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rodrigo.gonzalez\Documents\POBREZA INEGI-CONEVAL\Tabulados para IIEG\"/>
    </mc:Choice>
  </mc:AlternateContent>
  <xr:revisionPtr revIDLastSave="0" documentId="13_ncr:1_{5AD6A19C-BC05-4A73-BCA3-35BA359D91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breza_sexo_2016_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23" i="1" l="1"/>
  <c r="L23" i="1"/>
  <c r="L22" i="1"/>
  <c r="X22" i="1"/>
  <c r="L20" i="1"/>
  <c r="X20" i="1"/>
  <c r="X19" i="1"/>
  <c r="L19" i="1"/>
  <c r="X18" i="1"/>
  <c r="L18" i="1"/>
  <c r="L17" i="1"/>
  <c r="X17" i="1"/>
  <c r="L16" i="1"/>
  <c r="X16" i="1"/>
  <c r="X15" i="1"/>
  <c r="L15" i="1"/>
  <c r="L13" i="1"/>
  <c r="X13" i="1"/>
  <c r="X12" i="1"/>
  <c r="L12" i="1"/>
  <c r="X10" i="1"/>
  <c r="L10" i="1"/>
  <c r="X9" i="1"/>
  <c r="L9" i="1"/>
  <c r="L8" i="1"/>
  <c r="X8" i="1"/>
  <c r="L6" i="1"/>
  <c r="X6" i="1"/>
  <c r="L7" i="1"/>
  <c r="X7" i="1"/>
  <c r="L5" i="1"/>
  <c r="X5" i="1"/>
</calcChain>
</file>

<file path=xl/sharedStrings.xml><?xml version="1.0" encoding="utf-8"?>
<sst xmlns="http://schemas.openxmlformats.org/spreadsheetml/2006/main" count="27" uniqueCount="27">
  <si>
    <t>Pobreza</t>
  </si>
  <si>
    <t>Población en situación de pobreza</t>
  </si>
  <si>
    <t xml:space="preserve">    Población en situación de pobreza moderada</t>
  </si>
  <si>
    <t xml:space="preserve">    Población en situación de pobreza extrema</t>
  </si>
  <si>
    <t>Población vulnerable por carencias sociales</t>
  </si>
  <si>
    <t>Población vulnerable por ingresos</t>
  </si>
  <si>
    <t>Población no pobre y no vulnerable</t>
  </si>
  <si>
    <t>Privación social</t>
  </si>
  <si>
    <t>Población con al menos una carencia social</t>
  </si>
  <si>
    <t>Población con al menos tres carencias sociales</t>
  </si>
  <si>
    <t>Indicadores de carencia social</t>
  </si>
  <si>
    <t>Rezago educativo</t>
  </si>
  <si>
    <t>Carencia por acceso a los servicios de salud</t>
  </si>
  <si>
    <t>Carencia por acceso a la seguridad social</t>
  </si>
  <si>
    <t>Carencia por calidad y espacios de la vivienda</t>
  </si>
  <si>
    <t>Carencia por acceso a los servicios básicos en la vivienda</t>
  </si>
  <si>
    <t>Carencia por acceso a la alimentación nutritiva y de calidad</t>
  </si>
  <si>
    <t>Bienestar económico</t>
  </si>
  <si>
    <t>Población con ingreso inferior a la línea de pobreza extrema por ingresos</t>
  </si>
  <si>
    <t>Población con ingreso inferior a la línea de pobreza por ingresos</t>
  </si>
  <si>
    <t>Número de mujeres en cada condición</t>
  </si>
  <si>
    <t>Número de hombres en cada condición</t>
  </si>
  <si>
    <t>Porcentaje de hombres en cada condición respecto al total de hombres</t>
  </si>
  <si>
    <t xml:space="preserve">Porcentaje de mujeres en cada condición respecto al total de mujeres </t>
  </si>
  <si>
    <t xml:space="preserve">              INEGI, Pobreza multidimensional 2024.</t>
  </si>
  <si>
    <t xml:space="preserve"> Indicadores de pobreza en Jalisco por sexo, 2016-2024 </t>
  </si>
  <si>
    <t>Fuente: CONEVAL, Medición de la pobreza 2016-2022.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</si>
</sst>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Lexend"/>
    </font>
    <font>
      <sz val="11"/>
      <color theme="1"/>
      <name val="Lexend"/>
    </font>
    <font>
      <sz val="11"/>
      <name val="Lexend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3" fillId="2" borderId="0" xfId="0" applyFont="1" applyFill="1"/>
    <xf numFmtId="0" fontId="2" fillId="2" borderId="1" xfId="1" applyFont="1" applyFill="1" applyBorder="1" applyAlignment="1">
      <alignment horizontal="center" vertical="center" wrapText="1"/>
    </xf>
    <xf numFmtId="0" fontId="3" fillId="0" borderId="0" xfId="0" applyFont="1"/>
    <xf numFmtId="0" fontId="2" fillId="2" borderId="3" xfId="1" applyFont="1" applyFill="1" applyBorder="1" applyAlignment="1">
      <alignment vertical="center"/>
    </xf>
    <xf numFmtId="0" fontId="2" fillId="2" borderId="0" xfId="1" applyFont="1" applyFill="1" applyAlignment="1">
      <alignment vertical="center"/>
    </xf>
    <xf numFmtId="0" fontId="4" fillId="2" borderId="0" xfId="1" applyFont="1" applyFill="1"/>
    <xf numFmtId="0" fontId="4" fillId="2" borderId="0" xfId="1" applyFont="1" applyFill="1" applyAlignment="1">
      <alignment horizontal="center" vertical="center" wrapText="1"/>
    </xf>
    <xf numFmtId="0" fontId="4" fillId="2" borderId="1" xfId="1" applyFont="1" applyFill="1" applyBorder="1" applyAlignment="1">
      <alignment horizontal="right" vertical="center"/>
    </xf>
    <xf numFmtId="0" fontId="4" fillId="2" borderId="0" xfId="1" applyFont="1" applyFill="1" applyAlignment="1">
      <alignment horizontal="right" vertical="center" wrapText="1"/>
    </xf>
    <xf numFmtId="0" fontId="2" fillId="2" borderId="0" xfId="1" applyFont="1" applyFill="1" applyAlignment="1">
      <alignment horizontal="left"/>
    </xf>
    <xf numFmtId="164" fontId="4" fillId="2" borderId="0" xfId="1" applyNumberFormat="1" applyFont="1" applyFill="1" applyAlignment="1">
      <alignment horizontal="right" vertical="center" wrapText="1"/>
    </xf>
    <xf numFmtId="164" fontId="4" fillId="2" borderId="0" xfId="1" applyNumberFormat="1" applyFont="1" applyFill="1" applyAlignment="1">
      <alignment horizontal="right" vertical="center"/>
    </xf>
    <xf numFmtId="0" fontId="4" fillId="2" borderId="0" xfId="1" applyFont="1" applyFill="1" applyAlignment="1">
      <alignment horizontal="left" vertical="justify" wrapText="1" indent="2"/>
    </xf>
    <xf numFmtId="3" fontId="4" fillId="2" borderId="0" xfId="1" applyNumberFormat="1" applyFont="1" applyFill="1" applyAlignment="1">
      <alignment horizontal="right" vertical="center"/>
    </xf>
    <xf numFmtId="0" fontId="2" fillId="2" borderId="0" xfId="1" applyFont="1" applyFill="1" applyAlignment="1">
      <alignment horizontal="justify"/>
    </xf>
    <xf numFmtId="0" fontId="4" fillId="2" borderId="0" xfId="1" applyFont="1" applyFill="1" applyAlignment="1">
      <alignment horizontal="left" indent="2"/>
    </xf>
    <xf numFmtId="0" fontId="2" fillId="2" borderId="0" xfId="1" applyFont="1" applyFill="1"/>
    <xf numFmtId="0" fontId="4" fillId="2" borderId="0" xfId="1" applyFont="1" applyFill="1" applyAlignment="1">
      <alignment horizontal="left" vertical="center" wrapText="1" indent="2"/>
    </xf>
    <xf numFmtId="164" fontId="4" fillId="2" borderId="0" xfId="2" applyNumberFormat="1" applyFont="1" applyFill="1" applyAlignment="1">
      <alignment horizontal="right" vertical="center"/>
    </xf>
    <xf numFmtId="0" fontId="4" fillId="2" borderId="0" xfId="1" applyFont="1" applyFill="1" applyAlignment="1">
      <alignment horizontal="left" vertical="center" indent="2"/>
    </xf>
    <xf numFmtId="0" fontId="4" fillId="2" borderId="1" xfId="1" applyFont="1" applyFill="1" applyBorder="1" applyAlignment="1">
      <alignment horizontal="left" vertical="center" indent="2"/>
    </xf>
    <xf numFmtId="164" fontId="4" fillId="2" borderId="1" xfId="1" applyNumberFormat="1" applyFont="1" applyFill="1" applyBorder="1" applyAlignment="1">
      <alignment horizontal="right" vertical="center"/>
    </xf>
    <xf numFmtId="3" fontId="4" fillId="2" borderId="1" xfId="1" applyNumberFormat="1" applyFont="1" applyFill="1" applyBorder="1" applyAlignment="1">
      <alignment horizontal="right" vertical="center"/>
    </xf>
    <xf numFmtId="0" fontId="4" fillId="2" borderId="0" xfId="2" applyFont="1" applyFill="1" applyAlignment="1">
      <alignment vertical="top"/>
    </xf>
    <xf numFmtId="0" fontId="4" fillId="3" borderId="2" xfId="1" applyFont="1" applyFill="1" applyBorder="1" applyAlignment="1">
      <alignment vertical="top"/>
    </xf>
    <xf numFmtId="0" fontId="4" fillId="2" borderId="0" xfId="1" applyFont="1" applyFill="1" applyAlignment="1">
      <alignment vertical="top" wrapText="1"/>
    </xf>
    <xf numFmtId="0" fontId="4" fillId="2" borderId="0" xfId="1" applyFont="1" applyFill="1" applyAlignment="1">
      <alignment vertical="top"/>
    </xf>
    <xf numFmtId="0" fontId="4" fillId="2" borderId="0" xfId="1" applyFont="1" applyFill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/>
    </xf>
  </cellXfs>
  <cellStyles count="3">
    <cellStyle name="Normal" xfId="0" builtinId="0"/>
    <cellStyle name="Normal 2 2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5"/>
  <sheetViews>
    <sheetView tabSelected="1" zoomScaleNormal="100" workbookViewId="0"/>
  </sheetViews>
  <sheetFormatPr baseColWidth="10" defaultColWidth="11.42578125" defaultRowHeight="21" x14ac:dyDescent="0.5"/>
  <cols>
    <col min="1" max="1" width="81.28515625" style="8" customWidth="1"/>
    <col min="2" max="2" width="10.85546875" style="8" bestFit="1" customWidth="1"/>
    <col min="3" max="3" width="11.140625" style="8" bestFit="1" customWidth="1"/>
    <col min="4" max="4" width="10.85546875" style="8" bestFit="1" customWidth="1"/>
    <col min="5" max="5" width="11" style="8" bestFit="1" customWidth="1"/>
    <col min="6" max="6" width="12.28515625" style="8" customWidth="1"/>
    <col min="7" max="7" width="2.85546875" style="8" customWidth="1"/>
    <col min="8" max="12" width="9" style="8" customWidth="1"/>
    <col min="13" max="13" width="2.28515625" style="8" customWidth="1"/>
    <col min="14" max="18" width="11.5703125" style="8" customWidth="1"/>
    <col min="19" max="19" width="2" style="8" customWidth="1"/>
    <col min="20" max="24" width="10.140625" style="8" customWidth="1"/>
    <col min="25" max="30" width="11.42578125" style="5"/>
    <col min="31" max="16384" width="11.42578125" style="8"/>
  </cols>
  <sheetData>
    <row r="1" spans="1:34" ht="21.75" thickBot="1" x14ac:dyDescent="0.55000000000000004">
      <c r="A1" s="6" t="s">
        <v>25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6"/>
      <c r="O1" s="6"/>
      <c r="P1" s="6"/>
      <c r="Q1" s="6"/>
      <c r="R1" s="6"/>
      <c r="S1" s="7"/>
      <c r="T1" s="7"/>
      <c r="U1" s="7"/>
      <c r="V1" s="7"/>
      <c r="W1" s="7"/>
      <c r="X1" s="7"/>
      <c r="Y1" s="8"/>
      <c r="Z1" s="8"/>
      <c r="AA1" s="8"/>
      <c r="AB1" s="8"/>
      <c r="AC1" s="8"/>
      <c r="AD1" s="8"/>
      <c r="AE1" s="7"/>
      <c r="AF1" s="7"/>
      <c r="AG1" s="7"/>
      <c r="AH1" s="7"/>
    </row>
    <row r="2" spans="1:34" ht="45.75" customHeight="1" x14ac:dyDescent="0.5">
      <c r="A2" s="32"/>
      <c r="B2" s="34" t="s">
        <v>20</v>
      </c>
      <c r="C2" s="34"/>
      <c r="D2" s="34"/>
      <c r="E2" s="34"/>
      <c r="F2" s="34"/>
      <c r="G2" s="1"/>
      <c r="H2" s="31" t="s">
        <v>23</v>
      </c>
      <c r="I2" s="31"/>
      <c r="J2" s="31"/>
      <c r="K2" s="31"/>
      <c r="L2" s="31"/>
      <c r="M2" s="9"/>
      <c r="N2" s="30" t="s">
        <v>21</v>
      </c>
      <c r="O2" s="30"/>
      <c r="P2" s="30"/>
      <c r="Q2" s="30"/>
      <c r="R2" s="30"/>
      <c r="S2" s="2"/>
      <c r="T2" s="31" t="s">
        <v>22</v>
      </c>
      <c r="U2" s="31"/>
      <c r="V2" s="31"/>
      <c r="W2" s="31"/>
      <c r="X2" s="31"/>
      <c r="Y2" s="3"/>
      <c r="Z2" s="3"/>
      <c r="AA2" s="3"/>
      <c r="AB2" s="3"/>
      <c r="AC2" s="3"/>
      <c r="AD2" s="3"/>
    </row>
    <row r="3" spans="1:34" ht="21.75" thickBot="1" x14ac:dyDescent="0.55000000000000004">
      <c r="A3" s="33"/>
      <c r="B3" s="10">
        <v>2016</v>
      </c>
      <c r="C3" s="10">
        <v>2018</v>
      </c>
      <c r="D3" s="10">
        <v>2020</v>
      </c>
      <c r="E3" s="10">
        <v>2022</v>
      </c>
      <c r="F3" s="10">
        <v>2024</v>
      </c>
      <c r="G3" s="4"/>
      <c r="H3" s="10">
        <v>2016</v>
      </c>
      <c r="I3" s="10">
        <v>2018</v>
      </c>
      <c r="J3" s="10">
        <v>2020</v>
      </c>
      <c r="K3" s="10">
        <v>2022</v>
      </c>
      <c r="L3" s="10">
        <v>2024</v>
      </c>
      <c r="M3" s="11"/>
      <c r="N3" s="10">
        <v>2016</v>
      </c>
      <c r="O3" s="10">
        <v>2018</v>
      </c>
      <c r="P3" s="10">
        <v>2020</v>
      </c>
      <c r="Q3" s="10">
        <v>2022</v>
      </c>
      <c r="R3" s="10">
        <v>2024</v>
      </c>
      <c r="S3" s="11"/>
      <c r="T3" s="10">
        <v>2016</v>
      </c>
      <c r="U3" s="10">
        <v>2018</v>
      </c>
      <c r="V3" s="10">
        <v>2020</v>
      </c>
      <c r="W3" s="10">
        <v>2022</v>
      </c>
      <c r="X3" s="10">
        <v>2024</v>
      </c>
      <c r="Y3" s="3"/>
      <c r="Z3" s="3"/>
      <c r="AA3" s="3"/>
      <c r="AB3" s="3"/>
      <c r="AC3" s="3"/>
      <c r="AD3" s="3"/>
    </row>
    <row r="4" spans="1:34" x14ac:dyDescent="0.5">
      <c r="A4" s="12" t="s">
        <v>0</v>
      </c>
      <c r="B4" s="13"/>
      <c r="C4" s="14"/>
      <c r="D4" s="14"/>
      <c r="E4" s="14"/>
      <c r="F4" s="13"/>
      <c r="G4" s="12"/>
      <c r="H4" s="12"/>
      <c r="I4" s="14"/>
      <c r="J4" s="14"/>
      <c r="K4" s="14"/>
      <c r="L4" s="14"/>
      <c r="M4" s="13"/>
      <c r="N4" s="13"/>
      <c r="O4" s="14"/>
      <c r="P4" s="14"/>
      <c r="Q4" s="14"/>
      <c r="S4" s="14"/>
      <c r="T4" s="14"/>
      <c r="U4" s="14"/>
      <c r="V4" s="14"/>
      <c r="W4" s="14"/>
      <c r="X4" s="14"/>
    </row>
    <row r="5" spans="1:34" x14ac:dyDescent="0.5">
      <c r="A5" s="15" t="s">
        <v>1</v>
      </c>
      <c r="B5" s="16">
        <v>1286353</v>
      </c>
      <c r="C5" s="16">
        <v>1212300</v>
      </c>
      <c r="D5" s="16">
        <v>1387433</v>
      </c>
      <c r="E5" s="16">
        <v>981773</v>
      </c>
      <c r="F5" s="16">
        <v>832103</v>
      </c>
      <c r="G5" s="15"/>
      <c r="H5" s="14">
        <v>31.443224377993435</v>
      </c>
      <c r="I5" s="14">
        <v>28.72829145459518</v>
      </c>
      <c r="J5" s="14">
        <v>31.986345378378122</v>
      </c>
      <c r="K5" s="14">
        <v>22.282915469893521</v>
      </c>
      <c r="L5" s="14">
        <f>0.185029909095296 * 100</f>
        <v>18.502990909529601</v>
      </c>
      <c r="M5" s="14"/>
      <c r="N5" s="16">
        <v>1140097</v>
      </c>
      <c r="O5" s="16">
        <v>1073467</v>
      </c>
      <c r="P5" s="16">
        <v>1245994</v>
      </c>
      <c r="Q5" s="16">
        <v>874571</v>
      </c>
      <c r="R5" s="16">
        <v>794314</v>
      </c>
      <c r="S5" s="14"/>
      <c r="T5" s="14">
        <v>29.438639988576714</v>
      </c>
      <c r="U5" s="14">
        <v>26.824221855003817</v>
      </c>
      <c r="V5" s="14">
        <v>30.803373653149375</v>
      </c>
      <c r="W5" s="14">
        <v>21.35550153151323</v>
      </c>
      <c r="X5" s="14">
        <f>0.187682809120047 * 100</f>
        <v>18.768280912004702</v>
      </c>
    </row>
    <row r="6" spans="1:34" x14ac:dyDescent="0.5">
      <c r="A6" s="15" t="s">
        <v>2</v>
      </c>
      <c r="B6" s="16">
        <v>61126</v>
      </c>
      <c r="C6" s="16">
        <v>1117863</v>
      </c>
      <c r="D6" s="16">
        <v>1252683</v>
      </c>
      <c r="E6" s="16">
        <v>887197</v>
      </c>
      <c r="F6" s="16">
        <v>765345</v>
      </c>
      <c r="G6" s="15"/>
      <c r="H6" s="14">
        <v>1.4941454898688205</v>
      </c>
      <c r="I6" s="14">
        <v>26.490385276175971</v>
      </c>
      <c r="J6" s="14">
        <v>28.879773717089645</v>
      </c>
      <c r="K6" s="14">
        <v>20.136361211953393</v>
      </c>
      <c r="L6" s="14">
        <f>0.170185320539091 * 100</f>
        <v>17.018532053909098</v>
      </c>
      <c r="M6" s="14"/>
      <c r="N6" s="16">
        <v>56198</v>
      </c>
      <c r="O6" s="16">
        <v>978818</v>
      </c>
      <c r="P6" s="16">
        <v>1128913</v>
      </c>
      <c r="Q6" s="16">
        <v>788603</v>
      </c>
      <c r="R6" s="16">
        <v>746909</v>
      </c>
      <c r="S6" s="14"/>
      <c r="T6" s="14">
        <v>1.4510981873279503</v>
      </c>
      <c r="U6" s="14">
        <v>24.459094865208826</v>
      </c>
      <c r="V6" s="14">
        <v>27.908905629479612</v>
      </c>
      <c r="W6" s="14">
        <v>19.256312608417073</v>
      </c>
      <c r="X6" s="14">
        <f xml:space="preserve"> 0.176481818622164 *100</f>
        <v>17.648181862216401</v>
      </c>
    </row>
    <row r="7" spans="1:34" x14ac:dyDescent="0.5">
      <c r="A7" s="15" t="s">
        <v>3</v>
      </c>
      <c r="B7" s="16">
        <v>1225227</v>
      </c>
      <c r="C7" s="16">
        <v>94437</v>
      </c>
      <c r="D7" s="16">
        <v>134750</v>
      </c>
      <c r="E7" s="16">
        <v>94576</v>
      </c>
      <c r="F7" s="16">
        <v>66758</v>
      </c>
      <c r="G7" s="15"/>
      <c r="H7" s="14">
        <v>29.949078888124614</v>
      </c>
      <c r="I7" s="14">
        <v>2.2379061784192071</v>
      </c>
      <c r="J7" s="14">
        <v>3.1065716612884748</v>
      </c>
      <c r="K7" s="14">
        <v>2.146554257940124</v>
      </c>
      <c r="L7" s="14">
        <f>0.0148445885562049 * 100</f>
        <v>1.4844588556204901</v>
      </c>
      <c r="M7" s="14"/>
      <c r="N7" s="16">
        <v>1083899</v>
      </c>
      <c r="O7" s="16">
        <v>94649</v>
      </c>
      <c r="P7" s="16">
        <v>117081</v>
      </c>
      <c r="Q7" s="16">
        <v>85968</v>
      </c>
      <c r="R7" s="16">
        <v>47405</v>
      </c>
      <c r="S7" s="14"/>
      <c r="T7" s="14">
        <v>27.98754180124876</v>
      </c>
      <c r="U7" s="14">
        <v>2.3651269897949878</v>
      </c>
      <c r="V7" s="14">
        <v>2.8944680236697624</v>
      </c>
      <c r="W7" s="14">
        <v>2.0991889230961571</v>
      </c>
      <c r="X7" s="14">
        <f>0.0112009904978835 * 100</f>
        <v>1.1200990497883498</v>
      </c>
    </row>
    <row r="8" spans="1:34" x14ac:dyDescent="0.5">
      <c r="A8" s="15" t="s">
        <v>4</v>
      </c>
      <c r="B8" s="16">
        <v>1264747</v>
      </c>
      <c r="C8" s="16">
        <v>1366180</v>
      </c>
      <c r="D8" s="16">
        <v>1136712</v>
      </c>
      <c r="E8" s="16">
        <v>1634894</v>
      </c>
      <c r="F8" s="16">
        <v>1562873</v>
      </c>
      <c r="G8" s="15"/>
      <c r="H8" s="14">
        <v>30.915093836912622</v>
      </c>
      <c r="I8" s="14">
        <v>32.374838917296742</v>
      </c>
      <c r="J8" s="14">
        <v>26.20613941555877</v>
      </c>
      <c r="K8" s="14">
        <v>37.106545814802502</v>
      </c>
      <c r="L8" s="14">
        <f>0.347526987785757 * 100</f>
        <v>34.752698778575706</v>
      </c>
      <c r="M8" s="14"/>
      <c r="N8" s="16">
        <v>1253440</v>
      </c>
      <c r="O8" s="16">
        <v>1427514</v>
      </c>
      <c r="P8" s="16">
        <v>1239868</v>
      </c>
      <c r="Q8" s="16">
        <v>1578554</v>
      </c>
      <c r="R8" s="16">
        <v>1560149</v>
      </c>
      <c r="S8" s="14"/>
      <c r="T8" s="14">
        <v>32.365289012497705</v>
      </c>
      <c r="U8" s="14">
        <v>35.671289603801441</v>
      </c>
      <c r="V8" s="14">
        <v>30.651927123712479</v>
      </c>
      <c r="W8" s="14">
        <v>38.545541030489616</v>
      </c>
      <c r="X8" s="14">
        <f xml:space="preserve"> 0.36863651775725 * 100</f>
        <v>36.863651775724996</v>
      </c>
    </row>
    <row r="9" spans="1:34" x14ac:dyDescent="0.5">
      <c r="A9" s="15" t="s">
        <v>5</v>
      </c>
      <c r="B9" s="16">
        <v>339414</v>
      </c>
      <c r="C9" s="16">
        <v>365530</v>
      </c>
      <c r="D9" s="16">
        <v>460844</v>
      </c>
      <c r="E9" s="16">
        <v>340364</v>
      </c>
      <c r="F9" s="16">
        <v>272824</v>
      </c>
      <c r="G9" s="15"/>
      <c r="H9" s="14">
        <v>8.2965333458485073</v>
      </c>
      <c r="I9" s="14">
        <v>8.6620905513471715</v>
      </c>
      <c r="J9" s="14">
        <v>10.624452027271435</v>
      </c>
      <c r="K9" s="14">
        <v>7.7251077805101973</v>
      </c>
      <c r="L9" s="14">
        <f>0.0606662876098451 * 100</f>
        <v>6.0666287609845098</v>
      </c>
      <c r="M9" s="14"/>
      <c r="N9" s="16">
        <v>294658</v>
      </c>
      <c r="O9" s="16">
        <v>316104</v>
      </c>
      <c r="P9" s="16">
        <v>356750</v>
      </c>
      <c r="Q9" s="16">
        <v>281862</v>
      </c>
      <c r="R9" s="16">
        <v>201643</v>
      </c>
      <c r="S9" s="14"/>
      <c r="T9" s="14">
        <v>7.6084147066030674</v>
      </c>
      <c r="U9" s="14">
        <v>7.8989329203917071</v>
      </c>
      <c r="V9" s="14">
        <v>8.819547727164851</v>
      </c>
      <c r="W9" s="14">
        <v>6.8825794277141386</v>
      </c>
      <c r="X9" s="14">
        <f>0.0476447912027154 * 100</f>
        <v>4.76447912027154</v>
      </c>
    </row>
    <row r="10" spans="1:34" x14ac:dyDescent="0.5">
      <c r="A10" s="15" t="s">
        <v>6</v>
      </c>
      <c r="B10" s="16">
        <v>1200520</v>
      </c>
      <c r="C10" s="16">
        <v>1275872</v>
      </c>
      <c r="D10" s="16">
        <v>1352590</v>
      </c>
      <c r="E10" s="16">
        <v>1448914</v>
      </c>
      <c r="F10" s="16">
        <v>1829327</v>
      </c>
      <c r="G10" s="15"/>
      <c r="H10" s="14">
        <v>29.345148439245435</v>
      </c>
      <c r="I10" s="14">
        <v>30.234779076760915</v>
      </c>
      <c r="J10" s="14">
        <v>31.18306317879167</v>
      </c>
      <c r="K10" s="14">
        <v>32.885430934793789</v>
      </c>
      <c r="L10" s="14">
        <f>0.406776815509102 * 100</f>
        <v>40.677681550910201</v>
      </c>
      <c r="M10" s="14"/>
      <c r="N10" s="16">
        <v>1184596</v>
      </c>
      <c r="O10" s="16">
        <v>1184772</v>
      </c>
      <c r="P10" s="16">
        <v>1202380</v>
      </c>
      <c r="Q10" s="16">
        <v>1360309</v>
      </c>
      <c r="R10" s="16">
        <v>1676109</v>
      </c>
      <c r="S10" s="14"/>
      <c r="T10" s="14">
        <v>30.587656292322514</v>
      </c>
      <c r="U10" s="14">
        <v>29.605555620803042</v>
      </c>
      <c r="V10" s="14">
        <v>29.725151495973289</v>
      </c>
      <c r="W10" s="14">
        <v>33.216378010283016</v>
      </c>
      <c r="X10" s="14">
        <f>0.396035881919988 * 100</f>
        <v>39.603588191998803</v>
      </c>
    </row>
    <row r="11" spans="1:34" x14ac:dyDescent="0.5">
      <c r="A11" s="17" t="s">
        <v>7</v>
      </c>
      <c r="B11" s="14"/>
      <c r="C11" s="14"/>
      <c r="D11" s="14"/>
      <c r="E11" s="14"/>
      <c r="F11" s="14"/>
      <c r="G11" s="17"/>
      <c r="H11" s="14"/>
      <c r="I11" s="14"/>
      <c r="J11" s="14"/>
      <c r="K11" s="14"/>
      <c r="L11" s="14"/>
      <c r="M11" s="14"/>
      <c r="N11" s="14"/>
      <c r="O11" s="14"/>
      <c r="P11" s="14"/>
      <c r="Q11" s="14"/>
      <c r="S11" s="14"/>
      <c r="T11" s="14"/>
      <c r="U11" s="14"/>
      <c r="V11" s="14"/>
      <c r="W11" s="14"/>
      <c r="X11" s="14"/>
    </row>
    <row r="12" spans="1:34" x14ac:dyDescent="0.5">
      <c r="A12" s="18" t="s">
        <v>8</v>
      </c>
      <c r="B12" s="16">
        <v>2551100</v>
      </c>
      <c r="C12" s="16">
        <v>2578480</v>
      </c>
      <c r="D12" s="16">
        <v>2524145</v>
      </c>
      <c r="E12" s="16">
        <v>2616667</v>
      </c>
      <c r="F12" s="16">
        <v>2394976</v>
      </c>
      <c r="G12" s="18"/>
      <c r="H12" s="14">
        <v>62.358318214906063</v>
      </c>
      <c r="I12" s="14">
        <v>61.103130371891915</v>
      </c>
      <c r="J12" s="14">
        <v>58.192484793936892</v>
      </c>
      <c r="K12" s="14">
        <v>59.389461284696019</v>
      </c>
      <c r="L12" s="14">
        <f xml:space="preserve"> 0.532556896881053 * 100</f>
        <v>53.255689688105299</v>
      </c>
      <c r="M12" s="14"/>
      <c r="N12" s="16">
        <v>2393537</v>
      </c>
      <c r="O12" s="16">
        <v>2500981</v>
      </c>
      <c r="P12" s="16">
        <v>2485862</v>
      </c>
      <c r="Q12" s="16">
        <v>2453125</v>
      </c>
      <c r="R12" s="16">
        <v>2354463</v>
      </c>
      <c r="S12" s="14"/>
      <c r="T12" s="14">
        <v>61.803929001074422</v>
      </c>
      <c r="U12" s="14">
        <v>62.495511458805254</v>
      </c>
      <c r="V12" s="14">
        <v>61.455300776861854</v>
      </c>
      <c r="W12" s="14">
        <v>59.90104256200285</v>
      </c>
      <c r="X12" s="14">
        <f>0.556319326877297 *100</f>
        <v>55.631932687729702</v>
      </c>
    </row>
    <row r="13" spans="1:34" x14ac:dyDescent="0.5">
      <c r="A13" s="18" t="s">
        <v>9</v>
      </c>
      <c r="B13" s="16">
        <v>387967</v>
      </c>
      <c r="C13" s="16">
        <v>496676</v>
      </c>
      <c r="D13" s="16">
        <v>632417</v>
      </c>
      <c r="E13" s="16">
        <v>665967</v>
      </c>
      <c r="F13" s="16">
        <v>487543</v>
      </c>
      <c r="G13" s="18"/>
      <c r="H13" s="14">
        <v>9.4833482195454746</v>
      </c>
      <c r="I13" s="14">
        <v>11.76990257073539</v>
      </c>
      <c r="J13" s="14">
        <v>14.579953471740803</v>
      </c>
      <c r="K13" s="14">
        <v>15.115190952224777</v>
      </c>
      <c r="L13" s="14">
        <f>0.108412103994395 * 100</f>
        <v>10.8412103994395</v>
      </c>
      <c r="M13" s="14"/>
      <c r="N13" s="16">
        <v>454976</v>
      </c>
      <c r="O13" s="16">
        <v>565861</v>
      </c>
      <c r="P13" s="16">
        <v>679530</v>
      </c>
      <c r="Q13" s="16">
        <v>715267</v>
      </c>
      <c r="R13" s="16">
        <v>571141</v>
      </c>
      <c r="S13" s="14"/>
      <c r="T13" s="14">
        <v>11.748013254523675</v>
      </c>
      <c r="U13" s="14">
        <v>14.139960523327044</v>
      </c>
      <c r="V13" s="14">
        <v>16.799291568438207</v>
      </c>
      <c r="W13" s="14">
        <v>17.465575137914328</v>
      </c>
      <c r="X13" s="14">
        <f>0.13495084725138 * 100</f>
        <v>13.495084725138002</v>
      </c>
    </row>
    <row r="14" spans="1:34" x14ac:dyDescent="0.5">
      <c r="A14" s="19" t="s">
        <v>10</v>
      </c>
      <c r="B14" s="14"/>
      <c r="C14" s="14"/>
      <c r="D14" s="14"/>
      <c r="E14" s="14"/>
      <c r="F14" s="14"/>
      <c r="G14" s="19"/>
      <c r="H14" s="14"/>
      <c r="I14" s="14"/>
      <c r="J14" s="14"/>
      <c r="K14" s="14"/>
      <c r="L14" s="14"/>
      <c r="M14" s="14"/>
      <c r="N14" s="16"/>
      <c r="O14" s="16"/>
      <c r="P14" s="14"/>
      <c r="Q14" s="14"/>
      <c r="S14" s="14"/>
      <c r="T14" s="14"/>
      <c r="U14" s="14"/>
      <c r="V14" s="14"/>
      <c r="W14" s="14"/>
      <c r="X14" s="14"/>
    </row>
    <row r="15" spans="1:34" x14ac:dyDescent="0.5">
      <c r="A15" s="20" t="s">
        <v>11</v>
      </c>
      <c r="B15" s="16">
        <v>728585</v>
      </c>
      <c r="C15" s="16">
        <v>813311</v>
      </c>
      <c r="D15" s="16">
        <v>751602</v>
      </c>
      <c r="E15" s="16">
        <v>881756</v>
      </c>
      <c r="F15" s="16">
        <v>769582</v>
      </c>
      <c r="G15" s="20"/>
      <c r="H15" s="14">
        <v>17.809311777902604</v>
      </c>
      <c r="I15" s="14">
        <v>19.273311433826823</v>
      </c>
      <c r="J15" s="14">
        <v>17.327684406439626</v>
      </c>
      <c r="K15" s="14">
        <v>20.012868975895067</v>
      </c>
      <c r="L15" s="14">
        <f>0.171127477609594 * 100</f>
        <v>17.112747760959397</v>
      </c>
      <c r="M15" s="14"/>
      <c r="N15" s="16">
        <v>699444</v>
      </c>
      <c r="O15" s="16">
        <v>776851</v>
      </c>
      <c r="P15" s="16">
        <v>798602</v>
      </c>
      <c r="Q15" s="16">
        <v>856083</v>
      </c>
      <c r="R15" s="16">
        <v>897375</v>
      </c>
      <c r="S15" s="14"/>
      <c r="T15" s="14">
        <v>18.060463371248282</v>
      </c>
      <c r="U15" s="14">
        <v>19.412262856968653</v>
      </c>
      <c r="V15" s="14">
        <v>19.742980950271345</v>
      </c>
      <c r="W15" s="14">
        <v>20.904056751941742</v>
      </c>
      <c r="X15" s="14">
        <f xml:space="preserve"> 0.212034360258163 * 100</f>
        <v>21.203436025816298</v>
      </c>
    </row>
    <row r="16" spans="1:34" x14ac:dyDescent="0.5">
      <c r="A16" s="18" t="s">
        <v>12</v>
      </c>
      <c r="B16" s="16">
        <v>636867</v>
      </c>
      <c r="C16" s="16">
        <v>708497</v>
      </c>
      <c r="D16" s="16">
        <v>1284297</v>
      </c>
      <c r="E16" s="16">
        <v>1577644</v>
      </c>
      <c r="F16" s="16">
        <v>1374124</v>
      </c>
      <c r="G16" s="18"/>
      <c r="H16" s="14">
        <v>15.567384675854564</v>
      </c>
      <c r="I16" s="14">
        <v>16.789497905391666</v>
      </c>
      <c r="J16" s="14">
        <v>29.608613468480922</v>
      </c>
      <c r="K16" s="14">
        <v>35.807165091711312</v>
      </c>
      <c r="L16" s="14">
        <f>0.305555969400019 * 100</f>
        <v>30.555596940001902</v>
      </c>
      <c r="M16" s="14"/>
      <c r="N16" s="16">
        <v>763374</v>
      </c>
      <c r="O16" s="16">
        <v>882496</v>
      </c>
      <c r="P16" s="16">
        <v>1405531</v>
      </c>
      <c r="Q16" s="16">
        <v>1578924</v>
      </c>
      <c r="R16" s="16">
        <v>1422883</v>
      </c>
      <c r="S16" s="14"/>
      <c r="T16" s="14">
        <v>19.711210855427002</v>
      </c>
      <c r="U16" s="14">
        <v>22.052162283659811</v>
      </c>
      <c r="V16" s="14">
        <v>34.747435841653086</v>
      </c>
      <c r="W16" s="14">
        <v>38.554575786463296</v>
      </c>
      <c r="X16" s="14">
        <f>0.336202910296381 * 100</f>
        <v>33.620291029638096</v>
      </c>
    </row>
    <row r="17" spans="1:34" x14ac:dyDescent="0.5">
      <c r="A17" s="18" t="s">
        <v>13</v>
      </c>
      <c r="B17" s="16">
        <v>1915228</v>
      </c>
      <c r="C17" s="16">
        <v>1873064</v>
      </c>
      <c r="D17" s="16">
        <v>1840935</v>
      </c>
      <c r="E17" s="16">
        <v>1804388</v>
      </c>
      <c r="F17" s="16">
        <v>1765787</v>
      </c>
      <c r="G17" s="18"/>
      <c r="H17" s="14">
        <v>46.815255018657872</v>
      </c>
      <c r="I17" s="14">
        <v>44.386643986727591</v>
      </c>
      <c r="J17" s="14">
        <v>42.441532476987739</v>
      </c>
      <c r="K17" s="14">
        <v>40.953484439773987</v>
      </c>
      <c r="L17" s="14">
        <f>0.392647794914398*100</f>
        <v>39.264779491439796</v>
      </c>
      <c r="M17" s="21"/>
      <c r="N17" s="16">
        <v>1823914</v>
      </c>
      <c r="O17" s="16">
        <v>1869352</v>
      </c>
      <c r="P17" s="16">
        <v>1881081</v>
      </c>
      <c r="Q17" s="16">
        <v>1764000</v>
      </c>
      <c r="R17" s="16">
        <v>1754033</v>
      </c>
      <c r="S17" s="14"/>
      <c r="T17" s="14">
        <v>47.095595915193975</v>
      </c>
      <c r="U17" s="14">
        <v>46.712113901121405</v>
      </c>
      <c r="V17" s="14">
        <v>46.503948586301284</v>
      </c>
      <c r="W17" s="14">
        <v>43.073809561018301</v>
      </c>
      <c r="X17" s="14">
        <f>0.414447990000508*100</f>
        <v>41.4447990000508</v>
      </c>
    </row>
    <row r="18" spans="1:34" x14ac:dyDescent="0.5">
      <c r="A18" s="18" t="s">
        <v>14</v>
      </c>
      <c r="B18" s="16">
        <v>242628</v>
      </c>
      <c r="C18" s="16">
        <v>304329</v>
      </c>
      <c r="D18" s="16">
        <v>272908</v>
      </c>
      <c r="E18" s="16">
        <v>232850</v>
      </c>
      <c r="F18" s="16">
        <v>137252</v>
      </c>
      <c r="G18" s="18"/>
      <c r="H18" s="14">
        <v>5.9307255818455671</v>
      </c>
      <c r="I18" s="14">
        <v>7.2117893343937105</v>
      </c>
      <c r="J18" s="14">
        <v>6.2917124967637479</v>
      </c>
      <c r="K18" s="14">
        <v>5.2849048274547226</v>
      </c>
      <c r="L18" s="14">
        <f>0.0305199297240216*100</f>
        <v>3.0519929724021599</v>
      </c>
      <c r="M18" s="14"/>
      <c r="N18" s="16">
        <v>239932</v>
      </c>
      <c r="O18" s="16">
        <v>277492</v>
      </c>
      <c r="P18" s="16">
        <v>254983</v>
      </c>
      <c r="Q18" s="16">
        <v>214144</v>
      </c>
      <c r="R18" s="16">
        <v>138627</v>
      </c>
      <c r="S18" s="14"/>
      <c r="T18" s="14">
        <v>6.1953252834970955</v>
      </c>
      <c r="U18" s="14">
        <v>6.9340808529640112</v>
      </c>
      <c r="V18" s="14">
        <v>6.3036713051595656</v>
      </c>
      <c r="W18" s="14">
        <v>5.2290237384550471</v>
      </c>
      <c r="X18" s="14">
        <f>0.0327551884769559*100</f>
        <v>3.2755188476955901</v>
      </c>
    </row>
    <row r="19" spans="1:34" x14ac:dyDescent="0.5">
      <c r="A19" s="18" t="s">
        <v>15</v>
      </c>
      <c r="B19" s="16">
        <v>190342</v>
      </c>
      <c r="C19" s="16">
        <v>335016</v>
      </c>
      <c r="D19" s="16">
        <v>228779</v>
      </c>
      <c r="E19" s="16">
        <v>169936</v>
      </c>
      <c r="F19" s="16">
        <v>125541</v>
      </c>
      <c r="G19" s="18"/>
      <c r="H19" s="14">
        <v>4.6526623831530118</v>
      </c>
      <c r="I19" s="14">
        <v>7.9389897632208672</v>
      </c>
      <c r="J19" s="14">
        <v>5.2743477409863893</v>
      </c>
      <c r="K19" s="14">
        <v>3.8569705250519468</v>
      </c>
      <c r="L19" s="14">
        <f>0.0279158227019161*100</f>
        <v>2.79158227019161</v>
      </c>
      <c r="M19" s="14"/>
      <c r="N19" s="16">
        <v>196110</v>
      </c>
      <c r="O19" s="16">
        <v>332630</v>
      </c>
      <c r="P19" s="16">
        <v>222464</v>
      </c>
      <c r="Q19" s="16">
        <v>183064</v>
      </c>
      <c r="R19" s="16">
        <v>103072</v>
      </c>
      <c r="S19" s="14"/>
      <c r="T19" s="14">
        <v>5.0637899127528438</v>
      </c>
      <c r="U19" s="14">
        <v>8.3118912045083064</v>
      </c>
      <c r="V19" s="14">
        <v>5.4997389364428901</v>
      </c>
      <c r="W19" s="14">
        <v>4.4701042366656774</v>
      </c>
      <c r="X19" s="14">
        <f>0.0243541502499282*100</f>
        <v>2.4354150249928201</v>
      </c>
    </row>
    <row r="20" spans="1:34" x14ac:dyDescent="0.5">
      <c r="A20" s="18" t="s">
        <v>16</v>
      </c>
      <c r="B20" s="16">
        <v>641996</v>
      </c>
      <c r="C20" s="16">
        <v>667530</v>
      </c>
      <c r="D20" s="16">
        <v>640842</v>
      </c>
      <c r="E20" s="16">
        <v>600982</v>
      </c>
      <c r="F20" s="16">
        <v>367989</v>
      </c>
      <c r="G20" s="18"/>
      <c r="H20" s="14">
        <v>15.692756403393371</v>
      </c>
      <c r="I20" s="14">
        <v>15.818688769022451</v>
      </c>
      <c r="J20" s="14">
        <v>14.774186245368673</v>
      </c>
      <c r="K20" s="14">
        <v>13.640251977725551</v>
      </c>
      <c r="L20" s="14">
        <f>0.0818275756944378 * 100</f>
        <v>8.1827575694437797</v>
      </c>
      <c r="M20" s="14"/>
      <c r="N20" s="16">
        <v>628538</v>
      </c>
      <c r="O20" s="16">
        <v>640080</v>
      </c>
      <c r="P20" s="16">
        <v>601589</v>
      </c>
      <c r="Q20" s="16">
        <v>575477</v>
      </c>
      <c r="R20" s="16">
        <v>327538</v>
      </c>
      <c r="S20" s="14"/>
      <c r="T20" s="14">
        <v>16.229587395756703</v>
      </c>
      <c r="U20" s="14">
        <v>15.994574518779656</v>
      </c>
      <c r="V20" s="14">
        <v>14.872439797161526</v>
      </c>
      <c r="W20" s="14">
        <v>14.052146658019346</v>
      </c>
      <c r="X20" s="14">
        <f>0.0773916258980227 * 100</f>
        <v>7.7391625898022705</v>
      </c>
    </row>
    <row r="21" spans="1:34" x14ac:dyDescent="0.5">
      <c r="A21" s="12" t="s">
        <v>17</v>
      </c>
      <c r="B21" s="14"/>
      <c r="C21" s="14"/>
      <c r="D21" s="14"/>
      <c r="E21" s="14"/>
      <c r="F21" s="14"/>
      <c r="G21" s="12"/>
      <c r="H21" s="14"/>
      <c r="I21" s="14"/>
      <c r="J21" s="14"/>
      <c r="K21" s="14"/>
      <c r="L21" s="14"/>
      <c r="M21" s="14"/>
      <c r="N21" s="16"/>
      <c r="O21" s="16"/>
      <c r="P21" s="14"/>
      <c r="Q21" s="14"/>
      <c r="S21" s="14"/>
      <c r="T21" s="14"/>
      <c r="U21" s="14"/>
      <c r="V21" s="14"/>
      <c r="W21" s="14"/>
      <c r="X21" s="14"/>
    </row>
    <row r="22" spans="1:34" x14ac:dyDescent="0.5">
      <c r="A22" s="22" t="s">
        <v>18</v>
      </c>
      <c r="B22" s="16">
        <v>242411</v>
      </c>
      <c r="C22" s="16">
        <v>270979</v>
      </c>
      <c r="D22" s="16">
        <v>333324</v>
      </c>
      <c r="E22" s="16">
        <v>214192</v>
      </c>
      <c r="F22" s="16">
        <v>178295</v>
      </c>
      <c r="G22" s="22"/>
      <c r="H22" s="14">
        <v>5.9254212993585487</v>
      </c>
      <c r="I22" s="14">
        <v>6.4214828755875173</v>
      </c>
      <c r="J22" s="14">
        <v>7.6845632091081226</v>
      </c>
      <c r="K22" s="14">
        <v>4.8614315430628396</v>
      </c>
      <c r="L22" s="14">
        <f>0.0396464231497131 * 100</f>
        <v>3.9646423149713104</v>
      </c>
      <c r="M22" s="14"/>
      <c r="N22" s="16">
        <v>191853</v>
      </c>
      <c r="O22" s="16">
        <v>210177</v>
      </c>
      <c r="P22" s="16">
        <v>287517</v>
      </c>
      <c r="Q22" s="16">
        <v>188043</v>
      </c>
      <c r="R22" s="16">
        <v>153844</v>
      </c>
      <c r="S22" s="14"/>
      <c r="T22" s="14">
        <v>4.9538691863309943</v>
      </c>
      <c r="U22" s="14">
        <v>5.2519867651442818</v>
      </c>
      <c r="V22" s="14">
        <v>7.1079745027925885</v>
      </c>
      <c r="W22" s="14">
        <v>4.5916827501601833</v>
      </c>
      <c r="X22" s="14">
        <f>0.0363507052453621*100</f>
        <v>3.6350705245362103</v>
      </c>
    </row>
    <row r="23" spans="1:34" ht="21.75" thickBot="1" x14ac:dyDescent="0.55000000000000004">
      <c r="A23" s="23" t="s">
        <v>19</v>
      </c>
      <c r="B23" s="16">
        <v>1625767</v>
      </c>
      <c r="C23" s="16">
        <v>1577830</v>
      </c>
      <c r="D23" s="16">
        <v>1848277</v>
      </c>
      <c r="E23" s="16">
        <v>1322137</v>
      </c>
      <c r="F23" s="16">
        <v>1104927</v>
      </c>
      <c r="G23" s="23"/>
      <c r="H23" s="24">
        <v>39.739757723841947</v>
      </c>
      <c r="I23" s="24">
        <v>37.39038200594235</v>
      </c>
      <c r="J23" s="24">
        <v>42.610797405649556</v>
      </c>
      <c r="K23" s="24">
        <v>30.008023250403713</v>
      </c>
      <c r="L23" s="14">
        <f>0.245696196705141*100</f>
        <v>24.569619670514101</v>
      </c>
      <c r="M23" s="14"/>
      <c r="N23" s="25">
        <v>1434755</v>
      </c>
      <c r="O23" s="25">
        <v>1389571</v>
      </c>
      <c r="P23" s="16">
        <v>1602744</v>
      </c>
      <c r="Q23" s="16">
        <v>1156433</v>
      </c>
      <c r="R23" s="25">
        <v>995957</v>
      </c>
      <c r="S23" s="24"/>
      <c r="T23" s="24">
        <v>37.047054695179781</v>
      </c>
      <c r="U23" s="24">
        <v>34.723154775395521</v>
      </c>
      <c r="V23" s="24">
        <v>39.622921380314224</v>
      </c>
      <c r="W23" s="24">
        <v>28.238080959227368</v>
      </c>
      <c r="X23" s="14">
        <f>0.235327600322762*100</f>
        <v>23.532760032276201</v>
      </c>
    </row>
    <row r="24" spans="1:34" s="29" customFormat="1" ht="18" customHeight="1" x14ac:dyDescent="0.25">
      <c r="A24" s="26" t="s">
        <v>26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8"/>
      <c r="S24" s="27"/>
      <c r="T24" s="27"/>
      <c r="U24" s="27"/>
      <c r="V24" s="27"/>
      <c r="W24" s="27"/>
      <c r="X24" s="27"/>
      <c r="AE24" s="28"/>
      <c r="AF24" s="28"/>
      <c r="AG24" s="28"/>
      <c r="AH24" s="28"/>
    </row>
    <row r="25" spans="1:34" x14ac:dyDescent="0.5">
      <c r="A25" s="8" t="s">
        <v>24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S25" s="26"/>
      <c r="T25" s="26"/>
      <c r="U25" s="26"/>
      <c r="V25" s="26"/>
      <c r="W25" s="26"/>
      <c r="X25" s="26"/>
    </row>
  </sheetData>
  <mergeCells count="5">
    <mergeCell ref="N2:R2"/>
    <mergeCell ref="T2:X2"/>
    <mergeCell ref="A2:A3"/>
    <mergeCell ref="H2:L2"/>
    <mergeCell ref="B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Pobreza_sexo_2016_2024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Lara Garza</dc:creator>
  <cp:lastModifiedBy>Rodrigo González Ramírez</cp:lastModifiedBy>
  <dcterms:created xsi:type="dcterms:W3CDTF">2023-08-22T21:54:00Z</dcterms:created>
  <dcterms:modified xsi:type="dcterms:W3CDTF">2026-09-07T21:42:04Z</dcterms:modified>
</cp:coreProperties>
</file>