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3.xml" ContentType="application/vnd.openxmlformats-officedocument.themeOverride+xml"/>
  <Override PartName="/xl/drawings/drawing13.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4.xml" ContentType="application/vnd.openxmlformats-officedocument.themeOverride+xml"/>
  <Override PartName="/xl/drawings/drawing14.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5.xml" ContentType="application/vnd.openxmlformats-officedocument.themeOverride+xml"/>
  <Override PartName="/xl/drawings/drawing15.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6.xml" ContentType="application/vnd.openxmlformats-officedocument.themeOverride+xml"/>
  <Override PartName="/xl/drawings/drawing16.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7.xml" ContentType="application/vnd.openxmlformats-officedocument.themeOverride+xml"/>
  <Override PartName="/xl/drawings/drawing17.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8.xml" ContentType="application/vnd.openxmlformats-officedocument.themeOverride+xml"/>
  <Override PartName="/xl/drawings/drawing18.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9.xml" ContentType="application/vnd.openxmlformats-officedocument.themeOverride+xml"/>
  <Override PartName="/xl/drawings/drawing19.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0.xml" ContentType="application/vnd.openxmlformats-officedocument.themeOverride+xml"/>
  <Override PartName="/xl/drawings/drawing20.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1.xml" ContentType="application/vnd.openxmlformats-officedocument.themeOverride+xml"/>
  <Override PartName="/xl/drawings/drawing21.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2.xml" ContentType="application/vnd.openxmlformats-officedocument.themeOverrid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3.xml" ContentType="application/vnd.openxmlformats-officedocument.themeOverrid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4.xml" ContentType="application/vnd.openxmlformats-officedocument.themeOverrid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5.xml" ContentType="application/vnd.openxmlformats-officedocument.themeOverride+xml"/>
  <Override PartName="/xl/drawings/drawing22.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6.xml" ContentType="application/vnd.openxmlformats-officedocument.themeOverrid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7.xml" ContentType="application/vnd.openxmlformats-officedocument.themeOverrid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8.xml" ContentType="application/vnd.openxmlformats-officedocument.themeOverride+xml"/>
  <Override PartName="/xl/drawings/drawing23.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theme/themeOverride20.xml" ContentType="application/vnd.openxmlformats-officedocument.themeOverride+xml"/>
  <Override PartName="/xl/charts/chart31.xml" ContentType="application/vnd.openxmlformats-officedocument.drawingml.chart+xml"/>
  <Override PartName="/xl/theme/themeOverride21.xml" ContentType="application/vnd.openxmlformats-officedocument.themeOverride+xml"/>
  <Override PartName="/xl/drawings/drawing24.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2.xml" ContentType="application/vnd.openxmlformats-officedocument.themeOverride+xml"/>
  <Override PartName="/xl/drawings/drawing25.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3.xml" ContentType="application/vnd.openxmlformats-officedocument.themeOverride+xml"/>
  <Override PartName="/xl/charts/chart34.xml" ContentType="application/vnd.openxmlformats-officedocument.drawingml.chart+xml"/>
  <Override PartName="/xl/theme/themeOverride24.xml" ContentType="application/vnd.openxmlformats-officedocument.themeOverride+xml"/>
  <Override PartName="/xl/drawings/drawing26.xml" ContentType="application/vnd.openxmlformats-officedocument.drawing+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5.xml" ContentType="application/vnd.openxmlformats-officedocument.themeOverride+xml"/>
  <Override PartName="/xl/drawings/drawing27.xml" ContentType="application/vnd.openxmlformats-officedocument.drawing+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6.xml" ContentType="application/vnd.openxmlformats-officedocument.themeOverride+xml"/>
  <Override PartName="/xl/charts/chart37.xml" ContentType="application/vnd.openxmlformats-officedocument.drawingml.chart+xml"/>
  <Override PartName="/xl/theme/themeOverride27.xml" ContentType="application/vnd.openxmlformats-officedocument.themeOverride+xml"/>
  <Override PartName="/xl/drawings/drawing28.xml" ContentType="application/vnd.openxmlformats-officedocument.drawing+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8.xml" ContentType="application/vnd.openxmlformats-officedocument.themeOverride+xml"/>
  <Override PartName="/xl/drawings/drawing29.xml" ContentType="application/vnd.openxmlformats-officedocument.drawing+xml"/>
  <Override PartName="/xl/charts/chart39.xml" ContentType="application/vnd.openxmlformats-officedocument.drawingml.chart+xml"/>
  <Override PartName="/xl/theme/themeOverride29.xml" ContentType="application/vnd.openxmlformats-officedocument.themeOverride+xml"/>
  <Override PartName="/xl/drawings/drawing30.xml" ContentType="application/vnd.openxmlformats-officedocument.drawing+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0.xml" ContentType="application/vnd.openxmlformats-officedocument.themeOverride+xml"/>
  <Override PartName="/xl/drawings/drawing31.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1.xml" ContentType="application/vnd.openxmlformats-officedocument.themeOverride+xml"/>
  <Override PartName="/xl/drawings/drawing32.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2.xml" ContentType="application/vnd.openxmlformats-officedocument.themeOverride+xml"/>
  <Override PartName="/xl/drawings/drawing33.xml" ContentType="application/vnd.openxmlformats-officedocument.drawing+xml"/>
  <Override PartName="/xl/charts/chart43.xml" ContentType="application/vnd.openxmlformats-officedocument.drawingml.chart+xml"/>
  <Override PartName="/xl/theme/themeOverride33.xml" ContentType="application/vnd.openxmlformats-officedocument.themeOverride+xml"/>
  <Override PartName="/xl/drawings/drawing34.xml" ContentType="application/vnd.openxmlformats-officedocument.drawing+xml"/>
  <Override PartName="/xl/charts/chart44.xml" ContentType="application/vnd.openxmlformats-officedocument.drawingml.chart+xml"/>
  <Override PartName="/xl/theme/themeOverride34.xml" ContentType="application/vnd.openxmlformats-officedocument.themeOverride+xml"/>
  <Override PartName="/xl/drawings/drawing35.xml" ContentType="application/vnd.openxmlformats-officedocument.drawing+xml"/>
  <Override PartName="/xl/charts/chart45.xml" ContentType="application/vnd.openxmlformats-officedocument.drawingml.chart+xml"/>
  <Override PartName="/xl/theme/themeOverride35.xml" ContentType="application/vnd.openxmlformats-officedocument.themeOverride+xml"/>
  <Override PartName="/xl/drawings/drawing36.xml" ContentType="application/vnd.openxmlformats-officedocument.drawing+xml"/>
  <Override PartName="/xl/charts/chart46.xml" ContentType="application/vnd.openxmlformats-officedocument.drawingml.chart+xml"/>
  <Override PartName="/xl/theme/themeOverride36.xml" ContentType="application/vnd.openxmlformats-officedocument.themeOverride+xml"/>
  <Override PartName="/xl/drawings/drawing37.xml" ContentType="application/vnd.openxmlformats-officedocument.drawing+xml"/>
  <Override PartName="/xl/charts/chart47.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7.xml" ContentType="application/vnd.openxmlformats-officedocument.themeOverride+xml"/>
  <Override PartName="/xl/drawings/drawing38.xml" ContentType="application/vnd.openxmlformats-officedocument.drawing+xml"/>
  <Override PartName="/xl/charts/chart48.xml" ContentType="application/vnd.openxmlformats-officedocument.drawingml.chart+xml"/>
  <Override PartName="/xl/theme/themeOverride38.xml" ContentType="application/vnd.openxmlformats-officedocument.themeOverride+xml"/>
  <Override PartName="/xl/drawings/drawing39.xml" ContentType="application/vnd.openxmlformats-officedocument.drawing+xml"/>
  <Override PartName="/xl/charts/chart49.xml" ContentType="application/vnd.openxmlformats-officedocument.drawingml.chart+xml"/>
  <Override PartName="/xl/theme/themeOverride39.xml" ContentType="application/vnd.openxmlformats-officedocument.themeOverride+xml"/>
  <Override PartName="/xl/drawings/drawing40.xml" ContentType="application/vnd.openxmlformats-officedocument.drawing+xml"/>
  <Override PartName="/xl/charts/chart50.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40.xml" ContentType="application/vnd.openxmlformats-officedocument.themeOverride+xml"/>
  <Override PartName="/xl/drawings/drawing41.xml" ContentType="application/vnd.openxmlformats-officedocument.drawing+xml"/>
  <Override PartName="/xl/charts/chart51.xml" ContentType="application/vnd.openxmlformats-officedocument.drawingml.chart+xml"/>
  <Override PartName="/xl/theme/themeOverride41.xml" ContentType="application/vnd.openxmlformats-officedocument.themeOverride+xml"/>
  <Override PartName="/xl/drawings/drawing42.xml" ContentType="application/vnd.openxmlformats-officedocument.drawing+xml"/>
  <Override PartName="/xl/charts/chart52.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42.xml" ContentType="application/vnd.openxmlformats-officedocument.themeOverride+xml"/>
  <Override PartName="/xl/drawings/drawing43.xml" ContentType="application/vnd.openxmlformats-officedocument.drawing+xml"/>
  <Override PartName="/xl/charts/chart53.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43.xml" ContentType="application/vnd.openxmlformats-officedocument.themeOverride+xml"/>
  <Override PartName="/xl/drawings/drawing44.xml" ContentType="application/vnd.openxmlformats-officedocument.drawing+xml"/>
  <Override PartName="/xl/charts/chart54.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4.xml" ContentType="application/vnd.openxmlformats-officedocument.themeOverride+xml"/>
  <Override PartName="/xl/drawings/drawing45.xml" ContentType="application/vnd.openxmlformats-officedocument.drawing+xml"/>
  <Override PartName="/xl/charts/chart55.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5.xml" ContentType="application/vnd.openxmlformats-officedocument.themeOverride+xml"/>
  <Override PartName="/xl/drawings/drawing46.xml" ContentType="application/vnd.openxmlformats-officedocument.drawing+xml"/>
  <Override PartName="/xl/charts/chart5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7.xml" ContentType="application/vnd.openxmlformats-officedocument.drawing+xml"/>
  <Override PartName="/xl/charts/chart5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8.xml" ContentType="application/vnd.openxmlformats-officedocument.drawing+xml"/>
  <Override PartName="/xl/charts/chart5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5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2.xml" ContentType="application/vnd.openxmlformats-officedocument.drawing+xml"/>
  <Override PartName="/xl/charts/chart60.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drawings/drawing53.xml" ContentType="application/vnd.openxmlformats-officedocument.drawing+xml"/>
  <Override PartName="/xl/charts/chart6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4.xml" ContentType="application/vnd.openxmlformats-officedocument.drawing+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7.xml" ContentType="application/vnd.openxmlformats-officedocument.themeOverride+xml"/>
  <Override PartName="/xl/drawings/drawing55.xml" ContentType="application/vnd.openxmlformats-officedocument.drawing+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6.xml" ContentType="application/vnd.openxmlformats-officedocument.drawing+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8.xml" ContentType="application/vnd.openxmlformats-officedocument.themeOverride+xml"/>
  <Override PartName="/xl/drawings/drawing57.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49.xml" ContentType="application/vnd.openxmlformats-officedocument.themeOverride+xml"/>
  <Override PartName="/xl/drawings/drawing58.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9.xml" ContentType="application/vnd.openxmlformats-officedocument.drawing+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0.xml" ContentType="application/vnd.openxmlformats-officedocument.drawing+xml"/>
  <Override PartName="/xl/charts/chart68.xml" ContentType="application/vnd.openxmlformats-officedocument.drawingml.chart+xml"/>
  <Override PartName="/xl/theme/themeOverride50.xml" ContentType="application/vnd.openxmlformats-officedocument.themeOverride+xml"/>
  <Override PartName="/xl/charts/chart69.xml" ContentType="application/vnd.openxmlformats-officedocument.drawingml.chart+xml"/>
  <Override PartName="/xl/theme/themeOverride51.xml" ContentType="application/vnd.openxmlformats-officedocument.themeOverride+xml"/>
  <Override PartName="/xl/drawings/drawing61.xml" ContentType="application/vnd.openxmlformats-officedocument.drawing+xml"/>
  <Override PartName="/xl/charts/chart70.xml" ContentType="application/vnd.openxmlformats-officedocument.drawingml.chart+xml"/>
  <Override PartName="/xl/theme/themeOverride52.xml" ContentType="application/vnd.openxmlformats-officedocument.themeOverride+xml"/>
  <Override PartName="/xl/drawings/drawing62.xml" ContentType="application/vnd.openxmlformats-officedocument.drawing+xml"/>
  <Override PartName="/xl/charts/chart71.xml" ContentType="application/vnd.openxmlformats-officedocument.drawingml.chart+xml"/>
  <Override PartName="/xl/theme/themeOverride53.xml" ContentType="application/vnd.openxmlformats-officedocument.themeOverride+xml"/>
  <Override PartName="/xl/drawings/drawing63.xml" ContentType="application/vnd.openxmlformats-officedocument.drawing+xml"/>
  <Override PartName="/xl/charts/chart7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4.xml" ContentType="application/vnd.openxmlformats-officedocument.drawing+xml"/>
  <Override PartName="/xl/charts/chart73.xml" ContentType="application/vnd.openxmlformats-officedocument.drawingml.chart+xml"/>
  <Override PartName="/xl/theme/themeOverride54.xml" ContentType="application/vnd.openxmlformats-officedocument.themeOverride+xml"/>
  <Override PartName="/xl/drawings/drawing65.xml" ContentType="application/vnd.openxmlformats-officedocument.drawing+xml"/>
  <Override PartName="/xl/charts/chart74.xml" ContentType="application/vnd.openxmlformats-officedocument.drawingml.chart+xml"/>
  <Override PartName="/xl/theme/themeOverride55.xml" ContentType="application/vnd.openxmlformats-officedocument.themeOverride+xml"/>
  <Override PartName="/xl/drawings/drawing66.xml" ContentType="application/vnd.openxmlformats-officedocument.drawing+xml"/>
  <Override PartName="/xl/charts/chart75.xml" ContentType="application/vnd.openxmlformats-officedocument.drawingml.chart+xml"/>
  <Override PartName="/xl/theme/themeOverride56.xml" ContentType="application/vnd.openxmlformats-officedocument.themeOverride+xml"/>
  <Override PartName="/xl/drawings/drawing67.xml" ContentType="application/vnd.openxmlformats-officedocument.drawing+xml"/>
  <Override PartName="/xl/charts/chart76.xml" ContentType="application/vnd.openxmlformats-officedocument.drawingml.chart+xml"/>
  <Override PartName="/xl/theme/themeOverride57.xml" ContentType="application/vnd.openxmlformats-officedocument.themeOverride+xml"/>
  <Override PartName="/xl/drawings/drawing68.xml" ContentType="application/vnd.openxmlformats-officedocument.drawing+xml"/>
  <Override PartName="/xl/charts/chart77.xml" ContentType="application/vnd.openxmlformats-officedocument.drawingml.chart+xml"/>
  <Override PartName="/xl/theme/themeOverride58.xml" ContentType="application/vnd.openxmlformats-officedocument.themeOverride+xml"/>
  <Override PartName="/xl/drawings/drawing69.xml" ContentType="application/vnd.openxmlformats-officedocument.drawing+xml"/>
  <Override PartName="/xl/charts/chart78.xml" ContentType="application/vnd.openxmlformats-officedocument.drawingml.chart+xml"/>
  <Override PartName="/xl/theme/themeOverride59.xml" ContentType="application/vnd.openxmlformats-officedocument.themeOverride+xml"/>
  <Override PartName="/xl/drawings/drawing70.xml" ContentType="application/vnd.openxmlformats-officedocument.drawing+xml"/>
  <Override PartName="/xl/charts/chart79.xml" ContentType="application/vnd.openxmlformats-officedocument.drawingml.chart+xml"/>
  <Override PartName="/xl/theme/themeOverride60.xml" ContentType="application/vnd.openxmlformats-officedocument.themeOverride+xml"/>
  <Override PartName="/xl/drawings/drawing71.xml" ContentType="application/vnd.openxmlformats-officedocument.drawing+xml"/>
  <Override PartName="/xl/charts/chart80.xml" ContentType="application/vnd.openxmlformats-officedocument.drawingml.chart+xml"/>
  <Override PartName="/xl/theme/themeOverride61.xml" ContentType="application/vnd.openxmlformats-officedocument.themeOverride+xml"/>
  <Override PartName="/xl/drawings/drawing72.xml" ContentType="application/vnd.openxmlformats-officedocument.drawing+xml"/>
  <Override PartName="/xl/charts/chart81.xml" ContentType="application/vnd.openxmlformats-officedocument.drawingml.chart+xml"/>
  <Override PartName="/xl/theme/themeOverride62.xml" ContentType="application/vnd.openxmlformats-officedocument.themeOverride+xml"/>
  <Override PartName="/xl/drawings/drawing73.xml" ContentType="application/vnd.openxmlformats-officedocument.drawing+xml"/>
  <Override PartName="/xl/charts/chart82.xml" ContentType="application/vnd.openxmlformats-officedocument.drawingml.chart+xml"/>
  <Override PartName="/xl/theme/themeOverride63.xml" ContentType="application/vnd.openxmlformats-officedocument.themeOverride+xml"/>
  <Override PartName="/xl/charts/chart83.xml" ContentType="application/vnd.openxmlformats-officedocument.drawingml.chart+xml"/>
  <Override PartName="/xl/theme/themeOverride64.xml" ContentType="application/vnd.openxmlformats-officedocument.themeOverride+xml"/>
  <Override PartName="/xl/drawings/drawing74.xml" ContentType="application/vnd.openxmlformats-officedocument.drawing+xml"/>
  <Override PartName="/xl/charts/chart84.xml" ContentType="application/vnd.openxmlformats-officedocument.drawingml.chart+xml"/>
  <Override PartName="/xl/theme/themeOverride65.xml" ContentType="application/vnd.openxmlformats-officedocument.themeOverride+xml"/>
  <Override PartName="/xl/charts/chart85.xml" ContentType="application/vnd.openxmlformats-officedocument.drawingml.chart+xml"/>
  <Override PartName="/xl/theme/themeOverride66.xml" ContentType="application/vnd.openxmlformats-officedocument.themeOverride+xml"/>
  <Override PartName="/xl/drawings/drawing75.xml" ContentType="application/vnd.openxmlformats-officedocument.drawing+xml"/>
  <Override PartName="/xl/charts/chart86.xml" ContentType="application/vnd.openxmlformats-officedocument.drawingml.chart+xml"/>
  <Override PartName="/xl/theme/themeOverride67.xml" ContentType="application/vnd.openxmlformats-officedocument.themeOverride+xml"/>
  <Override PartName="/xl/charts/chart87.xml" ContentType="application/vnd.openxmlformats-officedocument.drawingml.chart+xml"/>
  <Override PartName="/xl/theme/themeOverride68.xml" ContentType="application/vnd.openxmlformats-officedocument.themeOverride+xml"/>
  <Override PartName="/xl/drawings/drawing76.xml" ContentType="application/vnd.openxmlformats-officedocument.drawing+xml"/>
  <Override PartName="/xl/charts/chart88.xml" ContentType="application/vnd.openxmlformats-officedocument.drawingml.chart+xml"/>
  <Override PartName="/xl/theme/themeOverride69.xml" ContentType="application/vnd.openxmlformats-officedocument.themeOverride+xml"/>
  <Override PartName="/xl/drawings/drawing77.xml" ContentType="application/vnd.openxmlformats-officedocument.drawing+xml"/>
  <Override PartName="/xl/charts/chart8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8.xml" ContentType="application/vnd.openxmlformats-officedocument.drawing+xml"/>
  <Override PartName="/xl/charts/chart9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9.xml" ContentType="application/vnd.openxmlformats-officedocument.drawing+xml"/>
  <Override PartName="/xl/charts/chart9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0.xml" ContentType="application/vnd.openxmlformats-officedocument.drawing+xml"/>
  <Override PartName="/xl/charts/chart9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1.xml" ContentType="application/vnd.openxmlformats-officedocument.drawing+xml"/>
  <Override PartName="/xl/charts/chart9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2.xml" ContentType="application/vnd.openxmlformats-officedocument.drawing+xml"/>
  <Override PartName="/xl/charts/chart94.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xml"/>
  <Override PartName="/xl/charts/chart95.xml" ContentType="application/vnd.openxmlformats-officedocument.drawingml.chart+xml"/>
  <Override PartName="/xl/drawings/drawing84.xml" ContentType="application/vnd.openxmlformats-officedocument.drawing+xml"/>
  <Override PartName="/xl/charts/chart96.xml" ContentType="application/vnd.openxmlformats-officedocument.drawingml.chart+xml"/>
  <Override PartName="/xl/drawings/drawing85.xml" ContentType="application/vnd.openxmlformats-officedocument.drawing+xml"/>
  <Override PartName="/xl/charts/chart97.xml" ContentType="application/vnd.openxmlformats-officedocument.drawingml.chart+xml"/>
  <Override PartName="/xl/drawings/drawing86.xml" ContentType="application/vnd.openxmlformats-officedocument.drawing+xml"/>
  <Override PartName="/xl/charts/chart98.xml" ContentType="application/vnd.openxmlformats-officedocument.drawingml.chart+xml"/>
  <Override PartName="/xl/drawings/drawing87.xml" ContentType="application/vnd.openxmlformats-officedocument.drawing+xml"/>
  <Override PartName="/xl/charts/chart99.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8.xml" ContentType="application/vnd.openxmlformats-officedocument.drawing+xml"/>
  <Override PartName="/xl/charts/chart10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9.xml" ContentType="application/vnd.openxmlformats-officedocument.drawing+xml"/>
  <Override PartName="/xl/charts/chart101.xml" ContentType="application/vnd.openxmlformats-officedocument.drawingml.chart+xml"/>
  <Override PartName="/xl/drawings/drawing90.xml" ContentType="application/vnd.openxmlformats-officedocument.drawing+xml"/>
  <Override PartName="/xl/charts/chart102.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91.xml" ContentType="application/vnd.openxmlformats-officedocument.drawing+xml"/>
  <Override PartName="/xl/charts/chart103.xml" ContentType="application/vnd.openxmlformats-officedocument.drawingml.chart+xml"/>
  <Override PartName="/xl/theme/themeOverride70.xml" ContentType="application/vnd.openxmlformats-officedocument.themeOverride+xml"/>
  <Override PartName="/xl/charts/chart10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71.xml" ContentType="application/vnd.openxmlformats-officedocument.themeOverride+xml"/>
  <Override PartName="/xl/charts/chart105.xml" ContentType="application/vnd.openxmlformats-officedocument.drawingml.chart+xml"/>
  <Override PartName="/xl/theme/themeOverride72.xml" ContentType="application/vnd.openxmlformats-officedocument.themeOverride+xml"/>
  <Override PartName="/xl/charts/chart106.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73.xml" ContentType="application/vnd.openxmlformats-officedocument.themeOverride+xml"/>
  <Override PartName="/xl/drawings/drawing92.xml" ContentType="application/vnd.openxmlformats-officedocument.drawing+xml"/>
  <Override PartName="/xl/charts/chart107.xml" ContentType="application/vnd.openxmlformats-officedocument.drawingml.chart+xml"/>
  <Override PartName="/xl/theme/themeOverride74.xml" ContentType="application/vnd.openxmlformats-officedocument.themeOverride+xml"/>
  <Override PartName="/xl/drawings/drawing93.xml" ContentType="application/vnd.openxmlformats-officedocument.drawing+xml"/>
  <Override PartName="/xl/charts/chart10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4.xml" ContentType="application/vnd.openxmlformats-officedocument.drawing+xml"/>
  <Override PartName="/xl/charts/chart109.xml" ContentType="application/vnd.openxmlformats-officedocument.drawingml.chart+xml"/>
  <Override PartName="/xl/theme/themeOverride75.xml" ContentType="application/vnd.openxmlformats-officedocument.themeOverride+xml"/>
  <Override PartName="/xl/drawings/drawing95.xml" ContentType="application/vnd.openxmlformats-officedocument.drawing+xml"/>
  <Override PartName="/xl/charts/chart11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6.xml" ContentType="application/vnd.openxmlformats-officedocument.drawing+xml"/>
  <Override PartName="/xl/charts/chart111.xml" ContentType="application/vnd.openxmlformats-officedocument.drawingml.chart+xml"/>
  <Override PartName="/xl/theme/themeOverride76.xml" ContentType="application/vnd.openxmlformats-officedocument.themeOverride+xml"/>
  <Override PartName="/xl/drawings/drawing97.xml" ContentType="application/vnd.openxmlformats-officedocument.drawing+xml"/>
  <Override PartName="/xl/charts/chart112.xml" ContentType="application/vnd.openxmlformats-officedocument.drawingml.chart+xml"/>
  <Override PartName="/xl/theme/themeOverride77.xml" ContentType="application/vnd.openxmlformats-officedocument.themeOverride+xml"/>
  <Override PartName="/xl/drawings/drawing98.xml" ContentType="application/vnd.openxmlformats-officedocument.drawing+xml"/>
  <Override PartName="/xl/charts/chart113.xml" ContentType="application/vnd.openxmlformats-officedocument.drawingml.chart+xml"/>
  <Override PartName="/xl/theme/themeOverride78.xml" ContentType="application/vnd.openxmlformats-officedocument.themeOverride+xml"/>
  <Override PartName="/xl/drawings/drawing99.xml" ContentType="application/vnd.openxmlformats-officedocument.drawing+xml"/>
  <Override PartName="/xl/charts/chart114.xml" ContentType="application/vnd.openxmlformats-officedocument.drawingml.chart+xml"/>
  <Override PartName="/xl/theme/themeOverride79.xml" ContentType="application/vnd.openxmlformats-officedocument.themeOverride+xml"/>
  <Override PartName="/xl/drawings/drawing100.xml" ContentType="application/vnd.openxmlformats-officedocument.drawing+xml"/>
  <Override PartName="/xl/charts/chart115.xml" ContentType="application/vnd.openxmlformats-officedocument.drawingml.chart+xml"/>
  <Override PartName="/xl/theme/themeOverride80.xml" ContentType="application/vnd.openxmlformats-officedocument.themeOverride+xml"/>
  <Override PartName="/xl/drawings/drawing101.xml" ContentType="application/vnd.openxmlformats-officedocument.drawing+xml"/>
  <Override PartName="/xl/charts/chart116.xml" ContentType="application/vnd.openxmlformats-officedocument.drawingml.chart+xml"/>
  <Override PartName="/xl/theme/themeOverride81.xml" ContentType="application/vnd.openxmlformats-officedocument.themeOverride+xml"/>
  <Override PartName="/xl/drawings/drawing102.xml" ContentType="application/vnd.openxmlformats-officedocument.drawing+xml"/>
  <Override PartName="/xl/charts/chart117.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03.xml" ContentType="application/vnd.openxmlformats-officedocument.drawing+xml"/>
  <Override PartName="/xl/charts/chart118.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04.xml" ContentType="application/vnd.openxmlformats-officedocument.drawing+xml"/>
  <Override PartName="/xl/charts/chart119.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05.xml" ContentType="application/vnd.openxmlformats-officedocument.drawing+xml"/>
  <Override PartName="/xl/charts/chart120.xml" ContentType="application/vnd.openxmlformats-officedocument.drawingml.chart+xml"/>
  <Override PartName="/xl/theme/themeOverride82.xml" ContentType="application/vnd.openxmlformats-officedocument.themeOverride+xml"/>
  <Override PartName="/xl/drawings/drawing106.xml" ContentType="application/vnd.openxmlformats-officedocument.drawing+xml"/>
  <Override PartName="/xl/charts/chart121.xml" ContentType="application/vnd.openxmlformats-officedocument.drawingml.chart+xml"/>
  <Override PartName="/xl/theme/themeOverride83.xml" ContentType="application/vnd.openxmlformats-officedocument.themeOverride+xml"/>
  <Override PartName="/xl/drawings/drawing107.xml" ContentType="application/vnd.openxmlformats-officedocument.drawing+xml"/>
  <Override PartName="/xl/charts/chart122.xml" ContentType="application/vnd.openxmlformats-officedocument.drawingml.chart+xml"/>
  <Override PartName="/xl/drawings/drawing108.xml" ContentType="application/vnd.openxmlformats-officedocument.drawing+xml"/>
  <Override PartName="/xl/charts/chart123.xml" ContentType="application/vnd.openxmlformats-officedocument.drawingml.chart+xml"/>
  <Override PartName="/xl/drawings/drawing109.xml" ContentType="application/vnd.openxmlformats-officedocument.drawing+xml"/>
  <Override PartName="/xl/charts/chart124.xml" ContentType="application/vnd.openxmlformats-officedocument.drawingml.chart+xml"/>
  <Override PartName="/xl/drawings/drawing110.xml" ContentType="application/vnd.openxmlformats-officedocument.drawing+xml"/>
  <Override PartName="/xl/charts/chart125.xml" ContentType="application/vnd.openxmlformats-officedocument.drawingml.chart+xml"/>
  <Override PartName="/xl/drawings/drawing111.xml" ContentType="application/vnd.openxmlformats-officedocument.drawing+xml"/>
  <Override PartName="/xl/charts/chart126.xml" ContentType="application/vnd.openxmlformats-officedocument.drawingml.chart+xml"/>
  <Override PartName="/xl/drawings/drawing112.xml" ContentType="application/vnd.openxmlformats-officedocument.drawing+xml"/>
  <Override PartName="/xl/charts/chart127.xml" ContentType="application/vnd.openxmlformats-officedocument.drawingml.chart+xml"/>
  <Override PartName="/xl/drawings/drawing113.xml" ContentType="application/vnd.openxmlformats-officedocument.drawing+xml"/>
  <Override PartName="/xl/charts/chart128.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84.xml" ContentType="application/vnd.openxmlformats-officedocument.themeOverride+xml"/>
  <Override PartName="/xl/drawings/drawing114.xml" ContentType="application/vnd.openxmlformats-officedocument.drawing+xml"/>
  <Override PartName="/xl/charts/chart129.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85.xml" ContentType="application/vnd.openxmlformats-officedocument.themeOverride+xml"/>
  <Override PartName="/xl/drawings/drawing115.xml" ContentType="application/vnd.openxmlformats-officedocument.drawing+xml"/>
  <Override PartName="/xl/charts/chart130.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86.xml" ContentType="application/vnd.openxmlformats-officedocument.themeOverride+xml"/>
  <Override PartName="/xl/drawings/drawing116.xml" ContentType="application/vnd.openxmlformats-officedocument.drawing+xml"/>
  <Override PartName="/xl/charts/chart131.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87.xml" ContentType="application/vnd.openxmlformats-officedocument.themeOverride+xml"/>
  <Override PartName="/xl/drawings/drawing117.xml" ContentType="application/vnd.openxmlformats-officedocument.drawing+xml"/>
  <Override PartName="/xl/charts/chart132.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88.xml" ContentType="application/vnd.openxmlformats-officedocument.themeOverride+xml"/>
  <Override PartName="/xl/drawings/drawing118.xml" ContentType="application/vnd.openxmlformats-officedocument.drawing+xml"/>
  <Override PartName="/xl/charts/chart133.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89.xml" ContentType="application/vnd.openxmlformats-officedocument.themeOverride+xml"/>
  <Override PartName="/xl/drawings/drawing119.xml" ContentType="application/vnd.openxmlformats-officedocument.drawing+xml"/>
  <Override PartName="/xl/charts/chart134.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90.xml" ContentType="application/vnd.openxmlformats-officedocument.themeOverride+xml"/>
  <Override PartName="/xl/drawings/drawing120.xml" ContentType="application/vnd.openxmlformats-officedocument.drawing+xml"/>
  <Override PartName="/xl/charts/chart135.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91.xml" ContentType="application/vnd.openxmlformats-officedocument.themeOverride+xml"/>
  <Override PartName="/xl/drawings/drawing121.xml" ContentType="application/vnd.openxmlformats-officedocument.drawing+xml"/>
  <Override PartName="/xl/charts/chart136.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92.xml" ContentType="application/vnd.openxmlformats-officedocument.themeOverride+xml"/>
  <Override PartName="/xl/drawings/drawing122.xml" ContentType="application/vnd.openxmlformats-officedocument.drawing+xml"/>
  <Override PartName="/xl/charts/chart137.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93.xml" ContentType="application/vnd.openxmlformats-officedocument.themeOverride+xml"/>
  <Override PartName="/xl/drawings/drawing123.xml" ContentType="application/vnd.openxmlformats-officedocument.drawing+xml"/>
  <Override PartName="/xl/charts/chart138.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94.xml" ContentType="application/vnd.openxmlformats-officedocument.themeOverride+xml"/>
  <Override PartName="/xl/drawings/drawing124.xml" ContentType="application/vnd.openxmlformats-officedocument.drawing+xml"/>
  <Override PartName="/xl/charts/chart139.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95.xml" ContentType="application/vnd.openxmlformats-officedocument.themeOverride+xml"/>
  <Override PartName="/xl/drawings/drawing125.xml" ContentType="application/vnd.openxmlformats-officedocument.drawing+xml"/>
  <Override PartName="/xl/charts/chart140.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96.xml" ContentType="application/vnd.openxmlformats-officedocument.themeOverride+xml"/>
  <Override PartName="/xl/drawings/drawing126.xml" ContentType="application/vnd.openxmlformats-officedocument.drawing+xml"/>
  <Override PartName="/xl/charts/chart141.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97.xml" ContentType="application/vnd.openxmlformats-officedocument.themeOverride+xml"/>
  <Override PartName="/xl/drawings/drawing127.xml" ContentType="application/vnd.openxmlformats-officedocument.drawing+xml"/>
  <Override PartName="/xl/charts/chart142.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98.xml" ContentType="application/vnd.openxmlformats-officedocument.themeOverride+xml"/>
  <Override PartName="/xl/drawings/drawing128.xml" ContentType="application/vnd.openxmlformats-officedocument.drawing+xml"/>
  <Override PartName="/xl/charts/chart143.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99.xml" ContentType="application/vnd.openxmlformats-officedocument.themeOverride+xml"/>
  <Override PartName="/xl/drawings/drawing129.xml" ContentType="application/vnd.openxmlformats-officedocument.drawing+xml"/>
  <Override PartName="/xl/charts/chart144.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100.xml" ContentType="application/vnd.openxmlformats-officedocument.themeOverride+xml"/>
  <Override PartName="/xl/drawings/drawing130.xml" ContentType="application/vnd.openxmlformats-officedocument.drawing+xml"/>
  <Override PartName="/xl/charts/chart145.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101.xml" ContentType="application/vnd.openxmlformats-officedocument.themeOverride+xml"/>
  <Override PartName="/xl/drawings/drawing131.xml" ContentType="application/vnd.openxmlformats-officedocument.drawing+xml"/>
  <Override PartName="/xl/charts/chart146.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102.xml" ContentType="application/vnd.openxmlformats-officedocument.themeOverride+xml"/>
  <Override PartName="/xl/drawings/drawing132.xml" ContentType="application/vnd.openxmlformats-officedocument.drawing+xml"/>
  <Override PartName="/xl/charts/chart147.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103.xml" ContentType="application/vnd.openxmlformats-officedocument.themeOverride+xml"/>
  <Override PartName="/xl/drawings/drawing133.xml" ContentType="application/vnd.openxmlformats-officedocument.drawing+xml"/>
  <Override PartName="/xl/charts/chart148.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104.xml" ContentType="application/vnd.openxmlformats-officedocument.themeOverride+xml"/>
  <Override PartName="/xl/drawings/drawing134.xml" ContentType="application/vnd.openxmlformats-officedocument.drawing+xml"/>
  <Override PartName="/xl/charts/chart149.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105.xml" ContentType="application/vnd.openxmlformats-officedocument.themeOverride+xml"/>
  <Override PartName="/xl/drawings/drawing135.xml" ContentType="application/vnd.openxmlformats-officedocument.drawing+xml"/>
  <Override PartName="/xl/charts/chart150.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106.xml" ContentType="application/vnd.openxmlformats-officedocument.themeOverride+xml"/>
  <Override PartName="/xl/drawings/drawing136.xml" ContentType="application/vnd.openxmlformats-officedocument.drawing+xml"/>
  <Override PartName="/xl/charts/chart151.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107.xml" ContentType="application/vnd.openxmlformats-officedocument.themeOverride+xml"/>
  <Override PartName="/xl/drawings/drawing137.xml" ContentType="application/vnd.openxmlformats-officedocument.drawing+xml"/>
  <Override PartName="/xl/charts/chart152.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108.xml" ContentType="application/vnd.openxmlformats-officedocument.themeOverride+xml"/>
  <Override PartName="/xl/drawings/drawing138.xml" ContentType="application/vnd.openxmlformats-officedocument.drawing+xml"/>
  <Override PartName="/xl/charts/chart153.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109.xml" ContentType="application/vnd.openxmlformats-officedocument.themeOverride+xml"/>
  <Override PartName="/xl/drawings/drawing139.xml" ContentType="application/vnd.openxmlformats-officedocument.drawing+xml"/>
  <Override PartName="/xl/charts/chart154.xml" ContentType="application/vnd.openxmlformats-officedocument.drawingml.chart+xml"/>
  <Override PartName="/xl/theme/themeOverride110.xml" ContentType="application/vnd.openxmlformats-officedocument.themeOverride+xml"/>
  <Override PartName="/xl/drawings/drawing140.xml" ContentType="application/vnd.openxmlformats-officedocument.drawing+xml"/>
  <Override PartName="/xl/charts/chart155.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111.xml" ContentType="application/vnd.openxmlformats-officedocument.themeOverride+xml"/>
  <Override PartName="/xl/drawings/drawing141.xml" ContentType="application/vnd.openxmlformats-officedocument.drawing+xml"/>
  <Override PartName="/xl/charts/chart156.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112.xml" ContentType="application/vnd.openxmlformats-officedocument.themeOverride+xml"/>
  <Override PartName="/xl/drawings/drawing142.xml" ContentType="application/vnd.openxmlformats-officedocument.drawing+xml"/>
  <Override PartName="/xl/charts/chart157.xml" ContentType="application/vnd.openxmlformats-officedocument.drawingml.chart+xml"/>
  <Override PartName="/xl/theme/themeOverride113.xml" ContentType="application/vnd.openxmlformats-officedocument.themeOverride+xml"/>
  <Override PartName="/xl/drawings/drawing143.xml" ContentType="application/vnd.openxmlformats-officedocument.drawing+xml"/>
  <Override PartName="/xl/charts/chart158.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114.xml" ContentType="application/vnd.openxmlformats-officedocument.themeOverride+xml"/>
  <Override PartName="/xl/drawings/drawing144.xml" ContentType="application/vnd.openxmlformats-officedocument.drawing+xml"/>
  <Override PartName="/xl/charts/chart159.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15.xml" ContentType="application/vnd.openxmlformats-officedocument.themeOverride+xml"/>
  <Override PartName="/xl/drawings/drawing145.xml" ContentType="application/vnd.openxmlformats-officedocument.drawing+xml"/>
  <Override PartName="/xl/charts/chart160.xml" ContentType="application/vnd.openxmlformats-officedocument.drawingml.chart+xml"/>
  <Override PartName="/xl/theme/themeOverride116.xml" ContentType="application/vnd.openxmlformats-officedocument.themeOverride+xml"/>
  <Override PartName="/xl/drawings/drawing146.xml" ContentType="application/vnd.openxmlformats-officedocument.drawing+xml"/>
  <Override PartName="/xl/charts/chart161.xml" ContentType="application/vnd.openxmlformats-officedocument.drawingml.chart+xml"/>
  <Override PartName="/xl/theme/themeOverride117.xml" ContentType="application/vnd.openxmlformats-officedocument.themeOverride+xml"/>
  <Override PartName="/xl/drawings/drawing147.xml" ContentType="application/vnd.openxmlformats-officedocument.drawing+xml"/>
  <Override PartName="/xl/charts/chart162.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18.xml" ContentType="application/vnd.openxmlformats-officedocument.themeOverride+xml"/>
  <Override PartName="/xl/drawings/drawing148.xml" ContentType="application/vnd.openxmlformats-officedocument.drawing+xml"/>
  <Override PartName="/xl/charts/chart163.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19.xml" ContentType="application/vnd.openxmlformats-officedocument.themeOverride+xml"/>
  <Override PartName="/xl/drawings/drawing149.xml" ContentType="application/vnd.openxmlformats-officedocument.drawing+xml"/>
  <Override PartName="/xl/charts/chart164.xml" ContentType="application/vnd.openxmlformats-officedocument.drawingml.chart+xml"/>
  <Override PartName="/xl/drawings/drawing150.xml" ContentType="application/vnd.openxmlformats-officedocument.drawing+xml"/>
  <Override PartName="/xl/charts/chart165.xml" ContentType="application/vnd.openxmlformats-officedocument.drawingml.chart+xml"/>
  <Override PartName="/xl/drawings/drawing151.xml" ContentType="application/vnd.openxmlformats-officedocument.drawing+xml"/>
  <Override PartName="/xl/charts/chart166.xml" ContentType="application/vnd.openxmlformats-officedocument.drawingml.chart+xml"/>
  <Override PartName="/xl/drawings/drawing152.xml" ContentType="application/vnd.openxmlformats-officedocument.drawing+xml"/>
  <Override PartName="/xl/charts/chart167.xml" ContentType="application/vnd.openxmlformats-officedocument.drawingml.chart+xml"/>
  <Override PartName="/xl/drawings/drawing153.xml" ContentType="application/vnd.openxmlformats-officedocument.drawing+xml"/>
  <Override PartName="/xl/charts/chart168.xml" ContentType="application/vnd.openxmlformats-officedocument.drawingml.chart+xml"/>
  <Override PartName="/xl/drawings/drawing154.xml" ContentType="application/vnd.openxmlformats-officedocument.drawing+xml"/>
  <Override PartName="/xl/charts/chart169.xml" ContentType="application/vnd.openxmlformats-officedocument.drawingml.chart+xml"/>
  <Override PartName="/xl/drawings/drawing155.xml" ContentType="application/vnd.openxmlformats-officedocument.drawing+xml"/>
  <Override PartName="/xl/charts/chart170.xml" ContentType="application/vnd.openxmlformats-officedocument.drawingml.chart+xml"/>
  <Override PartName="/xl/drawings/drawing156.xml" ContentType="application/vnd.openxmlformats-officedocument.drawing+xml"/>
  <Override PartName="/xl/charts/chart171.xml" ContentType="application/vnd.openxmlformats-officedocument.drawingml.chart+xml"/>
  <Override PartName="/xl/drawings/drawing157.xml" ContentType="application/vnd.openxmlformats-officedocument.drawing+xml"/>
  <Override PartName="/xl/charts/chart172.xml" ContentType="application/vnd.openxmlformats-officedocument.drawingml.chart+xml"/>
  <Override PartName="/xl/drawings/drawing158.xml" ContentType="application/vnd.openxmlformats-officedocument.drawing+xml"/>
  <Override PartName="/xl/charts/chart173.xml" ContentType="application/vnd.openxmlformats-officedocument.drawingml.chart+xml"/>
  <Override PartName="/xl/drawings/drawing159.xml" ContentType="application/vnd.openxmlformats-officedocument.drawing+xml"/>
  <Override PartName="/xl/charts/chart174.xml" ContentType="application/vnd.openxmlformats-officedocument.drawingml.chart+xml"/>
  <Override PartName="/xl/drawings/drawing160.xml" ContentType="application/vnd.openxmlformats-officedocument.drawing+xml"/>
  <Override PartName="/xl/charts/chart17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codeName="ThisWorkbook"/>
  <mc:AlternateContent xmlns:mc="http://schemas.openxmlformats.org/markup-compatibility/2006">
    <mc:Choice Requires="x15">
      <x15ac:absPath xmlns:x15ac="http://schemas.microsoft.com/office/spreadsheetml/2010/11/ac" url="L:\UEF\Boletín_Económico\2021\Agosto\"/>
    </mc:Choice>
  </mc:AlternateContent>
  <xr:revisionPtr revIDLastSave="0" documentId="13_ncr:1_{00E731B0-20E4-49E8-B09E-AC0C946D3F53}" xr6:coauthVersionLast="36" xr6:coauthVersionMax="36" xr10:uidLastSave="{00000000-0000-0000-0000-000000000000}"/>
  <bookViews>
    <workbookView xWindow="0" yWindow="0" windowWidth="21735" windowHeight="7320" tabRatio="907" xr2:uid="{00000000-000D-0000-FFFF-FFFF00000000}"/>
  </bookViews>
  <sheets>
    <sheet name="Index" sheetId="125" r:id="rId1"/>
    <sheet name="T1" sheetId="1865" r:id="rId2"/>
    <sheet name="T2" sheetId="1829" r:id="rId3"/>
    <sheet name="T3" sheetId="1834" r:id="rId4"/>
    <sheet name="T4" sheetId="1835" r:id="rId5"/>
    <sheet name="T5" sheetId="1836" r:id="rId6"/>
    <sheet name="T6" sheetId="1837" r:id="rId7"/>
    <sheet name="T7" sheetId="1845" r:id="rId8"/>
    <sheet name="T8" sheetId="1846" r:id="rId9"/>
    <sheet name="T9" sheetId="1847" r:id="rId10"/>
    <sheet name="T10" sheetId="1848" r:id="rId11"/>
    <sheet name="T11" sheetId="1849" r:id="rId12"/>
    <sheet name="T12" sheetId="1850" r:id="rId13"/>
    <sheet name="T13" sheetId="1851" r:id="rId14"/>
    <sheet name="T14" sheetId="1852" r:id="rId15"/>
    <sheet name="T15" sheetId="1853" r:id="rId16"/>
    <sheet name="T16" sheetId="1854" r:id="rId17"/>
    <sheet name="T17" sheetId="255" r:id="rId18"/>
    <sheet name="T18" sheetId="1860" r:id="rId19"/>
    <sheet name="T19" sheetId="861" r:id="rId20"/>
    <sheet name="T20" sheetId="1129" r:id="rId21"/>
    <sheet name="T21" sheetId="862" r:id="rId22"/>
    <sheet name="T22" sheetId="863" r:id="rId23"/>
    <sheet name="T23" sheetId="864" r:id="rId24"/>
    <sheet name="T24" sheetId="865" r:id="rId25"/>
    <sheet name="T25" sheetId="1130" r:id="rId26"/>
    <sheet name="T26" sheetId="866" r:id="rId27"/>
    <sheet name="T27" sheetId="868" r:id="rId28"/>
    <sheet name="T28" sheetId="870" r:id="rId29"/>
    <sheet name="T29" sheetId="1799" r:id="rId30"/>
    <sheet name="T30" sheetId="1800" r:id="rId31"/>
    <sheet name="T31" sheetId="1571" r:id="rId32"/>
    <sheet name="T32" sheetId="1506" r:id="rId33"/>
    <sheet name="T33" sheetId="1507" r:id="rId34"/>
    <sheet name="T34" sheetId="1508" r:id="rId35"/>
    <sheet name="T35" sheetId="1258" r:id="rId36"/>
    <sheet name="F1" sheetId="1739" r:id="rId37"/>
    <sheet name="F2" sheetId="1740" r:id="rId38"/>
    <sheet name="F3" sheetId="1741" r:id="rId39"/>
    <sheet name="F4" sheetId="1742" r:id="rId40"/>
    <sheet name="F5" sheetId="1838" r:id="rId41"/>
    <sheet name="F6" sheetId="1839" r:id="rId42"/>
    <sheet name="F7" sheetId="1863" r:id="rId43"/>
    <sheet name="F8" sheetId="1861" r:id="rId44"/>
    <sheet name="F9" sheetId="1862" r:id="rId45"/>
    <sheet name="F10" sheetId="1864" r:id="rId46"/>
    <sheet name="F11" sheetId="1866" r:id="rId47"/>
    <sheet name="F12" sheetId="1867" r:id="rId48"/>
    <sheet name="F13" sheetId="1875" r:id="rId49"/>
    <sheet name="F14" sheetId="1868" r:id="rId50"/>
    <sheet name="F15" sheetId="1869" r:id="rId51"/>
    <sheet name="F16" sheetId="1876" r:id="rId52"/>
    <sheet name="F17" sheetId="1870" r:id="rId53"/>
    <sheet name="F18" sheetId="1871" r:id="rId54"/>
    <sheet name="F19" sheetId="1872" r:id="rId55"/>
    <sheet name="F20" sheetId="1873" r:id="rId56"/>
    <sheet name="F21" sheetId="1874" r:id="rId57"/>
    <sheet name="F22" sheetId="1841" r:id="rId58"/>
    <sheet name="F23" sheetId="1842" r:id="rId59"/>
    <sheet name="F24" sheetId="1843" r:id="rId60"/>
    <sheet name="F25" sheetId="1877" r:id="rId61"/>
    <sheet name="F26" sheetId="1844" r:id="rId62"/>
    <sheet name="F27" sheetId="1840" r:id="rId63"/>
    <sheet name="F28" sheetId="1816" r:id="rId64"/>
    <sheet name="F29" sheetId="1817" r:id="rId65"/>
    <sheet name="F30" sheetId="1857" r:id="rId66"/>
    <sheet name="F31" sheetId="1858" r:id="rId67"/>
    <sheet name="F32" sheetId="1859" r:id="rId68"/>
    <sheet name="F33" sheetId="1819" r:id="rId69"/>
    <sheet name="F34" sheetId="1820" r:id="rId70"/>
    <sheet name="F35" sheetId="1821" r:id="rId71"/>
    <sheet name="F36" sheetId="1822" r:id="rId72"/>
    <sheet name="F37" sheetId="1823" r:id="rId73"/>
    <sheet name="F38" sheetId="1824" r:id="rId74"/>
    <sheet name="F39" sheetId="1826" r:id="rId75"/>
    <sheet name="F40" sheetId="1827" r:id="rId76"/>
    <sheet name="F41" sheetId="1828" r:id="rId77"/>
    <sheet name="F42" sheetId="1825" r:id="rId78"/>
    <sheet name="F43" sheetId="1830" r:id="rId79"/>
    <sheet name="F44" sheetId="1831" r:id="rId80"/>
    <sheet name="F45" sheetId="1832" r:id="rId81"/>
    <sheet name="F46" sheetId="1833" r:id="rId82"/>
    <sheet name="F47" sheetId="1735" r:id="rId83"/>
    <sheet name="F48" sheetId="1736" r:id="rId84"/>
    <sheet name="F49" sheetId="1737" r:id="rId85"/>
    <sheet name="F50" sheetId="1855" r:id="rId86"/>
    <sheet name="F51" sheetId="1856" r:id="rId87"/>
    <sheet name="F52" sheetId="1320" r:id="rId88"/>
    <sheet name="F53" sheetId="903" r:id="rId89"/>
    <sheet name="F54" sheetId="905" r:id="rId90"/>
    <sheet name="F55" sheetId="904" r:id="rId91"/>
    <sheet name="F56" sheetId="906" r:id="rId92"/>
    <sheet name="F57" sheetId="911" r:id="rId93"/>
    <sheet name="F58" sheetId="912" r:id="rId94"/>
    <sheet name="F59" sheetId="913" r:id="rId95"/>
    <sheet name="F60" sheetId="914" r:id="rId96"/>
    <sheet name="F61" sheetId="1743" r:id="rId97"/>
    <sheet name="F62" sheetId="1744" r:id="rId98"/>
    <sheet name="F63" sheetId="1745" r:id="rId99"/>
    <sheet name="F64" sheetId="1746" r:id="rId100"/>
    <sheet name="F65" sheetId="1747" r:id="rId101"/>
    <sheet name="F66" sheetId="1748" r:id="rId102"/>
    <sheet name="F67" sheetId="1749" r:id="rId103"/>
    <sheet name="F68" sheetId="1750" r:id="rId104"/>
    <sheet name="F69" sheetId="1751" r:id="rId105"/>
    <sheet name="F70" sheetId="1752" r:id="rId106"/>
    <sheet name="F71" sheetId="1753" r:id="rId107"/>
    <sheet name="F72" sheetId="1754" r:id="rId108"/>
    <sheet name="F73" sheetId="1755" r:id="rId109"/>
    <sheet name="F74-75" sheetId="1756" r:id="rId110"/>
    <sheet name="F76-77" sheetId="1757" r:id="rId111"/>
    <sheet name="F78-79" sheetId="1758" r:id="rId112"/>
    <sheet name="F80" sheetId="1759" r:id="rId113"/>
    <sheet name="F81" sheetId="1760" r:id="rId114"/>
    <sheet name="F82" sheetId="1761" r:id="rId115"/>
    <sheet name="F83" sheetId="1762" r:id="rId116"/>
    <sheet name="F84" sheetId="1763" r:id="rId117"/>
    <sheet name="F85" sheetId="1764" r:id="rId118"/>
    <sheet name="F86" sheetId="1765" r:id="rId119"/>
    <sheet name="F87" sheetId="1766" r:id="rId120"/>
    <sheet name="F88" sheetId="1773" r:id="rId121"/>
    <sheet name="F89" sheetId="1767" r:id="rId122"/>
    <sheet name="F90" sheetId="1768" r:id="rId123"/>
    <sheet name="F91" sheetId="1769" r:id="rId124"/>
    <sheet name="F92" sheetId="1770" r:id="rId125"/>
    <sheet name="F93" sheetId="1771" r:id="rId126"/>
    <sheet name="F94" sheetId="1772" r:id="rId127"/>
    <sheet name="F95-98" sheetId="1801" r:id="rId128"/>
    <sheet name="F99" sheetId="871" r:id="rId129"/>
    <sheet name="F100" sheetId="872" r:id="rId130"/>
    <sheet name="F101" sheetId="873" r:id="rId131"/>
    <sheet name="F102" sheetId="874" r:id="rId132"/>
    <sheet name="F103" sheetId="875" r:id="rId133"/>
    <sheet name="F104" sheetId="876" r:id="rId134"/>
    <sheet name="F105" sheetId="877" r:id="rId135"/>
    <sheet name="F106" sheetId="878" r:id="rId136"/>
    <sheet name="F107" sheetId="879" r:id="rId137"/>
    <sheet name="F108" sheetId="880" r:id="rId138"/>
    <sheet name="F109" sheetId="881" r:id="rId139"/>
    <sheet name="F110" sheetId="882" r:id="rId140"/>
    <sheet name="F111" sheetId="883" r:id="rId141"/>
    <sheet name="F112" sheetId="884" r:id="rId142"/>
    <sheet name="F113" sheetId="885" r:id="rId143"/>
    <sheet name="F114" sheetId="1775" r:id="rId144"/>
    <sheet name="F115" sheetId="1776" r:id="rId145"/>
    <sheet name="F116" sheetId="1777" r:id="rId146"/>
    <sheet name="F117" sheetId="1778" r:id="rId147"/>
    <sheet name="F118" sheetId="1779" r:id="rId148"/>
    <sheet name="F119" sheetId="1780" r:id="rId149"/>
    <sheet name="F120" sheetId="1781" r:id="rId150"/>
    <sheet name="F121" sheetId="1782" r:id="rId151"/>
    <sheet name="F122" sheetId="1783" r:id="rId152"/>
    <sheet name="F123" sheetId="1784" r:id="rId153"/>
    <sheet name="F124" sheetId="1785" r:id="rId154"/>
    <sheet name="F125" sheetId="1786" r:id="rId155"/>
    <sheet name="F126" sheetId="1787" r:id="rId156"/>
    <sheet name="F127" sheetId="1788" r:id="rId157"/>
    <sheet name="F128" sheetId="1789" r:id="rId158"/>
    <sheet name="F129" sheetId="1790" r:id="rId159"/>
    <sheet name="F130" sheetId="1791" r:id="rId160"/>
    <sheet name="F131" sheetId="1792" r:id="rId161"/>
    <sheet name="F132" sheetId="1793" r:id="rId162"/>
    <sheet name="F133" sheetId="1794" r:id="rId163"/>
    <sheet name="F134" sheetId="1795" r:id="rId164"/>
    <sheet name="F135" sheetId="1796" r:id="rId165"/>
    <sheet name="F136" sheetId="1797" r:id="rId166"/>
    <sheet name="F137" sheetId="1798" r:id="rId167"/>
    <sheet name="F138" sheetId="1720" r:id="rId168"/>
    <sheet name="F139" sheetId="1721" r:id="rId169"/>
    <sheet name="F140" sheetId="1722" r:id="rId170"/>
    <sheet name="F141" sheetId="1723" r:id="rId171"/>
    <sheet name="F142" sheetId="1724" r:id="rId172"/>
    <sheet name="F143" sheetId="1725" r:id="rId173"/>
    <sheet name="F144" sheetId="1726" r:id="rId174"/>
    <sheet name="F145" sheetId="1727" r:id="rId175"/>
    <sheet name="F146" sheetId="1806" r:id="rId176"/>
    <sheet name="F147" sheetId="1807" r:id="rId177"/>
    <sheet name="F148" sheetId="1808" r:id="rId178"/>
    <sheet name="F149" sheetId="1809" r:id="rId179"/>
    <sheet name="F150" sheetId="1810" r:id="rId180"/>
    <sheet name="F151" sheetId="1811" r:id="rId181"/>
    <sheet name="F152" sheetId="1812" r:id="rId182"/>
    <sheet name="F153" sheetId="1813" r:id="rId183"/>
    <sheet name="F154" sheetId="1814" r:id="rId184"/>
    <sheet name="F155" sheetId="1815" r:id="rId185"/>
    <sheet name="F156" sheetId="1494" r:id="rId186"/>
    <sheet name="F157" sheetId="1495" r:id="rId187"/>
    <sheet name="F158" sheetId="1496" r:id="rId188"/>
    <sheet name="F159" sheetId="1497" r:id="rId189"/>
    <sheet name="F160" sheetId="1498" r:id="rId190"/>
    <sheet name="F161" sheetId="1499" r:id="rId191"/>
    <sheet name="F162" sheetId="1500" r:id="rId192"/>
    <sheet name="F163" sheetId="1501" r:id="rId193"/>
    <sheet name="F164 Bovino" sheetId="1502" r:id="rId194"/>
    <sheet name="F164 Caprino" sheetId="1503" r:id="rId195"/>
    <sheet name="F164 Ovino" sheetId="1504" r:id="rId196"/>
    <sheet name="F164 Porcino" sheetId="1505" r:id="rId197"/>
    <sheet name="F165-176 empleo" sheetId="1315" r:id="rId198"/>
  </sheets>
  <externalReferences>
    <externalReference r:id="rId199"/>
    <externalReference r:id="rId200"/>
    <externalReference r:id="rId201"/>
    <externalReference r:id="rId202"/>
  </externalReferences>
  <definedNames>
    <definedName name="_xlnm._FilterDatabase" localSheetId="150" hidden="1">'F121'!$A$5:$B$38</definedName>
    <definedName name="_xlnm._FilterDatabase" localSheetId="152" hidden="1">'F123'!$A$4:$A$37</definedName>
    <definedName name="_xlnm._FilterDatabase" localSheetId="153" hidden="1">'F124'!$A$5:$B$37</definedName>
    <definedName name="_xlnm._FilterDatabase" localSheetId="156" hidden="1">'F127'!$A$5:$B$38</definedName>
    <definedName name="_xlnm._FilterDatabase" localSheetId="158" hidden="1">'F129'!$A$5:$B$38</definedName>
    <definedName name="_xlnm._FilterDatabase" localSheetId="162" hidden="1">'F133'!$A$5:$B$37</definedName>
    <definedName name="_xlnm._FilterDatabase" localSheetId="163" hidden="1">'F134'!$A$5:$B$38</definedName>
    <definedName name="_xlnm._FilterDatabase" localSheetId="164" hidden="1">'F135'!$A$5:$B$38</definedName>
    <definedName name="_xlnm._FilterDatabase" localSheetId="165" hidden="1">'F136'!$A$5:$B$38</definedName>
    <definedName name="_xlnm._FilterDatabase" localSheetId="166" hidden="1">'F137'!$A$5:$B$38</definedName>
    <definedName name="_xlnm._FilterDatabase" localSheetId="171" hidden="1">'F142'!$A$5:$B$24</definedName>
    <definedName name="_xlnm._FilterDatabase" localSheetId="174" hidden="1">'F145'!$A$5:$B$24</definedName>
    <definedName name="_xlnm._FilterDatabase" localSheetId="57" hidden="1">'F22'!$G$7:$I$7</definedName>
    <definedName name="_xlnm._FilterDatabase" localSheetId="58" hidden="1">'F23'!$G$7:$K$7</definedName>
    <definedName name="_xlnm._FilterDatabase" localSheetId="59" hidden="1">'F25'!$F$10:$I$10</definedName>
    <definedName name="_xlnm._FilterDatabase" localSheetId="61" hidden="1">'F26'!$H$7:$L$7</definedName>
    <definedName name="_xlnm._FilterDatabase" localSheetId="62" hidden="1">'F27'!$A$8:$U$8</definedName>
    <definedName name="_xlnm._FilterDatabase" localSheetId="69" hidden="1">'F34'!$A$6:$G$38</definedName>
    <definedName name="_xlnm._FilterDatabase" localSheetId="70" hidden="1">'F35'!$A$6:$I$6</definedName>
    <definedName name="_xlnm._FilterDatabase" localSheetId="73" hidden="1">'F38'!$A$6:$F$6</definedName>
    <definedName name="_xlnm._FilterDatabase" localSheetId="76" hidden="1">'F41'!$A$6:$F$6</definedName>
    <definedName name="_xlnm._FilterDatabase" localSheetId="77" hidden="1">'F42'!$A$5:$B$56</definedName>
    <definedName name="_xlnm._FilterDatabase" localSheetId="40" hidden="1">'F5'!$A$7:$G$40</definedName>
    <definedName name="_xlnm._FilterDatabase" localSheetId="93" hidden="1">'F58'!$A$6:$B$39</definedName>
    <definedName name="_xlnm._FilterDatabase" localSheetId="41" hidden="1">'F6'!$A$7:$G$40</definedName>
    <definedName name="_xlnm._FilterDatabase" localSheetId="97" hidden="1">'F62'!$A$6:$E$57</definedName>
    <definedName name="_xlnm._FilterDatabase" localSheetId="98" hidden="1">'F63'!$A$6:$D$38</definedName>
    <definedName name="_xlnm._FilterDatabase" localSheetId="100" hidden="1">'F65'!$A$6:$D$6</definedName>
    <definedName name="_xlnm._FilterDatabase" localSheetId="101" hidden="1">'F66'!$A$6:$D$37</definedName>
    <definedName name="_xlnm._FilterDatabase" localSheetId="102" hidden="1">'F67'!$A$6:$D$37</definedName>
    <definedName name="_xlnm._FilterDatabase" localSheetId="103" hidden="1">'F68'!$A$6:$D$37</definedName>
    <definedName name="_xlnm._FilterDatabase" localSheetId="104" hidden="1">'F69'!$A$6:$D$37</definedName>
    <definedName name="_xlnm._FilterDatabase" localSheetId="105" hidden="1">'F70'!$A$6:$D$37</definedName>
    <definedName name="_xlnm._FilterDatabase" localSheetId="106" hidden="1">'F71'!$A$6:$D$38</definedName>
    <definedName name="_xlnm._FilterDatabase" localSheetId="107" hidden="1">'F72'!$A$6:$D$38</definedName>
    <definedName name="_xlnm._FilterDatabase" localSheetId="112" hidden="1">'F80'!$A$9:$J$9</definedName>
    <definedName name="_xlnm._FilterDatabase" localSheetId="114" hidden="1">'F82'!$A$5:$B$5</definedName>
    <definedName name="_xlnm._FilterDatabase" localSheetId="115" hidden="1">'F83'!$A$5:$B$5</definedName>
    <definedName name="_xlnm._FilterDatabase" localSheetId="120" hidden="1">'F88'!$A$6:$AA$6</definedName>
    <definedName name="_xlnm._FilterDatabase" localSheetId="121" hidden="1">'F89'!$A$6:$F$6</definedName>
    <definedName name="_xlnm._FilterDatabase" localSheetId="122" hidden="1">'F90'!$A$6:$F$6</definedName>
    <definedName name="_xlnm._FilterDatabase" localSheetId="127" hidden="1">'F95-98'!$A$6:$I$6</definedName>
    <definedName name="_xlnm._FilterDatabase" localSheetId="128" hidden="1">'F99'!#REF!</definedName>
    <definedName name="_xlnm._FilterDatabase" localSheetId="2" hidden="1">'T2'!$A$10:$E$11</definedName>
    <definedName name="_xlnm._FilterDatabase" localSheetId="29" hidden="1">'T29'!$A$5:$D$5</definedName>
    <definedName name="_Hlk81301666" localSheetId="1">'T1'!$A$6</definedName>
    <definedName name="actividad" localSheetId="58" hidden="1">{"'III15-0095'!$A$1:$N$151"}</definedName>
    <definedName name="actividad" localSheetId="59" hidden="1">{"'III15-0095'!$A$1:$N$151"}</definedName>
    <definedName name="actividad" localSheetId="61" hidden="1">{"'III15-0095'!$A$1:$N$151"}</definedName>
    <definedName name="actividad" localSheetId="2" hidden="1">{"'III15-0095'!$A$1:$N$151"}</definedName>
    <definedName name="actividad" localSheetId="35" hidden="1">{"'III15-0095'!$A$1:$N$151"}</definedName>
    <definedName name="actividad" hidden="1">{"'III15-0095'!$A$1:$N$151"}</definedName>
    <definedName name="HTML_CodePage" hidden="1">1252</definedName>
    <definedName name="HTML_Control" localSheetId="140" hidden="1">{"'III15-0095'!$A$1:$N$151"}</definedName>
    <definedName name="HTML_Control" localSheetId="57" hidden="1">{"'III15-0095'!$A$1:$N$151"}</definedName>
    <definedName name="HTML_Control" localSheetId="58" hidden="1">{"'III15-0095'!$A$1:$N$151"}</definedName>
    <definedName name="HTML_Control" localSheetId="59" hidden="1">{"'III15-0095'!$A$1:$N$151"}</definedName>
    <definedName name="HTML_Control" localSheetId="61" hidden="1">{"'III15-0095'!$A$1:$N$151"}</definedName>
    <definedName name="HTML_Control" localSheetId="72" hidden="1">{"'III15-0095'!$A$1:$N$151"}</definedName>
    <definedName name="HTML_Control" localSheetId="73" hidden="1">{"'III15-0095'!$A$1:$N$151"}</definedName>
    <definedName name="HTML_Control" localSheetId="75" hidden="1">{"'III15-0095'!$A$1:$N$151"}</definedName>
    <definedName name="HTML_Control" localSheetId="76" hidden="1">{"'III15-0095'!$A$1:$N$151"}</definedName>
    <definedName name="HTML_Control" localSheetId="2" hidden="1">{"'III15-0095'!$A$1:$N$151"}</definedName>
    <definedName name="HTML_Control" localSheetId="23" hidden="1">{"'III15-0095'!$A$1:$N$151"}</definedName>
    <definedName name="HTML_Control" localSheetId="35"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'F64'!$H$1:$I$1</definedName>
    <definedName name="Start101">'F65'!$H$1:$I$1</definedName>
    <definedName name="Start102">'F66'!$H$1:$I$1</definedName>
    <definedName name="Start103">'F67'!$H$1:$I$1</definedName>
    <definedName name="Start104">'F68'!$H$1:$I$1</definedName>
    <definedName name="Start105">'F69'!$H$1:$I$1</definedName>
    <definedName name="Start106">'F70'!$H$1:$I$1</definedName>
    <definedName name="Start107">'F71'!$H$1:$I$1</definedName>
    <definedName name="Start108">'F72'!$H$1:$I$1</definedName>
    <definedName name="Start109">'F73'!$H$1:$I$1</definedName>
    <definedName name="Start11">'T10'!$H$1:$I$1</definedName>
    <definedName name="Start110">'F74-75'!$H$1:$I$1</definedName>
    <definedName name="Start111">'F76-77'!$H$1:$I$1</definedName>
    <definedName name="Start112">'F78-79'!$H$1:$I$1</definedName>
    <definedName name="Start113">'F80'!$H$1:$I$1</definedName>
    <definedName name="Start114">'F81'!$H$1:$I$1</definedName>
    <definedName name="Start115">'F82'!$H$1:$I$1</definedName>
    <definedName name="Start116">'F83'!$H$1:$I$1</definedName>
    <definedName name="Start117">'F84'!$H$1:$I$1</definedName>
    <definedName name="Start118">'F85'!$H$1:$I$1</definedName>
    <definedName name="Start119">'F86'!$H$1:$I$1</definedName>
    <definedName name="Start12">'T11'!$H$1:$I$1</definedName>
    <definedName name="Start120">'F87'!$H$1:$I$1</definedName>
    <definedName name="Start121">'F88'!$H$1:$I$1</definedName>
    <definedName name="Start122">'F89'!$H$1:$I$1</definedName>
    <definedName name="Start123">'F90'!$H$1:$I$1</definedName>
    <definedName name="Start124">'F91'!$H$1:$I$1</definedName>
    <definedName name="Start125">'F92'!$H$1:$I$1</definedName>
    <definedName name="Start126">'F93'!$H$1:$I$1</definedName>
    <definedName name="Start127">'F94'!$H$1:$I$1</definedName>
    <definedName name="Start128">'F95-98'!$H$1:$I$1</definedName>
    <definedName name="Start129">'F99'!$H$1:$I$1</definedName>
    <definedName name="Start13">'T12'!$H$1:$I$1</definedName>
    <definedName name="Start130">'F100'!$H$1:$I$1</definedName>
    <definedName name="Start131">'F101'!$H$1:$I$1</definedName>
    <definedName name="Start132">'F102'!$H$1:$I$1</definedName>
    <definedName name="Start133">'F103'!$H$1:$I$1</definedName>
    <definedName name="Start134">'F104'!$H$1:$I$1</definedName>
    <definedName name="Start135">'F105'!$H$1:$I$1</definedName>
    <definedName name="Start136">'F106'!$H$1:$I$1</definedName>
    <definedName name="Start137">'F107'!$H$1:$I$1</definedName>
    <definedName name="Start138">'F108'!$H$1:$I$1</definedName>
    <definedName name="Start139">'F109'!$H$1:$I$1</definedName>
    <definedName name="Start14">'T13'!$H$1:$I$1</definedName>
    <definedName name="Start140">'F110'!$H$1:$I$1</definedName>
    <definedName name="Start141">'F111'!$H$1:$I$1</definedName>
    <definedName name="Start142">'F112'!$H$1:$I$1</definedName>
    <definedName name="Start143">'F113'!$H$1:$I$1</definedName>
    <definedName name="Start144">'F114'!$H$1:$I$1</definedName>
    <definedName name="Start145">'F115'!$H$1:$I$1</definedName>
    <definedName name="Start146">'F116'!$H$1:$I$1</definedName>
    <definedName name="Start147">'F117'!$H$1:$I$1</definedName>
    <definedName name="Start148">'F118'!$H$1:$I$1</definedName>
    <definedName name="Start149">'F119'!$H$1:$I$1</definedName>
    <definedName name="Start15">'T14'!$H$1:$I$1</definedName>
    <definedName name="Start150">'F120'!$H$1:$I$1</definedName>
    <definedName name="Start151">'F121'!$H$1:$I$1</definedName>
    <definedName name="Start152">'F122'!$H$1:$I$1</definedName>
    <definedName name="Start153">'F123'!$H$1:$I$1</definedName>
    <definedName name="Start154">'F124'!$H$1:$I$1</definedName>
    <definedName name="Start155">'F125'!$H$1:$I$1</definedName>
    <definedName name="Start156">'F126'!$H$1:$I$1</definedName>
    <definedName name="Start157">'F127'!$H$1:$I$1</definedName>
    <definedName name="Start158">'F128'!$H$1:$I$1</definedName>
    <definedName name="Start159">'F129'!$H$1:$I$1</definedName>
    <definedName name="Start16">'T15'!$H$1:$I$1</definedName>
    <definedName name="Start160">'F130'!$H$1:$I$1</definedName>
    <definedName name="Start161">'F131'!$H$1:$I$1</definedName>
    <definedName name="Start162">'F132'!$H$1:$I$1</definedName>
    <definedName name="Start163">'F133'!$H$1:$I$1</definedName>
    <definedName name="Start164">'F134'!$H$1:$I$1</definedName>
    <definedName name="Start165">'F135'!$H$1:$I$1</definedName>
    <definedName name="Start166">'F136'!$H$1:$I$1</definedName>
    <definedName name="Start167">'F137'!$H$1:$I$1</definedName>
    <definedName name="Start168">'F138'!$H$1:$I$1</definedName>
    <definedName name="Start169">'F139'!$H$1:$I$1</definedName>
    <definedName name="Start17">'T16'!$H$1:$I$1</definedName>
    <definedName name="Start170">'F140'!$H$1:$I$1</definedName>
    <definedName name="Start171">'F141'!$H$1:$I$1</definedName>
    <definedName name="Start172">'F142'!$H$1:$I$1</definedName>
    <definedName name="Start173">'F143'!$H$1:$I$1</definedName>
    <definedName name="Start174">'F144'!$H$1:$I$1</definedName>
    <definedName name="Start175">'F145'!$H$1:$I$1</definedName>
    <definedName name="Start176">'F146'!$H$1:$I$1</definedName>
    <definedName name="Start177">'F147'!$H$1:$I$1</definedName>
    <definedName name="Start178">'F148'!$H$1:$I$1</definedName>
    <definedName name="Start179">'F149'!$H$1:$I$1</definedName>
    <definedName name="Start18">'T17'!$H$1:$I$1</definedName>
    <definedName name="Start180">'F150'!$H$1:$I$1</definedName>
    <definedName name="Start181">'F151'!$H$1:$I$1</definedName>
    <definedName name="Start182">'F152'!$H$1:$I$1</definedName>
    <definedName name="Start183">'F153'!$H$1:$I$1</definedName>
    <definedName name="Start184">'F154'!$H$1:$I$1</definedName>
    <definedName name="Start185">'F155'!$H$1:$I$1</definedName>
    <definedName name="Start186">'F156'!$H$1:$I$1</definedName>
    <definedName name="Start187">'F157'!$H$1:$I$1</definedName>
    <definedName name="Start188">'F158'!$H$1:$I$1</definedName>
    <definedName name="Start189">'F159'!$H$1:$I$1</definedName>
    <definedName name="Start19">'T18'!$H$1:$I$1</definedName>
    <definedName name="Start190">'F160'!$H$1:$I$1</definedName>
    <definedName name="Start191">'F161'!$H$1:$I$1</definedName>
    <definedName name="Start192">'F162'!$H$1:$I$1</definedName>
    <definedName name="Start193">'F163'!$H$1:$I$1</definedName>
    <definedName name="Start194">'F164 Bovino'!$H$1:$I$1</definedName>
    <definedName name="Start195">'F164 Caprino'!$H$1:$I$1</definedName>
    <definedName name="Start196">'F164 Ovino'!$H$1:$I$1</definedName>
    <definedName name="Start197">'F164 Porcino'!$H$1:$I$1</definedName>
    <definedName name="Start198">'F165-176 empleo'!$H$1:$I$1</definedName>
    <definedName name="Start2">'T1'!$H$1:$I$1</definedName>
    <definedName name="Start20">'T19'!$H$1:$I$1</definedName>
    <definedName name="Start21">'T20'!$H$1:$I$1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'T27'!$H$1:$I$1</definedName>
    <definedName name="Start29">'T28'!$H$1:$I$1</definedName>
    <definedName name="Start3">'T2'!$H$1:$I$1</definedName>
    <definedName name="Start30">'T29'!$H$1:$I$1</definedName>
    <definedName name="Start31">'T30'!$H$1:$I$1</definedName>
    <definedName name="Start32">'T31'!$H$1:$I$1</definedName>
    <definedName name="Start33">'T32'!$H$1:$I$1</definedName>
    <definedName name="Start34">'T33'!$H$1:$I$1</definedName>
    <definedName name="Start35">'T34'!$H$1:$I$1</definedName>
    <definedName name="Start36">'T35'!$H$1:$I$1</definedName>
    <definedName name="Start37">'F1'!$H$1:$I$1</definedName>
    <definedName name="Start38">'F2'!$H$1:$I$1</definedName>
    <definedName name="Start39">'F3'!$H$1:$I$1</definedName>
    <definedName name="Start4">'T3'!$H$1:$I$1</definedName>
    <definedName name="Start40">'F4'!$H$1:$I$1</definedName>
    <definedName name="Start41">'F5'!$H$1:$I$1</definedName>
    <definedName name="Start42">'F6'!$H$1:$I$1</definedName>
    <definedName name="Start43">'F7'!$H$1:$I$1</definedName>
    <definedName name="Start44">'F8'!$H$1:$I$1</definedName>
    <definedName name="Start45">'F9'!$H$1:$I$1</definedName>
    <definedName name="Start46">'F10'!$H$1:$I$1</definedName>
    <definedName name="Start47">'F11'!$H$1:$I$1</definedName>
    <definedName name="Start48">'F12'!$H$1:$I$1</definedName>
    <definedName name="Start49">'F13'!$H$1:$I$1</definedName>
    <definedName name="Start5">'T4'!$H$1:$I$1</definedName>
    <definedName name="Start50">'F14'!$H$1:$I$1</definedName>
    <definedName name="Start51">'F15'!$H$1:$I$1</definedName>
    <definedName name="Start52">'F16'!$H$1:$I$1</definedName>
    <definedName name="Start53">'F17'!$H$1:$I$1</definedName>
    <definedName name="Start54">'F18'!$H$1:$I$1</definedName>
    <definedName name="Start55">'F19'!$H$1:$I$1</definedName>
    <definedName name="Start56">'F20'!$H$1:$I$1</definedName>
    <definedName name="Start57">'F21'!$H$1:$I$1</definedName>
    <definedName name="Start58">'F22'!$H$1:$I$1</definedName>
    <definedName name="Start59">'F23'!$H$1:$I$1</definedName>
    <definedName name="Start6">'T5'!$H$1:$I$1</definedName>
    <definedName name="Start60">'F24'!$H$1:$I$1</definedName>
    <definedName name="Start61">'F25'!$H$1:$I$1</definedName>
    <definedName name="Start62">'F26'!$H$1:$I$1</definedName>
    <definedName name="Start63">'F27'!$H$1:$I$1</definedName>
    <definedName name="Start64">'F28'!$H$1:$I$1</definedName>
    <definedName name="Start65">'F29'!$H$1:$I$1</definedName>
    <definedName name="Start66">'F30'!$H$1:$I$1</definedName>
    <definedName name="Start67">'F31'!$H$1:$I$1</definedName>
    <definedName name="Start68">'F32'!$H$1:$I$1</definedName>
    <definedName name="Start69">'F33'!$H$1:$I$1</definedName>
    <definedName name="Start7">'T6'!$H$1:$I$1</definedName>
    <definedName name="Start70">'F34'!$H$1:$I$1</definedName>
    <definedName name="Start71">'F35'!$H$1:$I$1</definedName>
    <definedName name="Start72">'F36'!$H$1:$I$1</definedName>
    <definedName name="Start73">'F37'!$H$1:$I$1</definedName>
    <definedName name="Start74">'F38'!$H$1:$I$1</definedName>
    <definedName name="Start75">'F39'!$H$1:$I$1</definedName>
    <definedName name="Start76">'F40'!$H$1:$I$1</definedName>
    <definedName name="Start77">'F41'!$H$1:$I$1</definedName>
    <definedName name="Start78">'F42'!$H$1:$I$1</definedName>
    <definedName name="Start79">'F43'!$H$1:$I$1</definedName>
    <definedName name="Start8">'T7'!$H$1:$I$1</definedName>
    <definedName name="Start80">'F44'!$H$1:$I$1</definedName>
    <definedName name="Start81">'F45'!$H$1:$I$1</definedName>
    <definedName name="Start82">'F46'!$H$1:$I$1</definedName>
    <definedName name="Start83">'F47'!$H$1:$I$1</definedName>
    <definedName name="Start84">'F48'!$H$1:$I$1</definedName>
    <definedName name="Start85">'F49'!$H$1:$I$1</definedName>
    <definedName name="Start86">'F50'!$H$1:$I$1</definedName>
    <definedName name="Start87">'F51'!$H$1:$I$1</definedName>
    <definedName name="Start88">'F52'!$H$1:$I$1</definedName>
    <definedName name="Start89">'F53'!$H$1:$I$1</definedName>
    <definedName name="Start9">'T8'!$H$1:$I$1</definedName>
    <definedName name="Start90">'F54'!$H$1:$I$1</definedName>
    <definedName name="Start91">'F55'!$H$1:$I$1</definedName>
    <definedName name="Start92">'F56'!$H$1:$I$1</definedName>
    <definedName name="Start93">'F57'!$H$1:$I$1</definedName>
    <definedName name="Start94">'F58'!$H$1:$I$1</definedName>
    <definedName name="Start95">'F59'!$H$1:$I$1</definedName>
    <definedName name="Start96">'F60'!$H$1:$I$1</definedName>
    <definedName name="Start97">'F61'!$H$1:$I$1</definedName>
    <definedName name="Start98">'F62'!$H$1:$I$1</definedName>
    <definedName name="Start99">'F63'!$H$1:$I$1</definedName>
  </definedNames>
  <calcPr calcId="191029"/>
</workbook>
</file>

<file path=xl/calcChain.xml><?xml version="1.0" encoding="utf-8"?>
<calcChain xmlns="http://schemas.openxmlformats.org/spreadsheetml/2006/main">
  <c r="B33" i="1874" l="1"/>
  <c r="C32" i="1874" s="1"/>
  <c r="B19" i="1874"/>
  <c r="C19" i="1874" s="1"/>
  <c r="C18" i="1874"/>
  <c r="C17" i="1874"/>
  <c r="C16" i="1874"/>
  <c r="B10" i="1874"/>
  <c r="C10" i="1874" s="1"/>
  <c r="C8" i="1874"/>
  <c r="C7" i="1874"/>
  <c r="B58" i="1873"/>
  <c r="C55" i="1873" s="1"/>
  <c r="C57" i="1873"/>
  <c r="C56" i="1873"/>
  <c r="B43" i="1873"/>
  <c r="C42" i="1873" s="1"/>
  <c r="C41" i="1873"/>
  <c r="C40" i="1873"/>
  <c r="B11" i="1873"/>
  <c r="B14" i="1872"/>
  <c r="C12" i="1872" s="1"/>
  <c r="B9" i="1871"/>
  <c r="B11" i="1870"/>
  <c r="C10" i="1870" s="1"/>
  <c r="C8" i="1870"/>
  <c r="B8" i="1866"/>
  <c r="C7" i="1866"/>
  <c r="B7" i="1866"/>
  <c r="C8" i="1872" l="1"/>
  <c r="C9" i="1870"/>
  <c r="C10" i="1872"/>
  <c r="C9" i="1874"/>
  <c r="C31" i="1874"/>
  <c r="C6" i="1872"/>
  <c r="C14" i="1872" s="1"/>
  <c r="C9" i="1872"/>
  <c r="C11" i="1872"/>
  <c r="C7" i="1872"/>
  <c r="O17" i="1864" l="1"/>
  <c r="N17" i="1864"/>
  <c r="O16" i="1864"/>
  <c r="N16" i="1864"/>
  <c r="O15" i="1864"/>
  <c r="N15" i="1864"/>
  <c r="O14" i="1864"/>
  <c r="N14" i="1864"/>
  <c r="O13" i="1864"/>
  <c r="N13" i="1864"/>
  <c r="O12" i="1864"/>
  <c r="N12" i="1864"/>
  <c r="O11" i="1864"/>
  <c r="N11" i="1864"/>
  <c r="O10" i="1864"/>
  <c r="N10" i="1864"/>
  <c r="O9" i="1864"/>
  <c r="N9" i="1864"/>
  <c r="O8" i="1864"/>
  <c r="N8" i="1864"/>
  <c r="O7" i="1864"/>
  <c r="N7" i="1864"/>
  <c r="F12" i="1863"/>
  <c r="D12" i="1863"/>
  <c r="F11" i="1863"/>
  <c r="D11" i="1863"/>
  <c r="F10" i="1863"/>
  <c r="D10" i="1863"/>
  <c r="F9" i="1863"/>
  <c r="D9" i="1863"/>
  <c r="F8" i="1863"/>
  <c r="D8" i="1863"/>
  <c r="F7" i="1863"/>
  <c r="D7" i="1863"/>
  <c r="P18" i="1862"/>
  <c r="O18" i="1862"/>
  <c r="H18" i="1862"/>
  <c r="P17" i="1862"/>
  <c r="O17" i="1862"/>
  <c r="H17" i="1862"/>
  <c r="P16" i="1862"/>
  <c r="O16" i="1862"/>
  <c r="H16" i="1862"/>
  <c r="P15" i="1862"/>
  <c r="O15" i="1862"/>
  <c r="H15" i="1862"/>
  <c r="P14" i="1862"/>
  <c r="O14" i="1862"/>
  <c r="H14" i="1862"/>
  <c r="P13" i="1862"/>
  <c r="O13" i="1862"/>
  <c r="H13" i="1862"/>
  <c r="P12" i="1862"/>
  <c r="O12" i="1862"/>
  <c r="H12" i="1862"/>
  <c r="P11" i="1862"/>
  <c r="O11" i="1862"/>
  <c r="H11" i="1862"/>
  <c r="P10" i="1862"/>
  <c r="O10" i="1862"/>
  <c r="H10" i="1862"/>
  <c r="P9" i="1862"/>
  <c r="O9" i="1862"/>
  <c r="H9" i="1862"/>
  <c r="P8" i="1862"/>
  <c r="O8" i="1862"/>
  <c r="H8" i="1862"/>
  <c r="E15" i="1861"/>
  <c r="C15" i="1861"/>
  <c r="E14" i="1861"/>
  <c r="C14" i="1861"/>
  <c r="E13" i="1861"/>
  <c r="C13" i="1861"/>
  <c r="E12" i="1861"/>
  <c r="C12" i="1861"/>
  <c r="E11" i="1861"/>
  <c r="C11" i="1861"/>
  <c r="E10" i="1861"/>
  <c r="C10" i="1861"/>
  <c r="E9" i="1861"/>
  <c r="C9" i="1861"/>
  <c r="E8" i="1861"/>
  <c r="C8" i="1861"/>
  <c r="E7" i="1861"/>
  <c r="C7" i="1861"/>
  <c r="C12" i="1852" l="1"/>
  <c r="C11" i="1852"/>
  <c r="C10" i="1852"/>
  <c r="C9" i="1852"/>
  <c r="C8" i="1852"/>
  <c r="C7" i="1852"/>
  <c r="E13" i="1851"/>
  <c r="C13" i="1851"/>
  <c r="E12" i="1851"/>
  <c r="C12" i="1851"/>
  <c r="E11" i="1851"/>
  <c r="C11" i="1851"/>
  <c r="E10" i="1851"/>
  <c r="C10" i="1851"/>
  <c r="E9" i="1851"/>
  <c r="C9" i="1851"/>
  <c r="E8" i="1851"/>
  <c r="C8" i="1851"/>
  <c r="E7" i="1851"/>
  <c r="C7" i="1851"/>
  <c r="C12" i="1847"/>
  <c r="C11" i="1847"/>
  <c r="C10" i="1847"/>
  <c r="C9" i="1847"/>
  <c r="C8" i="1847"/>
  <c r="C7" i="1847"/>
  <c r="G11" i="1508" l="1"/>
  <c r="H11" i="1508" s="1"/>
  <c r="F11" i="1508"/>
  <c r="E11" i="1508"/>
  <c r="J11" i="1508" s="1"/>
  <c r="D11" i="1508"/>
  <c r="I11" i="1508" s="1"/>
  <c r="J10" i="1508"/>
  <c r="I10" i="1508"/>
  <c r="H10" i="1508"/>
  <c r="J9" i="1508"/>
  <c r="I9" i="1508"/>
  <c r="H9" i="1508"/>
  <c r="J8" i="1508"/>
  <c r="I8" i="1508"/>
  <c r="H8" i="1508"/>
  <c r="J7" i="1508"/>
  <c r="I7" i="1508"/>
  <c r="H7" i="1508"/>
  <c r="J10" i="1507"/>
  <c r="I10" i="1507"/>
  <c r="G10" i="1507"/>
  <c r="H10" i="1507" s="1"/>
  <c r="F10" i="1507"/>
  <c r="E10" i="1507"/>
  <c r="D10" i="1507"/>
  <c r="C10" i="1507"/>
  <c r="B10" i="1507"/>
  <c r="J9" i="1507"/>
  <c r="I9" i="1507"/>
  <c r="H9" i="1507"/>
  <c r="J8" i="1507"/>
  <c r="I8" i="1507"/>
  <c r="H8" i="1507"/>
  <c r="J7" i="1507"/>
  <c r="I7" i="1507"/>
  <c r="H7" i="1507"/>
  <c r="J6" i="1507"/>
  <c r="I6" i="1507"/>
  <c r="H6" i="1507"/>
  <c r="J10" i="1506"/>
  <c r="G10" i="1506"/>
  <c r="H10" i="1506" s="1"/>
  <c r="F10" i="1506"/>
  <c r="E10" i="1506"/>
  <c r="D10" i="1506"/>
  <c r="I10" i="1506" s="1"/>
  <c r="J9" i="1506"/>
  <c r="I9" i="1506"/>
  <c r="H9" i="1506"/>
  <c r="J8" i="1506"/>
  <c r="I8" i="1506"/>
  <c r="H8" i="1506"/>
  <c r="J7" i="1506"/>
  <c r="I7" i="1506"/>
  <c r="H7" i="1506"/>
  <c r="J6" i="1506"/>
  <c r="I6" i="1506"/>
  <c r="H6" i="1506"/>
  <c r="J61" i="1505" l="1"/>
  <c r="I61" i="1505"/>
  <c r="J60" i="1505"/>
  <c r="I60" i="1505"/>
  <c r="J59" i="1505"/>
  <c r="I59" i="1505"/>
  <c r="J58" i="1505"/>
  <c r="I58" i="1505"/>
  <c r="J57" i="1505"/>
  <c r="I57" i="1505"/>
  <c r="J56" i="1505"/>
  <c r="I56" i="1505"/>
  <c r="J55" i="1505"/>
  <c r="I55" i="1505"/>
  <c r="J54" i="1505"/>
  <c r="I54" i="1505"/>
  <c r="J53" i="1505"/>
  <c r="I53" i="1505"/>
  <c r="J52" i="1505"/>
  <c r="I52" i="1505"/>
  <c r="J51" i="1505"/>
  <c r="I51" i="1505"/>
  <c r="J50" i="1505"/>
  <c r="I50" i="1505"/>
  <c r="J49" i="1505"/>
  <c r="I49" i="1505"/>
  <c r="J48" i="1505"/>
  <c r="I48" i="1505"/>
  <c r="J47" i="1505"/>
  <c r="I47" i="1505"/>
  <c r="J46" i="1505"/>
  <c r="I46" i="1505"/>
  <c r="J45" i="1505"/>
  <c r="I45" i="1505"/>
  <c r="J44" i="1505"/>
  <c r="I44" i="1505"/>
  <c r="J43" i="1505"/>
  <c r="I43" i="1505"/>
  <c r="J42" i="1505"/>
  <c r="I42" i="1505"/>
  <c r="J41" i="1505"/>
  <c r="I41" i="1505"/>
  <c r="J40" i="1505"/>
  <c r="I40" i="1505"/>
  <c r="J39" i="1505"/>
  <c r="I39" i="1505"/>
  <c r="J38" i="1505"/>
  <c r="I38" i="1505"/>
  <c r="J37" i="1505"/>
  <c r="I37" i="1505"/>
  <c r="J36" i="1505"/>
  <c r="I36" i="1505"/>
  <c r="J35" i="1505"/>
  <c r="I35" i="1505"/>
  <c r="J34" i="1505"/>
  <c r="I34" i="1505"/>
  <c r="J33" i="1505"/>
  <c r="I33" i="1505"/>
  <c r="J32" i="1505"/>
  <c r="I32" i="1505"/>
  <c r="J31" i="1505"/>
  <c r="I31" i="1505"/>
  <c r="J30" i="1505"/>
  <c r="I30" i="1505"/>
  <c r="J29" i="1505"/>
  <c r="I29" i="1505"/>
  <c r="J28" i="1505"/>
  <c r="I28" i="1505"/>
  <c r="J27" i="1505"/>
  <c r="I27" i="1505"/>
  <c r="J26" i="1505"/>
  <c r="I26" i="1505"/>
  <c r="J25" i="1505"/>
  <c r="I25" i="1505"/>
  <c r="J24" i="1505"/>
  <c r="I24" i="1505"/>
  <c r="J23" i="1505"/>
  <c r="I23" i="1505"/>
  <c r="J22" i="1505"/>
  <c r="I22" i="1505"/>
  <c r="J21" i="1505"/>
  <c r="I21" i="1505"/>
  <c r="J20" i="1505"/>
  <c r="I20" i="1505"/>
  <c r="J61" i="1504"/>
  <c r="I61" i="1504"/>
  <c r="J60" i="1504"/>
  <c r="I60" i="1504"/>
  <c r="J59" i="1504"/>
  <c r="I59" i="1504"/>
  <c r="J58" i="1504"/>
  <c r="I58" i="1504"/>
  <c r="J57" i="1504"/>
  <c r="I57" i="1504"/>
  <c r="J56" i="1504"/>
  <c r="I56" i="1504"/>
  <c r="J55" i="1504"/>
  <c r="I55" i="1504"/>
  <c r="J54" i="1504"/>
  <c r="I54" i="1504"/>
  <c r="J53" i="1504"/>
  <c r="I53" i="1504"/>
  <c r="J52" i="1504"/>
  <c r="I52" i="1504"/>
  <c r="J51" i="1504"/>
  <c r="I51" i="1504"/>
  <c r="J50" i="1504"/>
  <c r="I50" i="1504"/>
  <c r="J49" i="1504"/>
  <c r="I49" i="1504"/>
  <c r="J48" i="1504"/>
  <c r="I48" i="1504"/>
  <c r="J47" i="1504"/>
  <c r="I47" i="1504"/>
  <c r="J46" i="1504"/>
  <c r="I46" i="1504"/>
  <c r="J45" i="1504"/>
  <c r="I45" i="1504"/>
  <c r="J44" i="1504"/>
  <c r="I44" i="1504"/>
  <c r="J43" i="1504"/>
  <c r="I43" i="1504"/>
  <c r="J42" i="1504"/>
  <c r="I42" i="1504"/>
  <c r="J41" i="1504"/>
  <c r="I41" i="1504"/>
  <c r="J40" i="1504"/>
  <c r="I40" i="1504"/>
  <c r="J39" i="1504"/>
  <c r="I39" i="1504"/>
  <c r="J38" i="1504"/>
  <c r="I38" i="1504"/>
  <c r="J37" i="1504"/>
  <c r="I37" i="1504"/>
  <c r="J36" i="1504"/>
  <c r="I36" i="1504"/>
  <c r="J35" i="1504"/>
  <c r="I35" i="1504"/>
  <c r="J34" i="1504"/>
  <c r="I34" i="1504"/>
  <c r="J33" i="1504"/>
  <c r="I33" i="1504"/>
  <c r="J32" i="1504"/>
  <c r="I32" i="1504"/>
  <c r="J31" i="1504"/>
  <c r="I31" i="1504"/>
  <c r="J30" i="1504"/>
  <c r="I30" i="1504"/>
  <c r="J29" i="1504"/>
  <c r="I29" i="1504"/>
  <c r="J28" i="1504"/>
  <c r="I28" i="1504"/>
  <c r="J27" i="1504"/>
  <c r="I27" i="1504"/>
  <c r="J26" i="1504"/>
  <c r="I26" i="1504"/>
  <c r="J25" i="1504"/>
  <c r="I25" i="1504"/>
  <c r="J24" i="1504"/>
  <c r="I24" i="1504"/>
  <c r="J23" i="1504"/>
  <c r="I23" i="1504"/>
  <c r="J22" i="1504"/>
  <c r="I22" i="1504"/>
  <c r="J21" i="1504"/>
  <c r="I21" i="1504"/>
  <c r="J20" i="1504"/>
  <c r="I20" i="1504"/>
  <c r="J65" i="1503"/>
  <c r="I65" i="1503"/>
  <c r="J64" i="1503"/>
  <c r="I64" i="1503"/>
  <c r="J63" i="1503"/>
  <c r="I63" i="1503"/>
  <c r="J62" i="1503"/>
  <c r="I62" i="1503"/>
  <c r="J61" i="1503"/>
  <c r="I61" i="1503"/>
  <c r="J60" i="1503"/>
  <c r="I60" i="1503"/>
  <c r="J59" i="1503"/>
  <c r="I59" i="1503"/>
  <c r="J58" i="1503"/>
  <c r="I58" i="1503"/>
  <c r="J57" i="1503"/>
  <c r="I57" i="1503"/>
  <c r="J56" i="1503"/>
  <c r="I56" i="1503"/>
  <c r="J55" i="1503"/>
  <c r="I55" i="1503"/>
  <c r="J54" i="1503"/>
  <c r="I54" i="1503"/>
  <c r="J53" i="1503"/>
  <c r="I53" i="1503"/>
  <c r="J52" i="1503"/>
  <c r="I52" i="1503"/>
  <c r="J51" i="1503"/>
  <c r="I51" i="1503"/>
  <c r="J50" i="1503"/>
  <c r="I50" i="1503"/>
  <c r="J49" i="1503"/>
  <c r="I49" i="1503"/>
  <c r="J48" i="1503"/>
  <c r="I48" i="1503"/>
  <c r="J47" i="1503"/>
  <c r="I47" i="1503"/>
  <c r="J46" i="1503"/>
  <c r="I46" i="1503"/>
  <c r="J45" i="1503"/>
  <c r="I45" i="1503"/>
  <c r="J44" i="1503"/>
  <c r="I44" i="1503"/>
  <c r="J43" i="1503"/>
  <c r="I43" i="1503"/>
  <c r="J42" i="1503"/>
  <c r="I42" i="1503"/>
  <c r="J41" i="1503"/>
  <c r="I41" i="1503"/>
  <c r="J40" i="1503"/>
  <c r="I40" i="1503"/>
  <c r="J39" i="1503"/>
  <c r="I39" i="1503"/>
  <c r="J38" i="1503"/>
  <c r="I38" i="1503"/>
  <c r="J37" i="1503"/>
  <c r="I37" i="1503"/>
  <c r="J36" i="1503"/>
  <c r="I36" i="1503"/>
  <c r="J35" i="1503"/>
  <c r="I35" i="1503"/>
  <c r="J34" i="1503"/>
  <c r="I34" i="1503"/>
  <c r="J33" i="1503"/>
  <c r="I33" i="1503"/>
  <c r="J32" i="1503"/>
  <c r="I32" i="1503"/>
  <c r="J31" i="1503"/>
  <c r="I31" i="1503"/>
  <c r="J30" i="1503"/>
  <c r="I30" i="1503"/>
  <c r="J29" i="1503"/>
  <c r="I29" i="1503"/>
  <c r="J28" i="1503"/>
  <c r="I28" i="1503"/>
  <c r="J27" i="1503"/>
  <c r="I27" i="1503"/>
  <c r="J26" i="1503"/>
  <c r="I26" i="1503"/>
  <c r="J25" i="1503"/>
  <c r="I25" i="1503"/>
  <c r="J24" i="1503"/>
  <c r="I24" i="1503"/>
  <c r="J64" i="1502"/>
  <c r="I64" i="1502"/>
  <c r="J63" i="1502"/>
  <c r="I63" i="1502"/>
  <c r="J62" i="1502"/>
  <c r="I62" i="1502"/>
  <c r="J61" i="1502"/>
  <c r="I61" i="1502"/>
  <c r="J60" i="1502"/>
  <c r="I60" i="1502"/>
  <c r="J59" i="1502"/>
  <c r="I59" i="1502"/>
  <c r="J58" i="1502"/>
  <c r="I58" i="1502"/>
  <c r="J57" i="1502"/>
  <c r="I57" i="1502"/>
  <c r="J56" i="1502"/>
  <c r="I56" i="1502"/>
  <c r="J55" i="1502"/>
  <c r="I55" i="1502"/>
  <c r="J54" i="1502"/>
  <c r="I54" i="1502"/>
  <c r="J53" i="1502"/>
  <c r="I53" i="1502"/>
  <c r="J52" i="1502"/>
  <c r="I52" i="1502"/>
  <c r="J51" i="1502"/>
  <c r="I51" i="1502"/>
  <c r="J50" i="1502"/>
  <c r="I50" i="1502"/>
  <c r="J49" i="1502"/>
  <c r="I49" i="1502"/>
  <c r="J48" i="1502"/>
  <c r="I48" i="1502"/>
  <c r="J47" i="1502"/>
  <c r="I47" i="1502"/>
  <c r="J46" i="1502"/>
  <c r="I46" i="1502"/>
  <c r="J45" i="1502"/>
  <c r="I45" i="1502"/>
  <c r="J44" i="1502"/>
  <c r="I44" i="1502"/>
  <c r="J43" i="1502"/>
  <c r="I43" i="1502"/>
  <c r="J42" i="1502"/>
  <c r="I42" i="1502"/>
  <c r="J41" i="1502"/>
  <c r="I41" i="1502"/>
  <c r="J40" i="1502"/>
  <c r="I40" i="1502"/>
  <c r="J39" i="1502"/>
  <c r="I39" i="1502"/>
  <c r="J38" i="1502"/>
  <c r="I38" i="1502"/>
  <c r="J37" i="1502"/>
  <c r="I37" i="1502"/>
  <c r="J36" i="1502"/>
  <c r="I36" i="1502"/>
  <c r="J35" i="1502"/>
  <c r="I35" i="1502"/>
  <c r="J34" i="1502"/>
  <c r="I34" i="1502"/>
  <c r="J33" i="1502"/>
  <c r="I33" i="1502"/>
  <c r="J32" i="1502"/>
  <c r="I32" i="1502"/>
  <c r="J31" i="1502"/>
  <c r="I31" i="1502"/>
  <c r="J30" i="1502"/>
  <c r="I30" i="1502"/>
  <c r="J29" i="1502"/>
  <c r="I29" i="1502"/>
  <c r="J28" i="1502"/>
  <c r="I28" i="1502"/>
  <c r="J27" i="1502"/>
  <c r="I27" i="1502"/>
  <c r="J26" i="1502"/>
  <c r="I26" i="1502"/>
  <c r="J25" i="1502"/>
  <c r="I25" i="1502"/>
  <c r="J24" i="1502"/>
  <c r="I24" i="1502"/>
  <c r="J23" i="1502"/>
  <c r="I23" i="1502"/>
  <c r="C21" i="1495"/>
  <c r="S15" i="255" l="1"/>
  <c r="R15" i="255"/>
  <c r="Q15" i="255"/>
  <c r="P15" i="255"/>
  <c r="S14" i="255"/>
  <c r="R14" i="255"/>
  <c r="Q14" i="255"/>
  <c r="P14" i="255"/>
  <c r="S13" i="255"/>
  <c r="R13" i="255"/>
  <c r="Q13" i="255"/>
  <c r="P13" i="255"/>
  <c r="S12" i="255"/>
  <c r="R12" i="255"/>
  <c r="Q12" i="255"/>
  <c r="P12" i="255"/>
  <c r="S11" i="255"/>
  <c r="R11" i="255"/>
  <c r="Q11" i="255"/>
  <c r="P11" i="255"/>
  <c r="S10" i="255"/>
  <c r="R10" i="255"/>
  <c r="Q10" i="255"/>
  <c r="P10" i="255"/>
  <c r="S18" i="1840" l="1"/>
  <c r="S11" i="1840"/>
  <c r="S16" i="1840"/>
  <c r="S22" i="1840"/>
  <c r="S12" i="1840"/>
  <c r="S30" i="1840"/>
  <c r="S9" i="1840"/>
  <c r="S14" i="1840"/>
  <c r="S39" i="1840"/>
  <c r="S28" i="1840"/>
  <c r="S25" i="1840"/>
  <c r="S29" i="1840"/>
  <c r="S17" i="1840"/>
  <c r="S10" i="1840"/>
  <c r="S41" i="1840"/>
  <c r="S15" i="1840"/>
  <c r="S24" i="1840"/>
  <c r="S31" i="1840"/>
  <c r="S21" i="1840"/>
  <c r="S27" i="1840"/>
  <c r="S38" i="1840"/>
  <c r="S19" i="1840"/>
  <c r="S36" i="1840"/>
  <c r="S34" i="1840"/>
  <c r="S32" i="1840"/>
  <c r="S37" i="1840"/>
  <c r="S40" i="1840"/>
  <c r="S26" i="1840"/>
  <c r="S33" i="1840"/>
  <c r="S13" i="1840"/>
  <c r="S35" i="1840"/>
  <c r="S20" i="1840"/>
  <c r="S23" i="1840"/>
  <c r="G18" i="1840"/>
  <c r="G11" i="1840"/>
  <c r="G16" i="1840"/>
  <c r="G22" i="1840"/>
  <c r="G12" i="1840"/>
  <c r="G30" i="1840"/>
  <c r="G9" i="1840"/>
  <c r="G14" i="1840"/>
  <c r="G39" i="1840"/>
  <c r="G28" i="1840"/>
  <c r="G25" i="1840"/>
  <c r="G29" i="1840"/>
  <c r="G17" i="1840"/>
  <c r="G10" i="1840"/>
  <c r="G41" i="1840"/>
  <c r="G15" i="1840"/>
  <c r="G24" i="1840"/>
  <c r="G31" i="1840"/>
  <c r="G21" i="1840"/>
  <c r="G27" i="1840"/>
  <c r="G38" i="1840"/>
  <c r="G19" i="1840"/>
  <c r="G36" i="1840"/>
  <c r="G34" i="1840"/>
  <c r="G32" i="1840"/>
  <c r="G37" i="1840"/>
  <c r="G40" i="1840"/>
  <c r="G26" i="1840"/>
  <c r="G33" i="1840"/>
  <c r="G13" i="1840"/>
  <c r="G35" i="1840"/>
  <c r="G20" i="1840"/>
  <c r="G23" i="1840"/>
  <c r="G40" i="1839" l="1"/>
  <c r="G39" i="1839"/>
  <c r="G38" i="1839"/>
  <c r="G37" i="1839"/>
  <c r="G36" i="1839"/>
  <c r="G35" i="1839"/>
  <c r="G34" i="1839"/>
  <c r="G33" i="1839"/>
  <c r="G32" i="1839"/>
  <c r="G31" i="1839"/>
  <c r="G30" i="1839"/>
  <c r="G29" i="1839"/>
  <c r="G28" i="1839"/>
  <c r="G27" i="1839"/>
  <c r="G26" i="1839"/>
  <c r="G25" i="1839"/>
  <c r="G24" i="1839"/>
  <c r="G23" i="1839"/>
  <c r="G22" i="1839"/>
  <c r="G21" i="1839"/>
  <c r="G20" i="1839"/>
  <c r="G19" i="1839"/>
  <c r="G18" i="1839"/>
  <c r="G17" i="1839"/>
  <c r="G16" i="1839"/>
  <c r="G15" i="1839"/>
  <c r="G14" i="1839"/>
  <c r="G13" i="1839"/>
  <c r="G12" i="1839"/>
  <c r="G11" i="1839"/>
  <c r="G10" i="1839"/>
  <c r="G9" i="1839"/>
  <c r="G8" i="1839"/>
  <c r="G40" i="1838"/>
  <c r="G39" i="1838"/>
  <c r="G38" i="1838"/>
  <c r="G37" i="1838"/>
  <c r="G36" i="1838"/>
  <c r="G35" i="1838"/>
  <c r="G34" i="1838"/>
  <c r="G33" i="1838"/>
  <c r="G32" i="1838"/>
  <c r="G31" i="1838"/>
  <c r="G30" i="1838"/>
  <c r="G29" i="1838"/>
  <c r="G28" i="1838"/>
  <c r="G27" i="1838"/>
  <c r="G26" i="1838"/>
  <c r="G25" i="1838"/>
  <c r="G24" i="1838"/>
  <c r="G23" i="1838"/>
  <c r="G22" i="1838"/>
  <c r="G21" i="1838"/>
  <c r="G20" i="1838"/>
  <c r="G19" i="1838"/>
  <c r="G18" i="1838"/>
  <c r="G17" i="1838"/>
  <c r="G16" i="1838"/>
  <c r="G15" i="1838"/>
  <c r="G14" i="1838"/>
  <c r="G13" i="1838"/>
  <c r="G12" i="1838"/>
  <c r="G11" i="1838"/>
  <c r="G10" i="1838"/>
  <c r="G9" i="1838"/>
  <c r="G8" i="1838"/>
  <c r="D39" i="1737" l="1"/>
  <c r="C17" i="913"/>
  <c r="C16" i="913"/>
  <c r="AN49" i="903"/>
  <c r="AM49" i="903"/>
  <c r="M49" i="903"/>
  <c r="AJ49" i="903" s="1"/>
  <c r="G49" i="903"/>
  <c r="H49" i="903" s="1"/>
  <c r="AN48" i="903"/>
  <c r="AM48" i="903"/>
  <c r="M48" i="903"/>
  <c r="AI48" i="903" s="1"/>
  <c r="G48" i="903"/>
  <c r="H48" i="903" s="1"/>
  <c r="AN47" i="903"/>
  <c r="AM47" i="903"/>
  <c r="M47" i="903"/>
  <c r="AJ47" i="903" s="1"/>
  <c r="G47" i="903"/>
  <c r="H47" i="903" s="1"/>
  <c r="AN46" i="903"/>
  <c r="AM46" i="903"/>
  <c r="M46" i="903"/>
  <c r="N46" i="903" s="1"/>
  <c r="G46" i="903"/>
  <c r="H46" i="903" s="1"/>
  <c r="AN45" i="903"/>
  <c r="AM45" i="903"/>
  <c r="M45" i="903"/>
  <c r="AJ45" i="903" s="1"/>
  <c r="G45" i="903"/>
  <c r="H45" i="903" s="1"/>
  <c r="AN44" i="903"/>
  <c r="AM44" i="903"/>
  <c r="M44" i="903"/>
  <c r="AJ44" i="903" s="1"/>
  <c r="G44" i="903"/>
  <c r="H44" i="903" s="1"/>
  <c r="AN43" i="903"/>
  <c r="AM43" i="903"/>
  <c r="M43" i="903"/>
  <c r="AJ43" i="903" s="1"/>
  <c r="G43" i="903"/>
  <c r="H43" i="903" s="1"/>
  <c r="AN42" i="903"/>
  <c r="AM42" i="903"/>
  <c r="M42" i="903"/>
  <c r="AJ42" i="903" s="1"/>
  <c r="G42" i="903"/>
  <c r="H42" i="903" s="1"/>
  <c r="AN41" i="903"/>
  <c r="AM41" i="903"/>
  <c r="M41" i="903"/>
  <c r="AJ41" i="903" s="1"/>
  <c r="G41" i="903"/>
  <c r="H41" i="903" s="1"/>
  <c r="AN40" i="903"/>
  <c r="AM40" i="903"/>
  <c r="M40" i="903"/>
  <c r="N40" i="903" s="1"/>
  <c r="G40" i="903"/>
  <c r="H40" i="903" s="1"/>
  <c r="AN39" i="903"/>
  <c r="AM39" i="903"/>
  <c r="M39" i="903"/>
  <c r="AJ39" i="903" s="1"/>
  <c r="G39" i="903"/>
  <c r="H39" i="903" s="1"/>
  <c r="AN38" i="903"/>
  <c r="AM38" i="903"/>
  <c r="M38" i="903"/>
  <c r="AJ38" i="903" s="1"/>
  <c r="G38" i="903"/>
  <c r="H38" i="903" s="1"/>
  <c r="AN37" i="903"/>
  <c r="AM37" i="903"/>
  <c r="M37" i="903"/>
  <c r="AJ37" i="903" s="1"/>
  <c r="G37" i="903"/>
  <c r="H37" i="903" s="1"/>
  <c r="AN36" i="903"/>
  <c r="AM36" i="903"/>
  <c r="AJ36" i="903"/>
  <c r="AI36" i="903"/>
  <c r="N36" i="903"/>
  <c r="G36" i="903"/>
  <c r="H36" i="903" s="1"/>
  <c r="AN35" i="903"/>
  <c r="AM35" i="903"/>
  <c r="M35" i="903"/>
  <c r="AJ35" i="903" s="1"/>
  <c r="G35" i="903"/>
  <c r="H35" i="903" s="1"/>
  <c r="AN34" i="903"/>
  <c r="AM34" i="903"/>
  <c r="M34" i="903"/>
  <c r="AI34" i="903" s="1"/>
  <c r="G34" i="903"/>
  <c r="H34" i="903" s="1"/>
  <c r="AN33" i="903"/>
  <c r="AM33" i="903"/>
  <c r="M33" i="903"/>
  <c r="AJ33" i="903" s="1"/>
  <c r="G33" i="903"/>
  <c r="H33" i="903" s="1"/>
  <c r="AN32" i="903"/>
  <c r="AM32" i="903"/>
  <c r="M32" i="903"/>
  <c r="AJ32" i="903" s="1"/>
  <c r="G32" i="903"/>
  <c r="H32" i="903" s="1"/>
  <c r="AN31" i="903"/>
  <c r="AM31" i="903"/>
  <c r="M31" i="903"/>
  <c r="AJ31" i="903" s="1"/>
  <c r="G31" i="903"/>
  <c r="H31" i="903" s="1"/>
  <c r="AN30" i="903"/>
  <c r="AM30" i="903"/>
  <c r="M30" i="903"/>
  <c r="AJ30" i="903" s="1"/>
  <c r="G30" i="903"/>
  <c r="H30" i="903" s="1"/>
  <c r="AN29" i="903"/>
  <c r="AM29" i="903"/>
  <c r="M29" i="903"/>
  <c r="AJ29" i="903" s="1"/>
  <c r="G29" i="903"/>
  <c r="H29" i="903" s="1"/>
  <c r="AN28" i="903"/>
  <c r="AM28" i="903"/>
  <c r="M28" i="903"/>
  <c r="AJ28" i="903" s="1"/>
  <c r="G28" i="903"/>
  <c r="H28" i="903" s="1"/>
  <c r="AN27" i="903"/>
  <c r="AM27" i="903"/>
  <c r="AJ27" i="903"/>
  <c r="AI27" i="903"/>
  <c r="AN26" i="903"/>
  <c r="AM26" i="903"/>
  <c r="AJ26" i="903"/>
  <c r="AI26" i="903"/>
  <c r="AN25" i="903"/>
  <c r="AM25" i="903"/>
  <c r="AJ25" i="903"/>
  <c r="AI25" i="903"/>
  <c r="AN24" i="903"/>
  <c r="AM24" i="903"/>
  <c r="AJ24" i="903"/>
  <c r="AI24" i="903"/>
  <c r="AN23" i="903"/>
  <c r="AM23" i="903"/>
  <c r="AJ23" i="903"/>
  <c r="AI23" i="903"/>
  <c r="AN22" i="903"/>
  <c r="AM22" i="903"/>
  <c r="AJ22" i="903"/>
  <c r="AI22" i="903"/>
  <c r="AN21" i="903"/>
  <c r="AM21" i="903"/>
  <c r="AJ21" i="903"/>
  <c r="AI21" i="903"/>
  <c r="AN20" i="903"/>
  <c r="AM20" i="903"/>
  <c r="AJ20" i="903"/>
  <c r="AI20" i="903"/>
  <c r="AN19" i="903"/>
  <c r="AM19" i="903"/>
  <c r="AJ19" i="903"/>
  <c r="AI19" i="903"/>
  <c r="AN18" i="903"/>
  <c r="AM18" i="903"/>
  <c r="AJ18" i="903"/>
  <c r="AI18" i="903"/>
  <c r="AN17" i="903"/>
  <c r="AM17" i="903"/>
  <c r="AJ17" i="903"/>
  <c r="AI17" i="903"/>
  <c r="AN16" i="903"/>
  <c r="AM16" i="903"/>
  <c r="AJ16" i="903"/>
  <c r="AI16" i="903"/>
  <c r="AN15" i="903"/>
  <c r="AM15" i="903"/>
  <c r="AJ15" i="903"/>
  <c r="AI15" i="903"/>
  <c r="AN14" i="903"/>
  <c r="AM14" i="903"/>
  <c r="AJ14" i="903"/>
  <c r="AI14" i="903"/>
  <c r="AN13" i="903"/>
  <c r="AM13" i="903"/>
  <c r="AJ13" i="903"/>
  <c r="AI13" i="903"/>
  <c r="AN12" i="903"/>
  <c r="AM12" i="903"/>
  <c r="AJ12" i="903"/>
  <c r="AI12" i="903"/>
  <c r="AN11" i="903"/>
  <c r="AM11" i="903"/>
  <c r="AJ11" i="903"/>
  <c r="AI11" i="903"/>
  <c r="G11" i="903"/>
  <c r="AN10" i="903"/>
  <c r="AM10" i="903"/>
  <c r="AJ10" i="903"/>
  <c r="AI10" i="903"/>
  <c r="G10" i="903"/>
  <c r="AN9" i="903"/>
  <c r="AM9" i="903"/>
  <c r="AJ9" i="903"/>
  <c r="AI9" i="903"/>
  <c r="AN8" i="903"/>
  <c r="AM8" i="903"/>
  <c r="AJ8" i="903"/>
  <c r="AI8" i="903"/>
  <c r="N38" i="903" l="1"/>
  <c r="N43" i="903"/>
  <c r="N47" i="903"/>
  <c r="N30" i="903"/>
  <c r="AI46" i="903"/>
  <c r="AJ34" i="903"/>
  <c r="N37" i="903"/>
  <c r="N39" i="903"/>
  <c r="N41" i="903"/>
  <c r="N44" i="903"/>
  <c r="N48" i="903"/>
  <c r="N28" i="903"/>
  <c r="N33" i="903"/>
  <c r="AI37" i="903"/>
  <c r="AI47" i="903"/>
  <c r="N45" i="903"/>
  <c r="N42" i="903"/>
  <c r="N49" i="903"/>
  <c r="N29" i="903"/>
  <c r="N31" i="903"/>
  <c r="N32" i="903"/>
  <c r="N34" i="903"/>
  <c r="AI38" i="903"/>
  <c r="AI39" i="903"/>
  <c r="AI40" i="903"/>
  <c r="AI41" i="903"/>
  <c r="AI42" i="903"/>
  <c r="AI43" i="903"/>
  <c r="AI44" i="903"/>
  <c r="AI45" i="903"/>
  <c r="AI49" i="903"/>
  <c r="AI28" i="903"/>
  <c r="AI29" i="903"/>
  <c r="AI30" i="903"/>
  <c r="AI31" i="903"/>
  <c r="AI32" i="903"/>
  <c r="AI33" i="903"/>
  <c r="AI35" i="903"/>
  <c r="AJ40" i="903"/>
  <c r="AJ46" i="903"/>
  <c r="AJ48" i="903"/>
  <c r="N35" i="903"/>
  <c r="B26" i="1833" l="1"/>
  <c r="C25" i="1833" s="1"/>
  <c r="C19" i="1833"/>
  <c r="C18" i="1833"/>
  <c r="D17" i="1833"/>
  <c r="C16" i="1833"/>
  <c r="C15" i="1833"/>
  <c r="D14" i="1833"/>
  <c r="C14" i="1833"/>
  <c r="C22" i="1833" l="1"/>
  <c r="C23" i="1833"/>
  <c r="C24" i="1833"/>
  <c r="E29" i="1829"/>
  <c r="D29" i="1829"/>
  <c r="G28" i="1829"/>
  <c r="F28" i="1829"/>
  <c r="D28" i="1829"/>
  <c r="G27" i="1829"/>
  <c r="F27" i="1829"/>
  <c r="D27" i="1829"/>
  <c r="G26" i="1829"/>
  <c r="F26" i="1829"/>
  <c r="D26" i="1829"/>
  <c r="G25" i="1829"/>
  <c r="F25" i="1829"/>
  <c r="D25" i="1829"/>
  <c r="G24" i="1829"/>
  <c r="F24" i="1829"/>
  <c r="D24" i="1829"/>
  <c r="G23" i="1829"/>
  <c r="F23" i="1829"/>
  <c r="D23" i="1829"/>
  <c r="G22" i="1829"/>
  <c r="F22" i="1829"/>
  <c r="D22" i="1829"/>
  <c r="G21" i="1829"/>
  <c r="F21" i="1829"/>
  <c r="D21" i="1829"/>
  <c r="G20" i="1829"/>
  <c r="F20" i="1829"/>
  <c r="D20" i="1829"/>
  <c r="G19" i="1829"/>
  <c r="F19" i="1829"/>
  <c r="D19" i="1829"/>
  <c r="G18" i="1829"/>
  <c r="F18" i="1829"/>
  <c r="D18" i="1829"/>
  <c r="G17" i="1829"/>
  <c r="F17" i="1829"/>
  <c r="D17" i="1829"/>
  <c r="G16" i="1829"/>
  <c r="F16" i="1829"/>
  <c r="D16" i="1829"/>
  <c r="G15" i="1829"/>
  <c r="F15" i="1829"/>
  <c r="D15" i="1829"/>
  <c r="G14" i="1829"/>
  <c r="F14" i="1829"/>
  <c r="D14" i="1829"/>
  <c r="G13" i="1829"/>
  <c r="F13" i="1829"/>
  <c r="D13" i="1829"/>
  <c r="G12" i="1829"/>
  <c r="F12" i="1829"/>
  <c r="D12" i="1829"/>
  <c r="F8" i="1829"/>
  <c r="E10" i="1827"/>
  <c r="E11" i="1827" s="1"/>
  <c r="D10" i="1827"/>
  <c r="D11" i="1827" s="1"/>
  <c r="C10" i="1827"/>
  <c r="C11" i="1827" s="1"/>
  <c r="F9" i="1827"/>
  <c r="F8" i="1827"/>
  <c r="F7" i="1827"/>
  <c r="N25" i="1826"/>
  <c r="D8" i="1826" s="1"/>
  <c r="F8" i="1826" s="1"/>
  <c r="M25" i="1826"/>
  <c r="L25" i="1826"/>
  <c r="G8" i="1826"/>
  <c r="E10" i="1823"/>
  <c r="E11" i="1823" s="1"/>
  <c r="D10" i="1823"/>
  <c r="D11" i="1823" s="1"/>
  <c r="C10" i="1823"/>
  <c r="C11" i="1823" s="1"/>
  <c r="F9" i="1823"/>
  <c r="F8" i="1823"/>
  <c r="F7" i="1823"/>
  <c r="G8" i="1822"/>
  <c r="D8" i="1822"/>
  <c r="F8" i="1822" s="1"/>
  <c r="F10" i="1823" l="1"/>
  <c r="F10" i="1827"/>
  <c r="H80" i="1821" l="1"/>
  <c r="H78" i="1821"/>
  <c r="H77" i="1821"/>
  <c r="D43" i="1820"/>
  <c r="AC65" i="1819"/>
  <c r="AA65" i="1819"/>
  <c r="AA61" i="1819"/>
  <c r="AB65" i="1819" l="1"/>
  <c r="I39" i="1817"/>
  <c r="I38" i="1817"/>
  <c r="I37" i="1817"/>
  <c r="I36" i="1817"/>
  <c r="I35" i="1817"/>
  <c r="I34" i="1817"/>
  <c r="I33" i="1817"/>
  <c r="I32" i="1817"/>
  <c r="I31" i="1817"/>
  <c r="I30" i="1817"/>
  <c r="I29" i="1817"/>
  <c r="I28" i="1817"/>
  <c r="I27" i="1817"/>
  <c r="I26" i="1817"/>
  <c r="I25" i="1817"/>
  <c r="I24" i="1817"/>
  <c r="I23" i="1817"/>
  <c r="I22" i="1817"/>
  <c r="I21" i="1817"/>
  <c r="I20" i="1817"/>
  <c r="I19" i="1817"/>
  <c r="I18" i="1817"/>
  <c r="I17" i="1817"/>
  <c r="I16" i="1817"/>
  <c r="I15" i="1817"/>
  <c r="I14" i="1817"/>
  <c r="I13" i="1817"/>
  <c r="I12" i="1817"/>
  <c r="I11" i="1817"/>
  <c r="I10" i="1817"/>
  <c r="I9" i="1817"/>
  <c r="I8" i="1817"/>
  <c r="I7" i="1817"/>
  <c r="F83" i="1816"/>
  <c r="J80" i="1816"/>
  <c r="I80" i="1816"/>
  <c r="G80" i="1816"/>
  <c r="F80" i="1816"/>
  <c r="J76" i="1816"/>
  <c r="I76" i="1816"/>
  <c r="L80" i="1816" l="1"/>
  <c r="K83" i="1816"/>
  <c r="K80" i="1816"/>
  <c r="E7" i="1815"/>
  <c r="D84" i="1809" l="1"/>
  <c r="D83" i="1809"/>
  <c r="D82" i="1809"/>
  <c r="D81" i="1809"/>
  <c r="D80" i="1809"/>
  <c r="D79" i="1809"/>
  <c r="D78" i="1809"/>
  <c r="D77" i="1809"/>
  <c r="D76" i="1809"/>
  <c r="D75" i="1809"/>
  <c r="D74" i="1809"/>
  <c r="D73" i="1809"/>
  <c r="D72" i="1809"/>
  <c r="D71" i="1809"/>
  <c r="D70" i="1809"/>
  <c r="D69" i="1809"/>
  <c r="D68" i="1809"/>
  <c r="D67" i="1809"/>
  <c r="D66" i="1809"/>
  <c r="D65" i="1809"/>
  <c r="D64" i="1809"/>
  <c r="D63" i="1809"/>
  <c r="D62" i="1809"/>
  <c r="D61" i="1809"/>
  <c r="D60" i="1809"/>
  <c r="D59" i="1809"/>
  <c r="D58" i="1809"/>
  <c r="D57" i="1809"/>
  <c r="D56" i="1809"/>
  <c r="D55" i="1809"/>
  <c r="D54" i="1809"/>
  <c r="D53" i="1809"/>
  <c r="D52" i="1809"/>
  <c r="D51" i="1809"/>
  <c r="D50" i="1809"/>
  <c r="D49" i="1809"/>
  <c r="D48" i="1809"/>
  <c r="D47" i="1809"/>
  <c r="D46" i="1809"/>
  <c r="D45" i="1809"/>
  <c r="D44" i="1809"/>
  <c r="D43" i="1809"/>
  <c r="D42" i="1809"/>
  <c r="D41" i="1809"/>
  <c r="D40" i="1809"/>
  <c r="D39" i="1809"/>
  <c r="D38" i="1809"/>
  <c r="D37" i="1809"/>
  <c r="D36" i="1809"/>
  <c r="D35" i="1809"/>
  <c r="D34" i="1809"/>
  <c r="D33" i="1809"/>
  <c r="D32" i="1809"/>
  <c r="D31" i="1809"/>
  <c r="D30" i="1809"/>
  <c r="D29" i="1809"/>
  <c r="D28" i="1809"/>
  <c r="D27" i="1809"/>
  <c r="D26" i="1809"/>
  <c r="D25" i="1809"/>
  <c r="D24" i="1809"/>
  <c r="D23" i="1809"/>
  <c r="D22" i="1809"/>
  <c r="D21" i="1809"/>
  <c r="D20" i="1809"/>
  <c r="D19" i="1809"/>
  <c r="D18" i="1809"/>
  <c r="D17" i="1809"/>
  <c r="D16" i="1809"/>
  <c r="D15" i="1809"/>
  <c r="D14" i="1809"/>
  <c r="D13" i="1809"/>
  <c r="D12" i="1809"/>
  <c r="D11" i="1809"/>
  <c r="D10" i="1809"/>
  <c r="D9" i="1809"/>
  <c r="D8" i="1809"/>
  <c r="D7" i="1809"/>
  <c r="D84" i="1806"/>
  <c r="D83" i="1806"/>
  <c r="D82" i="1806"/>
  <c r="D81" i="1806"/>
  <c r="D80" i="1806"/>
  <c r="D79" i="1806"/>
  <c r="D78" i="1806"/>
  <c r="D77" i="1806"/>
  <c r="D76" i="1806"/>
  <c r="D75" i="1806"/>
  <c r="D74" i="1806"/>
  <c r="D73" i="1806"/>
  <c r="D72" i="1806"/>
  <c r="D71" i="1806"/>
  <c r="D70" i="1806"/>
  <c r="D69" i="1806"/>
  <c r="D68" i="1806"/>
  <c r="D67" i="1806"/>
  <c r="D66" i="1806"/>
  <c r="D65" i="1806"/>
  <c r="D64" i="1806"/>
  <c r="D63" i="1806"/>
  <c r="D62" i="1806"/>
  <c r="D61" i="1806"/>
  <c r="D60" i="1806"/>
  <c r="D59" i="1806"/>
  <c r="D58" i="1806"/>
  <c r="D57" i="1806"/>
  <c r="D56" i="1806"/>
  <c r="D55" i="1806"/>
  <c r="D54" i="1806"/>
  <c r="D53" i="1806"/>
  <c r="D52" i="1806"/>
  <c r="D51" i="1806"/>
  <c r="D50" i="1806"/>
  <c r="D49" i="1806"/>
  <c r="D48" i="1806"/>
  <c r="D47" i="1806"/>
  <c r="D46" i="1806"/>
  <c r="D45" i="1806"/>
  <c r="D44" i="1806"/>
  <c r="D43" i="1806"/>
  <c r="D42" i="1806"/>
  <c r="D41" i="1806"/>
  <c r="D40" i="1806"/>
  <c r="D39" i="1806"/>
  <c r="D38" i="1806"/>
  <c r="D37" i="1806"/>
  <c r="D36" i="1806"/>
  <c r="D35" i="1806"/>
  <c r="D34" i="1806"/>
  <c r="D33" i="1806"/>
  <c r="D32" i="1806"/>
  <c r="D31" i="1806"/>
  <c r="D30" i="1806"/>
  <c r="D29" i="1806"/>
  <c r="D28" i="1806"/>
  <c r="D27" i="1806"/>
  <c r="D26" i="1806"/>
  <c r="D25" i="1806"/>
  <c r="D24" i="1806"/>
  <c r="D23" i="1806"/>
  <c r="D22" i="1806"/>
  <c r="D21" i="1806"/>
  <c r="D20" i="1806"/>
  <c r="D19" i="1806"/>
  <c r="D18" i="1806"/>
  <c r="D17" i="1806"/>
  <c r="D16" i="1806"/>
  <c r="D15" i="1806"/>
  <c r="D14" i="1806"/>
  <c r="D13" i="1806"/>
  <c r="D12" i="1806"/>
  <c r="D11" i="1806"/>
  <c r="D10" i="1806"/>
  <c r="D9" i="1806"/>
  <c r="D8" i="1806"/>
  <c r="D7" i="1806"/>
  <c r="G135" i="1801" l="1"/>
  <c r="G136" i="1801" s="1"/>
  <c r="G134" i="1801"/>
  <c r="G133" i="1801"/>
  <c r="G39" i="1780" l="1"/>
  <c r="G38" i="1780"/>
  <c r="G37" i="1780"/>
  <c r="G36" i="1780"/>
  <c r="G35" i="1780"/>
  <c r="G34" i="1780"/>
  <c r="G33" i="1780"/>
  <c r="G32" i="1780"/>
  <c r="G31" i="1780"/>
  <c r="G30" i="1780"/>
  <c r="G29" i="1780"/>
  <c r="G28" i="1780"/>
  <c r="G27" i="1780"/>
  <c r="G26" i="1780"/>
  <c r="G25" i="1780"/>
  <c r="G24" i="1780"/>
  <c r="G23" i="1780"/>
  <c r="G22" i="1780"/>
  <c r="G21" i="1780"/>
  <c r="G20" i="1780"/>
  <c r="G19" i="1780"/>
  <c r="G18" i="1780"/>
  <c r="G17" i="1780"/>
  <c r="G16" i="1780"/>
  <c r="G15" i="1780"/>
  <c r="G14" i="1780"/>
  <c r="G13" i="1780"/>
  <c r="G12" i="1780"/>
  <c r="G11" i="1780"/>
  <c r="G10" i="1780"/>
  <c r="G9" i="1780"/>
  <c r="G8" i="1780"/>
  <c r="G7" i="1780"/>
  <c r="G39" i="1779"/>
  <c r="G38" i="1779"/>
  <c r="G37" i="1779"/>
  <c r="G36" i="1779"/>
  <c r="G35" i="1779"/>
  <c r="G34" i="1779"/>
  <c r="G33" i="1779"/>
  <c r="G32" i="1779"/>
  <c r="G31" i="1779"/>
  <c r="G30" i="1779"/>
  <c r="G29" i="1779"/>
  <c r="G28" i="1779"/>
  <c r="G27" i="1779"/>
  <c r="G26" i="1779"/>
  <c r="G25" i="1779"/>
  <c r="G24" i="1779"/>
  <c r="G23" i="1779"/>
  <c r="G22" i="1779"/>
  <c r="G21" i="1779"/>
  <c r="G20" i="1779"/>
  <c r="G19" i="1779"/>
  <c r="G18" i="1779"/>
  <c r="G17" i="1779"/>
  <c r="G16" i="1779"/>
  <c r="G15" i="1779"/>
  <c r="G14" i="1779"/>
  <c r="G13" i="1779"/>
  <c r="G12" i="1779"/>
  <c r="G11" i="1779"/>
  <c r="G10" i="1779"/>
  <c r="G9" i="1779"/>
  <c r="G8" i="1779"/>
  <c r="G7" i="1779"/>
  <c r="G39" i="1778"/>
  <c r="G38" i="1778"/>
  <c r="G37" i="1778"/>
  <c r="G36" i="1778"/>
  <c r="G35" i="1778"/>
  <c r="G34" i="1778"/>
  <c r="G33" i="1778"/>
  <c r="G32" i="1778"/>
  <c r="G31" i="1778"/>
  <c r="G30" i="1778"/>
  <c r="G29" i="1778"/>
  <c r="G28" i="1778"/>
  <c r="G27" i="1778"/>
  <c r="G26" i="1778"/>
  <c r="G25" i="1778"/>
  <c r="G24" i="1778"/>
  <c r="G23" i="1778"/>
  <c r="G22" i="1778"/>
  <c r="G21" i="1778"/>
  <c r="G20" i="1778"/>
  <c r="G19" i="1778"/>
  <c r="G18" i="1778"/>
  <c r="G17" i="1778"/>
  <c r="G16" i="1778"/>
  <c r="G15" i="1778"/>
  <c r="G14" i="1778"/>
  <c r="G13" i="1778"/>
  <c r="G12" i="1778"/>
  <c r="G11" i="1778"/>
  <c r="G10" i="1778"/>
  <c r="G9" i="1778"/>
  <c r="G8" i="1778"/>
  <c r="G7" i="1778"/>
  <c r="G39" i="1777"/>
  <c r="G38" i="1777"/>
  <c r="G37" i="1777"/>
  <c r="G36" i="1777"/>
  <c r="G35" i="1777"/>
  <c r="G34" i="1777"/>
  <c r="G33" i="1777"/>
  <c r="G32" i="1777"/>
  <c r="G31" i="1777"/>
  <c r="G30" i="1777"/>
  <c r="G29" i="1777"/>
  <c r="G28" i="1777"/>
  <c r="G27" i="1777"/>
  <c r="G26" i="1777"/>
  <c r="G25" i="1777"/>
  <c r="G24" i="1777"/>
  <c r="G23" i="1777"/>
  <c r="G22" i="1777"/>
  <c r="G21" i="1777"/>
  <c r="G20" i="1777"/>
  <c r="G19" i="1777"/>
  <c r="G18" i="1777"/>
  <c r="G17" i="1777"/>
  <c r="G16" i="1777"/>
  <c r="G15" i="1777"/>
  <c r="G14" i="1777"/>
  <c r="G13" i="1777"/>
  <c r="G12" i="1777"/>
  <c r="G11" i="1777"/>
  <c r="G10" i="1777"/>
  <c r="G9" i="1777"/>
  <c r="G8" i="1777"/>
  <c r="G7" i="1777"/>
  <c r="G39" i="1776"/>
  <c r="G38" i="1776"/>
  <c r="G37" i="1776"/>
  <c r="G36" i="1776"/>
  <c r="G35" i="1776"/>
  <c r="G34" i="1776"/>
  <c r="G33" i="1776"/>
  <c r="G32" i="1776"/>
  <c r="G31" i="1776"/>
  <c r="G30" i="1776"/>
  <c r="G29" i="1776"/>
  <c r="G28" i="1776"/>
  <c r="G27" i="1776"/>
  <c r="G26" i="1776"/>
  <c r="G25" i="1776"/>
  <c r="G24" i="1776"/>
  <c r="G23" i="1776"/>
  <c r="G22" i="1776"/>
  <c r="G21" i="1776"/>
  <c r="G20" i="1776"/>
  <c r="G19" i="1776"/>
  <c r="G18" i="1776"/>
  <c r="G17" i="1776"/>
  <c r="G16" i="1776"/>
  <c r="G15" i="1776"/>
  <c r="G14" i="1776"/>
  <c r="G13" i="1776"/>
  <c r="G12" i="1776"/>
  <c r="G11" i="1776"/>
  <c r="G10" i="1776"/>
  <c r="G9" i="1776"/>
  <c r="G8" i="1776"/>
  <c r="G7" i="1776"/>
  <c r="G38" i="1775"/>
  <c r="G37" i="1775"/>
  <c r="G36" i="1775"/>
  <c r="G35" i="1775"/>
  <c r="G34" i="1775"/>
  <c r="G33" i="1775"/>
  <c r="G32" i="1775"/>
  <c r="G31" i="1775"/>
  <c r="G30" i="1775"/>
  <c r="G29" i="1775"/>
  <c r="G28" i="1775"/>
  <c r="G27" i="1775"/>
  <c r="G26" i="1775"/>
  <c r="G25" i="1775"/>
  <c r="G24" i="1775"/>
  <c r="G23" i="1775"/>
  <c r="G22" i="1775"/>
  <c r="G21" i="1775"/>
  <c r="G20" i="1775"/>
  <c r="G19" i="1775"/>
  <c r="G18" i="1775"/>
  <c r="G17" i="1775"/>
  <c r="G16" i="1775"/>
  <c r="G15" i="1775"/>
  <c r="G14" i="1775"/>
  <c r="G13" i="1775"/>
  <c r="G12" i="1775"/>
  <c r="G11" i="1775"/>
  <c r="G10" i="1775"/>
  <c r="G9" i="1775"/>
  <c r="G8" i="1775"/>
  <c r="G7" i="1775"/>
  <c r="H74" i="1773" l="1"/>
  <c r="E74" i="1773"/>
  <c r="D74" i="1773"/>
  <c r="H73" i="1773"/>
  <c r="E73" i="1773"/>
  <c r="D73" i="1773"/>
  <c r="H72" i="1773"/>
  <c r="E72" i="1773"/>
  <c r="D72" i="1773"/>
  <c r="H71" i="1773"/>
  <c r="E71" i="1773"/>
  <c r="D71" i="1773"/>
  <c r="H70" i="1773"/>
  <c r="E70" i="1773"/>
  <c r="D70" i="1773"/>
  <c r="H69" i="1773"/>
  <c r="E69" i="1773"/>
  <c r="D69" i="1773"/>
  <c r="H68" i="1773"/>
  <c r="E68" i="1773"/>
  <c r="D68" i="1773"/>
  <c r="H67" i="1773"/>
  <c r="E67" i="1773"/>
  <c r="D67" i="1773"/>
  <c r="H66" i="1773"/>
  <c r="E66" i="1773"/>
  <c r="D66" i="1773"/>
  <c r="H65" i="1773"/>
  <c r="E65" i="1773"/>
  <c r="D65" i="1773"/>
  <c r="H64" i="1773"/>
  <c r="E64" i="1773"/>
  <c r="D64" i="1773"/>
  <c r="H63" i="1773"/>
  <c r="E63" i="1773"/>
  <c r="D63" i="1773"/>
  <c r="H62" i="1773"/>
  <c r="E62" i="1773"/>
  <c r="D62" i="1773"/>
  <c r="H61" i="1773"/>
  <c r="E61" i="1773"/>
  <c r="D61" i="1773"/>
  <c r="H60" i="1773"/>
  <c r="E60" i="1773"/>
  <c r="D60" i="1773"/>
  <c r="H59" i="1773"/>
  <c r="E59" i="1773"/>
  <c r="D59" i="1773"/>
  <c r="H58" i="1773"/>
  <c r="E58" i="1773"/>
  <c r="D58" i="1773"/>
  <c r="H57" i="1773"/>
  <c r="E57" i="1773"/>
  <c r="D57" i="1773"/>
  <c r="H56" i="1773"/>
  <c r="E56" i="1773"/>
  <c r="D56" i="1773"/>
  <c r="H55" i="1773"/>
  <c r="E55" i="1773"/>
  <c r="D55" i="1773"/>
  <c r="H54" i="1773"/>
  <c r="E54" i="1773"/>
  <c r="D54" i="1773"/>
  <c r="H53" i="1773"/>
  <c r="E53" i="1773"/>
  <c r="D53" i="1773"/>
  <c r="H52" i="1773"/>
  <c r="E52" i="1773"/>
  <c r="D52" i="1773"/>
  <c r="H51" i="1773"/>
  <c r="E51" i="1773"/>
  <c r="D51" i="1773"/>
  <c r="H50" i="1773"/>
  <c r="E50" i="1773"/>
  <c r="D50" i="1773"/>
  <c r="H49" i="1773"/>
  <c r="E49" i="1773"/>
  <c r="D49" i="1773"/>
  <c r="H48" i="1773"/>
  <c r="E48" i="1773"/>
  <c r="D48" i="1773"/>
  <c r="H47" i="1773"/>
  <c r="E47" i="1773"/>
  <c r="D47" i="1773"/>
  <c r="H46" i="1773"/>
  <c r="E46" i="1773"/>
  <c r="D46" i="1773"/>
  <c r="H45" i="1773"/>
  <c r="E45" i="1773"/>
  <c r="D45" i="1773"/>
  <c r="H44" i="1773"/>
  <c r="E44" i="1773"/>
  <c r="D44" i="1773"/>
  <c r="H43" i="1773"/>
  <c r="E43" i="1773"/>
  <c r="D43" i="1773"/>
  <c r="H42" i="1773"/>
  <c r="E42" i="1773"/>
  <c r="D42" i="1773"/>
  <c r="G46" i="1772"/>
  <c r="F46" i="1772"/>
  <c r="H40" i="1772"/>
  <c r="G40" i="1772"/>
  <c r="E39" i="1771"/>
  <c r="E38" i="1771"/>
  <c r="E37" i="1771"/>
  <c r="E36" i="1771"/>
  <c r="E35" i="1771"/>
  <c r="E34" i="1771"/>
  <c r="E33" i="1771"/>
  <c r="E32" i="1771"/>
  <c r="E31" i="1771"/>
  <c r="E30" i="1771"/>
  <c r="E29" i="1771"/>
  <c r="E28" i="1771"/>
  <c r="E27" i="1771"/>
  <c r="E26" i="1771"/>
  <c r="E25" i="1771"/>
  <c r="E24" i="1771"/>
  <c r="E23" i="1771"/>
  <c r="E22" i="1771"/>
  <c r="E21" i="1771"/>
  <c r="E20" i="1771"/>
  <c r="E19" i="1771"/>
  <c r="E18" i="1771"/>
  <c r="E17" i="1771"/>
  <c r="E16" i="1771"/>
  <c r="E15" i="1771"/>
  <c r="E14" i="1771"/>
  <c r="E13" i="1771"/>
  <c r="E12" i="1771"/>
  <c r="E11" i="1771"/>
  <c r="E10" i="1771"/>
  <c r="E9" i="1771"/>
  <c r="E8" i="1771"/>
  <c r="E7" i="1771"/>
  <c r="E39" i="1770"/>
  <c r="E38" i="1770"/>
  <c r="E37" i="1770"/>
  <c r="E36" i="1770"/>
  <c r="E35" i="1770"/>
  <c r="E34" i="1770"/>
  <c r="E33" i="1770"/>
  <c r="E32" i="1770"/>
  <c r="E31" i="1770"/>
  <c r="E30" i="1770"/>
  <c r="E29" i="1770"/>
  <c r="E28" i="1770"/>
  <c r="E27" i="1770"/>
  <c r="E26" i="1770"/>
  <c r="E25" i="1770"/>
  <c r="E24" i="1770"/>
  <c r="E23" i="1770"/>
  <c r="E22" i="1770"/>
  <c r="E21" i="1770"/>
  <c r="E20" i="1770"/>
  <c r="E19" i="1770"/>
  <c r="E18" i="1770"/>
  <c r="E17" i="1770"/>
  <c r="E16" i="1770"/>
  <c r="E15" i="1770"/>
  <c r="E14" i="1770"/>
  <c r="E13" i="1770"/>
  <c r="E12" i="1770"/>
  <c r="E11" i="1770"/>
  <c r="E10" i="1770"/>
  <c r="E9" i="1770"/>
  <c r="E8" i="1770"/>
  <c r="E40" i="1768"/>
  <c r="F39" i="1768"/>
  <c r="F38" i="1768"/>
  <c r="F37" i="1768"/>
  <c r="F36" i="1768"/>
  <c r="F35" i="1768"/>
  <c r="F34" i="1768"/>
  <c r="F33" i="1768"/>
  <c r="F32" i="1768"/>
  <c r="F31" i="1768"/>
  <c r="F30" i="1768"/>
  <c r="F29" i="1768"/>
  <c r="F28" i="1768"/>
  <c r="F27" i="1768"/>
  <c r="F26" i="1768"/>
  <c r="F25" i="1768"/>
  <c r="F24" i="1768"/>
  <c r="F23" i="1768"/>
  <c r="F22" i="1768"/>
  <c r="F21" i="1768"/>
  <c r="F20" i="1768"/>
  <c r="F19" i="1768"/>
  <c r="F18" i="1768"/>
  <c r="F17" i="1768"/>
  <c r="F16" i="1768"/>
  <c r="F15" i="1768"/>
  <c r="F14" i="1768"/>
  <c r="F13" i="1768"/>
  <c r="F12" i="1768"/>
  <c r="F11" i="1768"/>
  <c r="F10" i="1768"/>
  <c r="F9" i="1768"/>
  <c r="F8" i="1768"/>
  <c r="F7" i="1768"/>
  <c r="E40" i="1767"/>
  <c r="F39" i="1767"/>
  <c r="F38" i="1767"/>
  <c r="F37" i="1767"/>
  <c r="F36" i="1767"/>
  <c r="F35" i="1767"/>
  <c r="F34" i="1767"/>
  <c r="F33" i="1767"/>
  <c r="F32" i="1767"/>
  <c r="F31" i="1767"/>
  <c r="F30" i="1767"/>
  <c r="F29" i="1767"/>
  <c r="F28" i="1767"/>
  <c r="F27" i="1767"/>
  <c r="F26" i="1767"/>
  <c r="F25" i="1767"/>
  <c r="F24" i="1767"/>
  <c r="F23" i="1767"/>
  <c r="F22" i="1767"/>
  <c r="F21" i="1767"/>
  <c r="F20" i="1767"/>
  <c r="F19" i="1767"/>
  <c r="F18" i="1767"/>
  <c r="F17" i="1767"/>
  <c r="F16" i="1767"/>
  <c r="F15" i="1767"/>
  <c r="F14" i="1767"/>
  <c r="F13" i="1767"/>
  <c r="F12" i="1767"/>
  <c r="F11" i="1767"/>
  <c r="F10" i="1767"/>
  <c r="F9" i="1767"/>
  <c r="F8" i="1767"/>
  <c r="F7" i="1767"/>
  <c r="E39" i="1766"/>
  <c r="E38" i="1766"/>
  <c r="E37" i="1766"/>
  <c r="E36" i="1766"/>
  <c r="E35" i="1766"/>
  <c r="E34" i="1766"/>
  <c r="E33" i="1766"/>
  <c r="E32" i="1766"/>
  <c r="E31" i="1766"/>
  <c r="E30" i="1766"/>
  <c r="E29" i="1766"/>
  <c r="E28" i="1766"/>
  <c r="E27" i="1766"/>
  <c r="E26" i="1766"/>
  <c r="E25" i="1766"/>
  <c r="E24" i="1766"/>
  <c r="E23" i="1766"/>
  <c r="E22" i="1766"/>
  <c r="E21" i="1766"/>
  <c r="E20" i="1766"/>
  <c r="E19" i="1766"/>
  <c r="E18" i="1766"/>
  <c r="E17" i="1766"/>
  <c r="E16" i="1766"/>
  <c r="E15" i="1766"/>
  <c r="E14" i="1766"/>
  <c r="E13" i="1766"/>
  <c r="E12" i="1766"/>
  <c r="E11" i="1766"/>
  <c r="E10" i="1766"/>
  <c r="E9" i="1766"/>
  <c r="E8" i="1766"/>
  <c r="E7" i="1766"/>
  <c r="E39" i="1765"/>
  <c r="E38" i="1765"/>
  <c r="E37" i="1765"/>
  <c r="E36" i="1765"/>
  <c r="E35" i="1765"/>
  <c r="E34" i="1765"/>
  <c r="E33" i="1765"/>
  <c r="E32" i="1765"/>
  <c r="E31" i="1765"/>
  <c r="E30" i="1765"/>
  <c r="E29" i="1765"/>
  <c r="E28" i="1765"/>
  <c r="E27" i="1765"/>
  <c r="E26" i="1765"/>
  <c r="E25" i="1765"/>
  <c r="E24" i="1765"/>
  <c r="E23" i="1765"/>
  <c r="E22" i="1765"/>
  <c r="E21" i="1765"/>
  <c r="E20" i="1765"/>
  <c r="E19" i="1765"/>
  <c r="E18" i="1765"/>
  <c r="E17" i="1765"/>
  <c r="E16" i="1765"/>
  <c r="E15" i="1765"/>
  <c r="E14" i="1765"/>
  <c r="E13" i="1765"/>
  <c r="E12" i="1765"/>
  <c r="E11" i="1765"/>
  <c r="E10" i="1765"/>
  <c r="E9" i="1765"/>
  <c r="E8" i="1765"/>
  <c r="I260" i="1764"/>
  <c r="I259" i="1764"/>
  <c r="I258" i="1764"/>
  <c r="I257" i="1764"/>
  <c r="I256" i="1764"/>
  <c r="I255" i="1764"/>
  <c r="I254" i="1764"/>
  <c r="I253" i="1764"/>
  <c r="I252" i="1764"/>
  <c r="I251" i="1764"/>
  <c r="I250" i="1764"/>
  <c r="I249" i="1764"/>
  <c r="I248" i="1764"/>
  <c r="I247" i="1764"/>
  <c r="I246" i="1764"/>
  <c r="D29" i="1763"/>
  <c r="G28" i="1763"/>
  <c r="G27" i="1763"/>
  <c r="G26" i="1763"/>
  <c r="G25" i="1763"/>
  <c r="G24" i="1763"/>
  <c r="G23" i="1763"/>
  <c r="G22" i="1763"/>
  <c r="G21" i="1763"/>
  <c r="G20" i="1763"/>
  <c r="G19" i="1763"/>
  <c r="G18" i="1763"/>
  <c r="G17" i="1763"/>
  <c r="G16" i="1763"/>
  <c r="G15" i="1763"/>
  <c r="G14" i="1763"/>
  <c r="G13" i="1763"/>
  <c r="G12" i="1763"/>
  <c r="G11" i="1763"/>
  <c r="G10" i="1763"/>
  <c r="G9" i="1763"/>
  <c r="G8" i="1763"/>
  <c r="G7" i="1763"/>
  <c r="C22" i="1760" l="1"/>
  <c r="C21" i="1760"/>
  <c r="C20" i="1760"/>
  <c r="C19" i="1760"/>
  <c r="C18" i="1760"/>
  <c r="C17" i="1760"/>
  <c r="C16" i="1760"/>
  <c r="C15" i="1760"/>
  <c r="C14" i="1760"/>
  <c r="C13" i="1760"/>
  <c r="C12" i="1760"/>
  <c r="C11" i="1760"/>
  <c r="C10" i="1760"/>
  <c r="C9" i="1760"/>
  <c r="C8" i="1760"/>
  <c r="C7" i="1760"/>
  <c r="G42" i="1759" l="1"/>
  <c r="F42" i="1759"/>
  <c r="E42" i="1759"/>
  <c r="G41" i="1759"/>
  <c r="F41" i="1759"/>
  <c r="E41" i="1759"/>
  <c r="G40" i="1759"/>
  <c r="F40" i="1759"/>
  <c r="E40" i="1759"/>
  <c r="G39" i="1759"/>
  <c r="F39" i="1759"/>
  <c r="E39" i="1759"/>
  <c r="G38" i="1759"/>
  <c r="F38" i="1759"/>
  <c r="E38" i="1759"/>
  <c r="G37" i="1759"/>
  <c r="F37" i="1759"/>
  <c r="E37" i="1759"/>
  <c r="G36" i="1759"/>
  <c r="F36" i="1759"/>
  <c r="E36" i="1759"/>
  <c r="G35" i="1759"/>
  <c r="F35" i="1759"/>
  <c r="E35" i="1759"/>
  <c r="G34" i="1759"/>
  <c r="F34" i="1759"/>
  <c r="E34" i="1759"/>
  <c r="G33" i="1759"/>
  <c r="F33" i="1759"/>
  <c r="E33" i="1759"/>
  <c r="G32" i="1759"/>
  <c r="F32" i="1759"/>
  <c r="E32" i="1759"/>
  <c r="G31" i="1759"/>
  <c r="F31" i="1759"/>
  <c r="E31" i="1759"/>
  <c r="G30" i="1759"/>
  <c r="F30" i="1759"/>
  <c r="E30" i="1759"/>
  <c r="G29" i="1759"/>
  <c r="F29" i="1759"/>
  <c r="E29" i="1759"/>
  <c r="G28" i="1759"/>
  <c r="F28" i="1759"/>
  <c r="E28" i="1759"/>
  <c r="G27" i="1759"/>
  <c r="F27" i="1759"/>
  <c r="E27" i="1759"/>
  <c r="G26" i="1759"/>
  <c r="F26" i="1759"/>
  <c r="E26" i="1759"/>
  <c r="G25" i="1759"/>
  <c r="F25" i="1759"/>
  <c r="E25" i="1759"/>
  <c r="G24" i="1759"/>
  <c r="F24" i="1759"/>
  <c r="E24" i="1759"/>
  <c r="G23" i="1759"/>
  <c r="F23" i="1759"/>
  <c r="E23" i="1759"/>
  <c r="G22" i="1759"/>
  <c r="F22" i="1759"/>
  <c r="E22" i="1759"/>
  <c r="G21" i="1759"/>
  <c r="F21" i="1759"/>
  <c r="E21" i="1759"/>
  <c r="G20" i="1759"/>
  <c r="F20" i="1759"/>
  <c r="E20" i="1759"/>
  <c r="G19" i="1759"/>
  <c r="F19" i="1759"/>
  <c r="E19" i="1759"/>
  <c r="G18" i="1759"/>
  <c r="F18" i="1759"/>
  <c r="E18" i="1759"/>
  <c r="G17" i="1759"/>
  <c r="F17" i="1759"/>
  <c r="E17" i="1759"/>
  <c r="G16" i="1759"/>
  <c r="F16" i="1759"/>
  <c r="E16" i="1759"/>
  <c r="G15" i="1759"/>
  <c r="F15" i="1759"/>
  <c r="E15" i="1759"/>
  <c r="G14" i="1759"/>
  <c r="F14" i="1759"/>
  <c r="E14" i="1759"/>
  <c r="G13" i="1759"/>
  <c r="F13" i="1759"/>
  <c r="E13" i="1759"/>
  <c r="G12" i="1759"/>
  <c r="F12" i="1759"/>
  <c r="E12" i="1759"/>
  <c r="G11" i="1759"/>
  <c r="F11" i="1759"/>
  <c r="E11" i="1759"/>
  <c r="G10" i="1759"/>
  <c r="F10" i="1759"/>
  <c r="E10" i="1759"/>
  <c r="K71" i="1758"/>
  <c r="L70" i="1758"/>
  <c r="K70" i="1758"/>
  <c r="L69" i="1758"/>
  <c r="K69" i="1758"/>
  <c r="K46" i="1758"/>
  <c r="L45" i="1758"/>
  <c r="K45" i="1758"/>
  <c r="L44" i="1758"/>
  <c r="K44" i="1758"/>
  <c r="K65" i="1757"/>
  <c r="L64" i="1757"/>
  <c r="K64" i="1757"/>
  <c r="L63" i="1757"/>
  <c r="K63" i="1757"/>
  <c r="K40" i="1757"/>
  <c r="L39" i="1757"/>
  <c r="K39" i="1757"/>
  <c r="L38" i="1757"/>
  <c r="K38" i="1757"/>
  <c r="L66" i="1756"/>
  <c r="M65" i="1756"/>
  <c r="L65" i="1756"/>
  <c r="M64" i="1756"/>
  <c r="L64" i="1756"/>
  <c r="L41" i="1756"/>
  <c r="M40" i="1756"/>
  <c r="L40" i="1756"/>
  <c r="M39" i="1756"/>
  <c r="L39" i="1756"/>
  <c r="C26" i="1755"/>
  <c r="C25" i="1755"/>
  <c r="C22" i="1755"/>
  <c r="C21" i="1755"/>
  <c r="C17" i="1755"/>
  <c r="C16" i="1755"/>
  <c r="D40" i="1754" l="1"/>
  <c r="D41" i="1754" s="1"/>
  <c r="D38" i="1754"/>
  <c r="D37" i="1754"/>
  <c r="D36" i="1754"/>
  <c r="D35" i="1754"/>
  <c r="D34" i="1754"/>
  <c r="D33" i="1754"/>
  <c r="D32" i="1754"/>
  <c r="D31" i="1754"/>
  <c r="D30" i="1754"/>
  <c r="D29" i="1754"/>
  <c r="D28" i="1754"/>
  <c r="D27" i="1754"/>
  <c r="D26" i="1754"/>
  <c r="D25" i="1754"/>
  <c r="D24" i="1754"/>
  <c r="D23" i="1754"/>
  <c r="D22" i="1754"/>
  <c r="D21" i="1754"/>
  <c r="D20" i="1754"/>
  <c r="D19" i="1754"/>
  <c r="D18" i="1754"/>
  <c r="D17" i="1754"/>
  <c r="D16" i="1754"/>
  <c r="D15" i="1754"/>
  <c r="D14" i="1754"/>
  <c r="D13" i="1754"/>
  <c r="D12" i="1754"/>
  <c r="D11" i="1754"/>
  <c r="D10" i="1754"/>
  <c r="D9" i="1754"/>
  <c r="D8" i="1754"/>
  <c r="D7" i="1754"/>
  <c r="D40" i="1753"/>
  <c r="D41" i="1753" s="1"/>
  <c r="D38" i="1753"/>
  <c r="D37" i="1753"/>
  <c r="D36" i="1753"/>
  <c r="D35" i="1753"/>
  <c r="D34" i="1753"/>
  <c r="D33" i="1753"/>
  <c r="D32" i="1753"/>
  <c r="D31" i="1753"/>
  <c r="D30" i="1753"/>
  <c r="D29" i="1753"/>
  <c r="D28" i="1753"/>
  <c r="D27" i="1753"/>
  <c r="D26" i="1753"/>
  <c r="D25" i="1753"/>
  <c r="D24" i="1753"/>
  <c r="D23" i="1753"/>
  <c r="D22" i="1753"/>
  <c r="D21" i="1753"/>
  <c r="D20" i="1753"/>
  <c r="D19" i="1753"/>
  <c r="D18" i="1753"/>
  <c r="D17" i="1753"/>
  <c r="D16" i="1753"/>
  <c r="D15" i="1753"/>
  <c r="D14" i="1753"/>
  <c r="D13" i="1753"/>
  <c r="D12" i="1753"/>
  <c r="D11" i="1753"/>
  <c r="D10" i="1753"/>
  <c r="D9" i="1753"/>
  <c r="D8" i="1753"/>
  <c r="D7" i="1753"/>
  <c r="D40" i="1752"/>
  <c r="D41" i="1752" s="1"/>
  <c r="D38" i="1752"/>
  <c r="D37" i="1752"/>
  <c r="D36" i="1752"/>
  <c r="D35" i="1752"/>
  <c r="D34" i="1752"/>
  <c r="D33" i="1752"/>
  <c r="D32" i="1752"/>
  <c r="D31" i="1752"/>
  <c r="D30" i="1752"/>
  <c r="D29" i="1752"/>
  <c r="D28" i="1752"/>
  <c r="D27" i="1752"/>
  <c r="D26" i="1752"/>
  <c r="D25" i="1752"/>
  <c r="D24" i="1752"/>
  <c r="D23" i="1752"/>
  <c r="D22" i="1752"/>
  <c r="D21" i="1752"/>
  <c r="D20" i="1752"/>
  <c r="D19" i="1752"/>
  <c r="D18" i="1752"/>
  <c r="D17" i="1752"/>
  <c r="D16" i="1752"/>
  <c r="D15" i="1752"/>
  <c r="D14" i="1752"/>
  <c r="D13" i="1752"/>
  <c r="D12" i="1752"/>
  <c r="D11" i="1752"/>
  <c r="D10" i="1752"/>
  <c r="D9" i="1752"/>
  <c r="D8" i="1752"/>
  <c r="D7" i="1752"/>
  <c r="D40" i="1751"/>
  <c r="D41" i="1751" s="1"/>
  <c r="D38" i="1751"/>
  <c r="D37" i="1751"/>
  <c r="D36" i="1751"/>
  <c r="D35" i="1751"/>
  <c r="D34" i="1751"/>
  <c r="D33" i="1751"/>
  <c r="D32" i="1751"/>
  <c r="D31" i="1751"/>
  <c r="D30" i="1751"/>
  <c r="D29" i="1751"/>
  <c r="D28" i="1751"/>
  <c r="D27" i="1751"/>
  <c r="D26" i="1751"/>
  <c r="D25" i="1751"/>
  <c r="D24" i="1751"/>
  <c r="D23" i="1751"/>
  <c r="D22" i="1751"/>
  <c r="D21" i="1751"/>
  <c r="D20" i="1751"/>
  <c r="D19" i="1751"/>
  <c r="D18" i="1751"/>
  <c r="D17" i="1751"/>
  <c r="D16" i="1751"/>
  <c r="D15" i="1751"/>
  <c r="D14" i="1751"/>
  <c r="D13" i="1751"/>
  <c r="D12" i="1751"/>
  <c r="D11" i="1751"/>
  <c r="D10" i="1751"/>
  <c r="D9" i="1751"/>
  <c r="D8" i="1751"/>
  <c r="D7" i="1751"/>
  <c r="D40" i="1750"/>
  <c r="D41" i="1750" s="1"/>
  <c r="D38" i="1750"/>
  <c r="D37" i="1750"/>
  <c r="D36" i="1750"/>
  <c r="D35" i="1750"/>
  <c r="D34" i="1750"/>
  <c r="D33" i="1750"/>
  <c r="D32" i="1750"/>
  <c r="D31" i="1750"/>
  <c r="D30" i="1750"/>
  <c r="D29" i="1750"/>
  <c r="D28" i="1750"/>
  <c r="D27" i="1750"/>
  <c r="D26" i="1750"/>
  <c r="D25" i="1750"/>
  <c r="D24" i="1750"/>
  <c r="D23" i="1750"/>
  <c r="D22" i="1750"/>
  <c r="D21" i="1750"/>
  <c r="D20" i="1750"/>
  <c r="D19" i="1750"/>
  <c r="D18" i="1750"/>
  <c r="D17" i="1750"/>
  <c r="D16" i="1750"/>
  <c r="D15" i="1750"/>
  <c r="D14" i="1750"/>
  <c r="D13" i="1750"/>
  <c r="D12" i="1750"/>
  <c r="D11" i="1750"/>
  <c r="D10" i="1750"/>
  <c r="D9" i="1750"/>
  <c r="D8" i="1750"/>
  <c r="D7" i="1750"/>
  <c r="D40" i="1749"/>
  <c r="D41" i="1749" s="1"/>
  <c r="D38" i="1749"/>
  <c r="D37" i="1749"/>
  <c r="D36" i="1749"/>
  <c r="D35" i="1749"/>
  <c r="D34" i="1749"/>
  <c r="D33" i="1749"/>
  <c r="D32" i="1749"/>
  <c r="D31" i="1749"/>
  <c r="D30" i="1749"/>
  <c r="D29" i="1749"/>
  <c r="D28" i="1749"/>
  <c r="D27" i="1749"/>
  <c r="D26" i="1749"/>
  <c r="D25" i="1749"/>
  <c r="D24" i="1749"/>
  <c r="D23" i="1749"/>
  <c r="D22" i="1749"/>
  <c r="D21" i="1749"/>
  <c r="D20" i="1749"/>
  <c r="D19" i="1749"/>
  <c r="D18" i="1749"/>
  <c r="D17" i="1749"/>
  <c r="D16" i="1749"/>
  <c r="D15" i="1749"/>
  <c r="D14" i="1749"/>
  <c r="D13" i="1749"/>
  <c r="D12" i="1749"/>
  <c r="D11" i="1749"/>
  <c r="D10" i="1749"/>
  <c r="D9" i="1749"/>
  <c r="D8" i="1749"/>
  <c r="D7" i="1749"/>
  <c r="D40" i="1748"/>
  <c r="D41" i="1748" s="1"/>
  <c r="D38" i="1748"/>
  <c r="D37" i="1748"/>
  <c r="D36" i="1748"/>
  <c r="D35" i="1748"/>
  <c r="D34" i="1748"/>
  <c r="D33" i="1748"/>
  <c r="D32" i="1748"/>
  <c r="D31" i="1748"/>
  <c r="D30" i="1748"/>
  <c r="D29" i="1748"/>
  <c r="D28" i="1748"/>
  <c r="D27" i="1748"/>
  <c r="D26" i="1748"/>
  <c r="D25" i="1748"/>
  <c r="D24" i="1748"/>
  <c r="D23" i="1748"/>
  <c r="D22" i="1748"/>
  <c r="D21" i="1748"/>
  <c r="D20" i="1748"/>
  <c r="D19" i="1748"/>
  <c r="D18" i="1748"/>
  <c r="D17" i="1748"/>
  <c r="D16" i="1748"/>
  <c r="D15" i="1748"/>
  <c r="D14" i="1748"/>
  <c r="D13" i="1748"/>
  <c r="D12" i="1748"/>
  <c r="D11" i="1748"/>
  <c r="D10" i="1748"/>
  <c r="D9" i="1748"/>
  <c r="D8" i="1748"/>
  <c r="D7" i="1748"/>
  <c r="D40" i="1747"/>
  <c r="D41" i="1747" s="1"/>
  <c r="D38" i="1747"/>
  <c r="D37" i="1747"/>
  <c r="D36" i="1747"/>
  <c r="D35" i="1747"/>
  <c r="D34" i="1747"/>
  <c r="D33" i="1747"/>
  <c r="D32" i="1747"/>
  <c r="D31" i="1747"/>
  <c r="D30" i="1747"/>
  <c r="D29" i="1747"/>
  <c r="D28" i="1747"/>
  <c r="D27" i="1747"/>
  <c r="D26" i="1747"/>
  <c r="D25" i="1747"/>
  <c r="D24" i="1747"/>
  <c r="D23" i="1747"/>
  <c r="D22" i="1747"/>
  <c r="D21" i="1747"/>
  <c r="D20" i="1747"/>
  <c r="D19" i="1747"/>
  <c r="D18" i="1747"/>
  <c r="D17" i="1747"/>
  <c r="D16" i="1747"/>
  <c r="D15" i="1747"/>
  <c r="D14" i="1747"/>
  <c r="D13" i="1747"/>
  <c r="D12" i="1747"/>
  <c r="D11" i="1747"/>
  <c r="D10" i="1747"/>
  <c r="D9" i="1747"/>
  <c r="D8" i="1747"/>
  <c r="D7" i="1747"/>
  <c r="D42" i="1745" l="1"/>
  <c r="D38" i="1745"/>
  <c r="D37" i="1745"/>
  <c r="D36" i="1745"/>
  <c r="D35" i="1745"/>
  <c r="D34" i="1745"/>
  <c r="D33" i="1745"/>
  <c r="D32" i="1745"/>
  <c r="D31" i="1745"/>
  <c r="D30" i="1745"/>
  <c r="D29" i="1745"/>
  <c r="D28" i="1745"/>
  <c r="D27" i="1745"/>
  <c r="D26" i="1745"/>
  <c r="D25" i="1745"/>
  <c r="D24" i="1745"/>
  <c r="D23" i="1745"/>
  <c r="D22" i="1745"/>
  <c r="D21" i="1745"/>
  <c r="D20" i="1745"/>
  <c r="D19" i="1745"/>
  <c r="D18" i="1745"/>
  <c r="D17" i="1745"/>
  <c r="D16" i="1745"/>
  <c r="D15" i="1745"/>
  <c r="D14" i="1745"/>
  <c r="D13" i="1745"/>
  <c r="D12" i="1745"/>
  <c r="D11" i="1745"/>
  <c r="D10" i="1745"/>
  <c r="D9" i="1745"/>
  <c r="D8" i="1745"/>
  <c r="D7" i="1745"/>
  <c r="D65" i="1744"/>
  <c r="E61" i="1744"/>
  <c r="E60" i="1744"/>
  <c r="E59" i="1744"/>
  <c r="E58" i="1744"/>
  <c r="E57" i="1744"/>
  <c r="E56" i="1744"/>
  <c r="E55" i="1744"/>
  <c r="E54" i="1744"/>
  <c r="E53" i="1744"/>
  <c r="E52" i="1744"/>
  <c r="E51" i="1744"/>
  <c r="E50" i="1744"/>
  <c r="E49" i="1744"/>
  <c r="E48" i="1744"/>
  <c r="E47" i="1744"/>
  <c r="E46" i="1744"/>
  <c r="E45" i="1744"/>
  <c r="E44" i="1744"/>
  <c r="E43" i="1744"/>
  <c r="E42" i="1744"/>
  <c r="E41" i="1744"/>
  <c r="E40" i="1744"/>
  <c r="E39" i="1744"/>
  <c r="E38" i="1744"/>
  <c r="E37" i="1744"/>
  <c r="E36" i="1744"/>
  <c r="E35" i="1744"/>
  <c r="E34" i="1744"/>
  <c r="E33" i="1744"/>
  <c r="E32" i="1744"/>
  <c r="E31" i="1744"/>
  <c r="E30" i="1744"/>
  <c r="E29" i="1744"/>
  <c r="E28" i="1744"/>
  <c r="E27" i="1744"/>
  <c r="E26" i="1744"/>
  <c r="E25" i="1744"/>
  <c r="E24" i="1744"/>
  <c r="E23" i="1744"/>
  <c r="E22" i="1744"/>
  <c r="E21" i="1744"/>
  <c r="E20" i="1744"/>
  <c r="E19" i="1744"/>
  <c r="E18" i="1744"/>
  <c r="E17" i="1744"/>
  <c r="E16" i="1744"/>
  <c r="E15" i="1744"/>
  <c r="E14" i="1744"/>
  <c r="E13" i="1744"/>
  <c r="E12" i="1744"/>
  <c r="E11" i="1744"/>
  <c r="E10" i="1744"/>
  <c r="E9" i="1744"/>
  <c r="E8" i="1744"/>
  <c r="E7" i="1744"/>
  <c r="E161" i="1743"/>
  <c r="E160" i="1743"/>
  <c r="E159" i="1743"/>
  <c r="E158" i="1743"/>
  <c r="E157" i="1743"/>
  <c r="E156" i="1743"/>
  <c r="E155" i="1743"/>
  <c r="E154" i="1743"/>
  <c r="E153" i="1743"/>
  <c r="E152" i="1743"/>
  <c r="E151" i="1743"/>
  <c r="E150" i="1743"/>
  <c r="E149" i="1743"/>
  <c r="E148" i="1743"/>
  <c r="E147" i="1743"/>
  <c r="E146" i="1743"/>
  <c r="E145" i="1743"/>
  <c r="E144" i="1743"/>
  <c r="E143" i="1743"/>
  <c r="E142" i="1743"/>
  <c r="E141" i="1743"/>
  <c r="E140" i="1743"/>
  <c r="E139" i="1743"/>
  <c r="E138" i="1743"/>
  <c r="E137" i="1743"/>
  <c r="E136" i="1743"/>
  <c r="E135" i="1743"/>
  <c r="E134" i="1743"/>
  <c r="E133" i="1743"/>
  <c r="E132" i="1743"/>
  <c r="E131" i="1743"/>
  <c r="E130" i="1743"/>
  <c r="E129" i="1743"/>
  <c r="E128" i="1743"/>
  <c r="E127" i="1743"/>
  <c r="E126" i="1743"/>
  <c r="E125" i="1743"/>
  <c r="E124" i="1743"/>
  <c r="E123" i="1743"/>
  <c r="H122" i="1743"/>
  <c r="E122" i="1743"/>
  <c r="H121" i="1743"/>
  <c r="F121" i="1743"/>
  <c r="E121" i="1743"/>
  <c r="H120" i="1743"/>
  <c r="F120" i="1743"/>
  <c r="E120" i="1743"/>
  <c r="H119" i="1743"/>
  <c r="F119" i="1743"/>
  <c r="E119" i="1743"/>
  <c r="I118" i="1743"/>
  <c r="H118" i="1743"/>
  <c r="F118" i="1743"/>
  <c r="E118" i="1743"/>
  <c r="I117" i="1743"/>
  <c r="H117" i="1743"/>
  <c r="F117" i="1743"/>
  <c r="E117" i="1743"/>
  <c r="I116" i="1743"/>
  <c r="H116" i="1743"/>
  <c r="F116" i="1743"/>
  <c r="E116" i="1743"/>
  <c r="I115" i="1743"/>
  <c r="H115" i="1743"/>
  <c r="F115" i="1743"/>
  <c r="E115" i="1743"/>
  <c r="I114" i="1743"/>
  <c r="H114" i="1743"/>
  <c r="F114" i="1743"/>
  <c r="E114" i="1743"/>
  <c r="I113" i="1743"/>
  <c r="H113" i="1743"/>
  <c r="F113" i="1743"/>
  <c r="E113" i="1743"/>
  <c r="I112" i="1743"/>
  <c r="H112" i="1743"/>
  <c r="F112" i="1743"/>
  <c r="E112" i="1743"/>
  <c r="I111" i="1743"/>
  <c r="H111" i="1743"/>
  <c r="F111" i="1743"/>
  <c r="H124" i="1743" s="1"/>
  <c r="E111" i="1743"/>
  <c r="I110" i="1743"/>
  <c r="H110" i="1743"/>
  <c r="F110" i="1743"/>
  <c r="H123" i="1743" s="1"/>
  <c r="E110" i="1743"/>
  <c r="P10" i="1743"/>
  <c r="Q9" i="1743"/>
  <c r="P7" i="1743"/>
  <c r="Q6" i="1743"/>
  <c r="T12" i="1320" l="1"/>
  <c r="S12" i="1320"/>
  <c r="R12" i="1320"/>
  <c r="Q12" i="1320"/>
  <c r="M9" i="874" l="1"/>
  <c r="B6" i="874" s="1"/>
  <c r="D48" i="1742"/>
  <c r="D47" i="1742"/>
  <c r="D46" i="1742"/>
  <c r="D45" i="1742"/>
  <c r="D44" i="1742"/>
  <c r="D43" i="1742"/>
  <c r="D42" i="1742"/>
  <c r="D41" i="1742"/>
  <c r="D40" i="1742"/>
  <c r="D39" i="1742"/>
  <c r="D38" i="1742"/>
  <c r="D37" i="1742"/>
  <c r="D36" i="1742"/>
  <c r="D35" i="1742"/>
  <c r="D34" i="1742"/>
  <c r="D33" i="1742"/>
  <c r="D32" i="1742"/>
  <c r="D31" i="1742"/>
  <c r="D30" i="1742"/>
  <c r="D23" i="1742"/>
  <c r="D22" i="1742"/>
  <c r="D21" i="1742"/>
  <c r="D20" i="1742"/>
  <c r="D19" i="1742"/>
  <c r="D18" i="1742"/>
  <c r="D17" i="1742"/>
  <c r="D16" i="1742"/>
  <c r="D15" i="1742"/>
  <c r="D14" i="1742"/>
  <c r="D13" i="1742"/>
  <c r="D12" i="1742"/>
  <c r="D11" i="1742"/>
  <c r="D10" i="1742"/>
  <c r="D9" i="1742"/>
  <c r="D8" i="1742"/>
  <c r="D7" i="1742"/>
  <c r="D6" i="1742"/>
  <c r="D5" i="1742"/>
  <c r="E13" i="1740"/>
  <c r="D13" i="1740"/>
  <c r="E12" i="1740"/>
  <c r="D12" i="1740"/>
  <c r="E8" i="1740"/>
  <c r="D8" i="1740"/>
  <c r="E7" i="1740"/>
  <c r="D7" i="1740"/>
  <c r="D7" i="1737" l="1"/>
  <c r="D8" i="1737"/>
  <c r="D9" i="1737"/>
  <c r="D10" i="1737"/>
  <c r="D11" i="1737"/>
  <c r="D12" i="1737"/>
  <c r="D13" i="1737"/>
  <c r="D14" i="1737"/>
  <c r="D15" i="1737"/>
  <c r="D16" i="1737"/>
  <c r="D17" i="1737"/>
  <c r="D18" i="1737"/>
  <c r="D19" i="1737"/>
  <c r="D20" i="1737"/>
  <c r="D21" i="1737"/>
  <c r="D22" i="1737"/>
  <c r="D23" i="1737"/>
  <c r="D24" i="1737"/>
  <c r="D25" i="1737"/>
  <c r="D26" i="1737"/>
  <c r="D27" i="1737"/>
  <c r="D28" i="1737"/>
  <c r="D29" i="1737"/>
  <c r="D30" i="1737"/>
  <c r="D31" i="1737"/>
  <c r="D32" i="1737"/>
  <c r="D33" i="1737"/>
  <c r="D34" i="1737"/>
  <c r="D35" i="1737"/>
  <c r="D36" i="1737"/>
  <c r="D37" i="1737"/>
  <c r="D38" i="1737"/>
  <c r="BO12" i="1735"/>
  <c r="BN12" i="1735"/>
  <c r="BO11" i="1735"/>
  <c r="BN11" i="1735"/>
  <c r="B28" i="885" l="1"/>
  <c r="B22" i="884"/>
  <c r="B21" i="884"/>
  <c r="B15" i="882"/>
  <c r="C15" i="882"/>
  <c r="B7" i="880"/>
  <c r="B8" i="880"/>
  <c r="B11" i="878"/>
  <c r="B6" i="878"/>
  <c r="B11" i="876"/>
  <c r="B5" i="876"/>
  <c r="B13" i="872" l="1"/>
  <c r="N15" i="871"/>
  <c r="C18" i="881" l="1"/>
  <c r="B12" i="880"/>
  <c r="B9" i="878"/>
  <c r="B18" i="877"/>
  <c r="B17" i="877"/>
  <c r="B10" i="876"/>
  <c r="B17" i="875"/>
  <c r="B16" i="875"/>
  <c r="B8" i="874"/>
  <c r="B7" i="874"/>
  <c r="C13" i="870" l="1"/>
  <c r="B13" i="870"/>
  <c r="E12" i="870"/>
  <c r="D12" i="870"/>
  <c r="E11" i="870"/>
  <c r="D11" i="870"/>
  <c r="E10" i="870"/>
  <c r="D10" i="870"/>
  <c r="E9" i="870"/>
  <c r="D9" i="870"/>
  <c r="E8" i="870"/>
  <c r="D8" i="870"/>
  <c r="E7" i="870"/>
  <c r="D7" i="870"/>
  <c r="E6" i="870"/>
  <c r="D6" i="870"/>
  <c r="C13" i="868"/>
  <c r="B13" i="868"/>
  <c r="E12" i="868"/>
  <c r="D12" i="868"/>
  <c r="E11" i="868"/>
  <c r="D11" i="868"/>
  <c r="E10" i="868"/>
  <c r="D10" i="868"/>
  <c r="E9" i="868"/>
  <c r="D9" i="868"/>
  <c r="E8" i="868"/>
  <c r="D8" i="868"/>
  <c r="E7" i="868"/>
  <c r="D7" i="868"/>
  <c r="E6" i="868"/>
  <c r="D6" i="868"/>
  <c r="C14" i="866"/>
  <c r="B14" i="866"/>
  <c r="E13" i="866"/>
  <c r="D13" i="866"/>
  <c r="E12" i="866"/>
  <c r="D12" i="866"/>
  <c r="E11" i="866"/>
  <c r="D11" i="866"/>
  <c r="E10" i="866"/>
  <c r="D10" i="866"/>
  <c r="E9" i="866"/>
  <c r="D9" i="866"/>
  <c r="E8" i="866"/>
  <c r="D8" i="866"/>
  <c r="E7" i="866"/>
  <c r="D7" i="866"/>
  <c r="E6" i="866"/>
  <c r="D6" i="866"/>
  <c r="C14" i="1130"/>
  <c r="B14" i="1130"/>
  <c r="E13" i="1130"/>
  <c r="D13" i="1130"/>
  <c r="E12" i="1130"/>
  <c r="D12" i="1130"/>
  <c r="E11" i="1130"/>
  <c r="D11" i="1130"/>
  <c r="E10" i="1130"/>
  <c r="D10" i="1130"/>
  <c r="E9" i="1130"/>
  <c r="D9" i="1130"/>
  <c r="E8" i="1130"/>
  <c r="D8" i="1130"/>
  <c r="E7" i="1130"/>
  <c r="D7" i="1130"/>
  <c r="E6" i="1130"/>
  <c r="D6" i="1130"/>
  <c r="C14" i="865"/>
  <c r="B14" i="865"/>
  <c r="E13" i="865"/>
  <c r="D13" i="865"/>
  <c r="E12" i="865"/>
  <c r="D12" i="865"/>
  <c r="E11" i="865"/>
  <c r="D11" i="865"/>
  <c r="E10" i="865"/>
  <c r="D10" i="865"/>
  <c r="E9" i="865"/>
  <c r="D9" i="865"/>
  <c r="E8" i="865"/>
  <c r="D8" i="865"/>
  <c r="E7" i="865"/>
  <c r="D7" i="865"/>
  <c r="E6" i="865"/>
  <c r="D6" i="865"/>
  <c r="E14" i="1130" l="1"/>
  <c r="E13" i="868"/>
  <c r="D14" i="865"/>
  <c r="E13" i="870"/>
  <c r="D14" i="1130"/>
  <c r="E14" i="866"/>
  <c r="D13" i="868"/>
  <c r="E14" i="865"/>
  <c r="D13" i="870"/>
  <c r="D14" i="866"/>
  <c r="C19" i="864" l="1"/>
  <c r="B19" i="864"/>
  <c r="E18" i="864"/>
  <c r="D18" i="864"/>
  <c r="E17" i="864"/>
  <c r="D17" i="864"/>
  <c r="E16" i="864"/>
  <c r="D16" i="864"/>
  <c r="E15" i="864"/>
  <c r="D15" i="864"/>
  <c r="E14" i="864"/>
  <c r="D14" i="864"/>
  <c r="E13" i="864"/>
  <c r="D13" i="864"/>
  <c r="E12" i="864"/>
  <c r="D12" i="864"/>
  <c r="E11" i="864"/>
  <c r="D11" i="864"/>
  <c r="E10" i="864"/>
  <c r="D10" i="864"/>
  <c r="E9" i="864"/>
  <c r="D9" i="864"/>
  <c r="E8" i="864"/>
  <c r="D8" i="864"/>
  <c r="E7" i="864"/>
  <c r="D7" i="864"/>
  <c r="E6" i="864"/>
  <c r="D6" i="864"/>
  <c r="E5" i="864"/>
  <c r="D5" i="864"/>
  <c r="G14" i="863"/>
  <c r="F14" i="863"/>
  <c r="E14" i="863"/>
  <c r="D14" i="863"/>
  <c r="C14" i="863"/>
  <c r="B14" i="863"/>
  <c r="I13" i="863"/>
  <c r="H13" i="863"/>
  <c r="I12" i="863"/>
  <c r="H12" i="863"/>
  <c r="I11" i="863"/>
  <c r="H11" i="863"/>
  <c r="I10" i="863"/>
  <c r="H10" i="863"/>
  <c r="I9" i="863"/>
  <c r="H9" i="863"/>
  <c r="I8" i="863"/>
  <c r="H8" i="863"/>
  <c r="I7" i="863"/>
  <c r="H7" i="863"/>
  <c r="I6" i="863"/>
  <c r="H6" i="863"/>
  <c r="C13" i="862"/>
  <c r="B13" i="862"/>
  <c r="E12" i="862"/>
  <c r="D12" i="862"/>
  <c r="E11" i="862"/>
  <c r="D11" i="862"/>
  <c r="E10" i="862"/>
  <c r="D10" i="862"/>
  <c r="E9" i="862"/>
  <c r="D9" i="862"/>
  <c r="E8" i="862"/>
  <c r="D8" i="862"/>
  <c r="E7" i="862"/>
  <c r="D7" i="862"/>
  <c r="E6" i="862"/>
  <c r="D6" i="862"/>
  <c r="E5" i="862"/>
  <c r="D5" i="862"/>
  <c r="C13" i="1129"/>
  <c r="B13" i="1129"/>
  <c r="E12" i="1129"/>
  <c r="D12" i="1129"/>
  <c r="E11" i="1129"/>
  <c r="D11" i="1129"/>
  <c r="E10" i="1129"/>
  <c r="D10" i="1129"/>
  <c r="E9" i="1129"/>
  <c r="D9" i="1129"/>
  <c r="E8" i="1129"/>
  <c r="D8" i="1129"/>
  <c r="E7" i="1129"/>
  <c r="D7" i="1129"/>
  <c r="E6" i="1129"/>
  <c r="D6" i="1129"/>
  <c r="E5" i="1129"/>
  <c r="D5" i="1129"/>
  <c r="C13" i="861"/>
  <c r="B13" i="861"/>
  <c r="E12" i="861"/>
  <c r="D12" i="861"/>
  <c r="E11" i="861"/>
  <c r="D11" i="861"/>
  <c r="E10" i="861"/>
  <c r="D10" i="861"/>
  <c r="E9" i="861"/>
  <c r="D9" i="861"/>
  <c r="E8" i="861"/>
  <c r="D8" i="861"/>
  <c r="E7" i="861"/>
  <c r="D7" i="861"/>
  <c r="E6" i="861"/>
  <c r="D6" i="861"/>
  <c r="E5" i="861"/>
  <c r="D5" i="861"/>
  <c r="J10" i="863" l="1"/>
  <c r="J8" i="863"/>
  <c r="J13" i="863"/>
  <c r="J6" i="863"/>
  <c r="D13" i="861"/>
  <c r="J11" i="863"/>
  <c r="E19" i="864"/>
  <c r="J12" i="863"/>
  <c r="I14" i="863"/>
  <c r="D19" i="864"/>
  <c r="E13" i="861"/>
  <c r="J7" i="863"/>
  <c r="E13" i="1129"/>
  <c r="H14" i="863"/>
  <c r="E13" i="862"/>
  <c r="J9" i="863"/>
  <c r="D13" i="862"/>
  <c r="D13" i="1129"/>
  <c r="J14" i="863" l="1"/>
  <c r="B17" i="879" l="1"/>
  <c r="B16" i="879"/>
  <c r="C35" i="883" l="1"/>
  <c r="B17" i="871"/>
  <c r="I17" i="871"/>
  <c r="I16" i="871"/>
  <c r="B16" i="871"/>
  <c r="D18" i="1497" l="1"/>
  <c r="D18" i="1496"/>
  <c r="D17" i="1495"/>
  <c r="C10" i="1258" l="1"/>
  <c r="A10" i="1258"/>
  <c r="O13" i="871" l="1"/>
  <c r="B8" i="885"/>
  <c r="B6" i="885"/>
  <c r="D23" i="881" l="1"/>
  <c r="C23" i="881"/>
  <c r="D19" i="881"/>
  <c r="C19" i="881"/>
  <c r="D17" i="881"/>
  <c r="C17" i="881"/>
  <c r="B15" i="880" l="1"/>
  <c r="B14" i="880"/>
  <c r="B13" i="880"/>
  <c r="B11" i="880"/>
  <c r="B10" i="880"/>
  <c r="B9" i="880"/>
  <c r="B6" i="880"/>
  <c r="B14" i="878"/>
  <c r="B7" i="878"/>
  <c r="B14" i="876"/>
  <c r="B13" i="876"/>
  <c r="B12" i="876"/>
  <c r="B9" i="876"/>
  <c r="B8" i="876"/>
  <c r="B7" i="876"/>
  <c r="B6" i="876"/>
  <c r="B10" i="874"/>
  <c r="B9" i="874"/>
  <c r="B11" i="874" s="1"/>
  <c r="B14" i="874" l="1"/>
  <c r="C12" i="872"/>
  <c r="C11" i="872"/>
  <c r="C10" i="872"/>
  <c r="C9" i="872"/>
  <c r="C8" i="872"/>
  <c r="C7" i="872"/>
  <c r="C6" i="872"/>
  <c r="C5" i="872"/>
  <c r="H17" i="871"/>
  <c r="G17" i="871"/>
  <c r="F17" i="871"/>
  <c r="E17" i="871"/>
  <c r="D17" i="871"/>
  <c r="C17" i="871"/>
  <c r="H16" i="871"/>
  <c r="G16" i="871"/>
  <c r="F16" i="871"/>
  <c r="E16" i="871"/>
  <c r="D16" i="871"/>
  <c r="C16" i="871"/>
  <c r="C13" i="872" l="1"/>
  <c r="O14" i="871"/>
  <c r="O12" i="871"/>
  <c r="O11" i="871"/>
  <c r="O10" i="871"/>
  <c r="O9" i="871"/>
  <c r="O8" i="871"/>
  <c r="O7" i="871"/>
  <c r="O15" i="871" l="1"/>
  <c r="B17" i="873" l="1"/>
  <c r="B16" i="873"/>
  <c r="B13" i="885" l="1"/>
  <c r="B13" i="878"/>
  <c r="B12" i="885" l="1"/>
  <c r="B10" i="878" l="1"/>
  <c r="B12" i="878" l="1"/>
  <c r="B8" i="878"/>
  <c r="B26" i="877"/>
  <c r="B25" i="877"/>
  <c r="B22" i="877"/>
  <c r="B21" i="877"/>
  <c r="B37" i="875"/>
  <c r="B36" i="875"/>
  <c r="C26" i="883" l="1"/>
  <c r="C31" i="883"/>
  <c r="C23" i="883"/>
  <c r="C32" i="883"/>
  <c r="C25" i="883"/>
  <c r="C30" i="883"/>
  <c r="B7" i="885"/>
  <c r="D24" i="881"/>
  <c r="B10" i="885"/>
  <c r="B9" i="885"/>
  <c r="B11" i="885"/>
  <c r="B15" i="878"/>
  <c r="B16" i="880"/>
  <c r="B15" i="876"/>
  <c r="C27" i="883"/>
  <c r="D18" i="881"/>
  <c r="C29" i="883"/>
  <c r="C20" i="881"/>
  <c r="C21" i="881"/>
  <c r="C22" i="881"/>
  <c r="C24" i="881"/>
  <c r="D20" i="881"/>
  <c r="D21" i="881"/>
  <c r="D22" i="881"/>
  <c r="C24" i="883"/>
  <c r="C28" i="883"/>
  <c r="E18" i="881" l="1"/>
  <c r="C25" i="881"/>
  <c r="B14" i="885"/>
  <c r="C33" i="883"/>
  <c r="D25" i="8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Roberto Galindo Acosta</author>
  </authors>
  <commentList>
    <comment ref="F15" authorId="0" shapeId="0" xr:uid="{2B7ADE16-4855-4206-A3C8-EF73F98651F2}">
      <text>
        <r>
          <rPr>
            <b/>
            <sz val="9"/>
            <color indexed="81"/>
            <rFont val="Tahoma"/>
            <family val="2"/>
          </rPr>
          <t>Roberto Galindo Acosta:</t>
        </r>
        <r>
          <rPr>
            <sz val="9"/>
            <color indexed="81"/>
            <rFont val="Tahoma"/>
            <family val="2"/>
          </rPr>
          <t xml:space="preserve">
</t>
        </r>
      </text>
    </comment>
  </commentList>
</comments>
</file>

<file path=xl/sharedStrings.xml><?xml version="1.0" encoding="utf-8"?>
<sst xmlns="http://schemas.openxmlformats.org/spreadsheetml/2006/main" count="15009" uniqueCount="1976">
  <si>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</si>
  <si>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</si>
  <si>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</si>
  <si>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</si>
  <si>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</si>
  <si>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</si>
  <si>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</si>
  <si>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</si>
  <si>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</si>
  <si>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</si>
  <si>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</si>
  <si>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</si>
  <si>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</si>
  <si>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</si>
  <si>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</si>
  <si>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</si>
  <si>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</si>
  <si>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</si>
  <si>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</si>
  <si>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</si>
  <si>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</si>
  <si>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</si>
  <si>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</si>
  <si>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</si>
  <si>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</si>
  <si>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</si>
  <si>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</si>
  <si>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</si>
  <si>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</si>
  <si>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</si>
  <si>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</si>
  <si>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</si>
  <si>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</si>
  <si>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</si>
  <si>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</si>
  <si>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</si>
  <si>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</si>
  <si>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</si>
  <si>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</si>
  <si>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</si>
  <si>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</si>
  <si>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</si>
  <si>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</si>
  <si>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</si>
  <si>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</si>
  <si>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</si>
  <si>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</si>
  <si>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</si>
  <si>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</si>
  <si>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</si>
  <si>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</si>
  <si>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</si>
  <si>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</si>
  <si>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</si>
  <si>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</si>
  <si>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</si>
  <si>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</si>
  <si>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</si>
  <si>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</si>
  <si>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</si>
  <si>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</si>
  <si>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</si>
  <si>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</si>
  <si>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</si>
  <si>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</si>
  <si>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</si>
  <si>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</si>
  <si>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</si>
  <si>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</si>
  <si>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</si>
  <si>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</si>
  <si>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</si>
  <si>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</si>
  <si>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</si>
  <si>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</si>
  <si>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</si>
  <si>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</si>
  <si>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</si>
  <si>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</si>
  <si>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</si>
  <si>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</si>
  <si>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posic</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</si>
  <si>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</si>
  <si>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</si>
  <si>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</si>
  <si>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</si>
  <si>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</si>
  <si>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</si>
  <si>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</si>
  <si>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</si>
  <si>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</si>
  <si>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</si>
  <si>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</si>
  <si>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</si>
  <si>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</si>
  <si>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</si>
  <si>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</si>
  <si>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</si>
  <si>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</si>
  <si>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</si>
  <si>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</si>
  <si>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</si>
  <si>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</si>
  <si>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</si>
  <si>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</si>
  <si>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</si>
  <si>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</si>
  <si>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</si>
  <si>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</si>
  <si>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</si>
  <si>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</si>
  <si>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</si>
  <si>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</si>
  <si>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</si>
  <si>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</si>
  <si>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</si>
  <si>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</si>
  <si>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</si>
  <si>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</si>
  <si>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</si>
  <si>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</si>
  <si>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</si>
  <si>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</si>
  <si>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</si>
  <si>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</si>
  <si>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</si>
  <si>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</si>
  <si>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</si>
  <si>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</si>
  <si>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</si>
  <si>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</si>
  <si>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</si>
  <si>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</si>
  <si>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</si>
  <si>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</si>
  <si>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</si>
  <si>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</si>
  <si>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</si>
  <si>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</si>
  <si>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</si>
  <si>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</si>
  <si>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</si>
  <si>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</si>
  <si>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</si>
  <si>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</si>
  <si>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</si>
  <si>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</si>
  <si>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</si>
  <si>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</si>
  <si>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</si>
  <si>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</si>
  <si>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</si>
  <si>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</si>
  <si>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</si>
  <si>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</si>
  <si>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</si>
  <si>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</si>
  <si>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</si>
  <si>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</si>
  <si>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</si>
  <si>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</si>
  <si>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</si>
  <si>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</si>
  <si>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</si>
  <si>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</si>
  <si>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</si>
  <si>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</si>
  <si>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</si>
  <si>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</si>
  <si>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</si>
  <si>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</si>
  <si>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</si>
  <si>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</si>
  <si>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</si>
  <si>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</si>
  <si>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</si>
  <si>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</si>
  <si>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</si>
  <si>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</si>
  <si>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</si>
  <si>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</si>
  <si>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</si>
  <si>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</si>
  <si>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</si>
  <si>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</si>
  <si>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</si>
  <si>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</si>
  <si>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</si>
  <si>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</si>
  <si>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</si>
  <si>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</si>
  <si>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</si>
  <si>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</si>
  <si>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</si>
  <si>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</si>
  <si>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</si>
  <si>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</si>
  <si>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</si>
  <si>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</si>
  <si>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</si>
  <si>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</si>
  <si>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</si>
  <si>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</si>
  <si>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</si>
  <si>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</si>
  <si>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</si>
  <si>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</si>
  <si>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</si>
  <si>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</si>
  <si>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</si>
  <si>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</si>
  <si>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</si>
  <si>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</si>
  <si>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</si>
  <si>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</si>
  <si>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</si>
  <si>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</si>
  <si>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</si>
  <si>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</si>
  <si>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</si>
  <si>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</si>
  <si>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</si>
  <si>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</si>
  <si>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</si>
  <si>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</si>
  <si>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</si>
  <si>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</si>
  <si>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</si>
  <si>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</si>
  <si>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</si>
  <si>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</si>
  <si>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</si>
  <si>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</si>
  <si>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</si>
  <si>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</si>
  <si>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</si>
  <si>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</si>
  <si>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</si>
  <si>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</si>
  <si>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</si>
  <si>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</si>
  <si>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</si>
  <si>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</si>
  <si>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</si>
  <si>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</si>
  <si>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</si>
  <si>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</si>
  <si>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</si>
  <si>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</si>
  <si>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</si>
  <si>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</si>
  <si>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</si>
  <si>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</si>
  <si>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</si>
  <si>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</si>
  <si>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</si>
  <si>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</si>
  <si>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</si>
  <si>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</si>
  <si>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</si>
  <si>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</si>
  <si>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</si>
  <si>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</si>
  <si>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</si>
  <si>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</si>
  <si>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</si>
  <si>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</si>
  <si>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</si>
  <si>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</si>
  <si>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</si>
  <si>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</si>
  <si>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</si>
  <si>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</si>
  <si>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</si>
  <si>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</si>
  <si>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</si>
  <si>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</si>
  <si>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</si>
  <si>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</si>
  <si>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</si>
  <si>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</si>
  <si>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</si>
  <si>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</si>
  <si>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</si>
  <si>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</si>
  <si>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</si>
  <si>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</si>
  <si>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</si>
  <si>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</si>
  <si>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</si>
  <si>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</si>
  <si>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Variación 
% 
acumulada</t>
  </si>
  <si>
    <t>Hombres</t>
  </si>
  <si>
    <t>Mujeres</t>
  </si>
  <si>
    <t>Grupos de edad</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</si>
  <si>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</si>
  <si>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</si>
  <si>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</si>
  <si>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</si>
  <si>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</si>
  <si>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</si>
  <si>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</si>
  <si>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</si>
  <si>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</si>
  <si>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</si>
  <si>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</si>
  <si>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</si>
  <si>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</si>
  <si>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Menor a 15 años.</t>
  </si>
  <si>
    <t>% part</t>
  </si>
  <si>
    <t>De 60 y más</t>
  </si>
  <si>
    <t>60 y más</t>
  </si>
  <si>
    <t>División económica</t>
  </si>
  <si>
    <t>Absoluta</t>
  </si>
  <si>
    <t>%</t>
  </si>
  <si>
    <t>Ind. Elec. Cap. Agua Potable</t>
  </si>
  <si>
    <t xml:space="preserve">Total </t>
  </si>
  <si>
    <t>1 asegurado</t>
  </si>
  <si>
    <t>Entre 2 y 5 asegurados</t>
  </si>
  <si>
    <t>Entre 6 y 50 asegurados</t>
  </si>
  <si>
    <t>Entre 51 y 250 asegurados</t>
  </si>
  <si>
    <t>Entre 251 y 500 asegurados</t>
  </si>
  <si>
    <t>Entre 501 y 1000 asegurados</t>
  </si>
  <si>
    <t>Más de 1000 asegurados</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</si>
  <si>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</si>
  <si>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</si>
  <si>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</si>
  <si>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</si>
  <si>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</si>
  <si>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</si>
  <si>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</si>
  <si>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</si>
  <si>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</si>
  <si>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</si>
  <si>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</si>
  <si>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</si>
  <si>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Agricultura.</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</si>
  <si>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</si>
  <si>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</si>
  <si>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</si>
  <si>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</si>
  <si>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</si>
  <si>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</si>
  <si>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</si>
  <si>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</si>
  <si>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</si>
  <si>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</si>
  <si>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</si>
  <si>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</si>
  <si>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</si>
  <si>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</si>
  <si>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</si>
  <si>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</si>
  <si>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</si>
  <si>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</si>
  <si>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</si>
  <si>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</si>
  <si>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</si>
  <si>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</si>
  <si>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</si>
  <si>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</si>
  <si>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</si>
  <si>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</si>
  <si>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</si>
  <si>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</si>
  <si>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</si>
  <si>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</si>
  <si>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</si>
  <si>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</si>
  <si>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</si>
  <si>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</si>
  <si>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</si>
  <si>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</si>
  <si>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</si>
  <si>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</si>
  <si>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</si>
  <si>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</si>
  <si>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</si>
  <si>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</si>
  <si>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</si>
  <si>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</si>
  <si>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</si>
  <si>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</si>
  <si>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</si>
  <si>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</si>
  <si>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Fuente: IIEG, con información de INEGI, EMIM.</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</si>
  <si>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</si>
  <si>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</si>
  <si>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</si>
  <si>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</si>
  <si>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</si>
  <si>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</si>
  <si>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</si>
  <si>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</si>
  <si>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</si>
  <si>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</si>
  <si>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</si>
  <si>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</si>
  <si>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</si>
  <si>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</si>
  <si>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</si>
  <si>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316 Curtido y acabado de cuero y piel, y fabricación de productos de cuero, piel y materiales sucedáneos</t>
  </si>
  <si>
    <t>337 Fabricación de muebles, colchones y persianas</t>
  </si>
  <si>
    <t>Personal Ocupado</t>
  </si>
  <si>
    <t>Remuneración Media</t>
  </si>
  <si>
    <t>Ingresos</t>
  </si>
  <si>
    <t>dif</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</si>
  <si>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</si>
  <si>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</si>
  <si>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</si>
  <si>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</si>
  <si>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</si>
  <si>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</si>
  <si>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</si>
  <si>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</si>
  <si>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</si>
  <si>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Fuente: IIEG, con información de INEGI, Sacrificio de Ganado en Rastros Municipales.</t>
  </si>
  <si>
    <t>Producción de Carne en Canal</t>
  </si>
  <si>
    <t>Nota 1: Carne en canal se refiere al cuerpo del animal sacrificado, sangrado, desollado, eviscerado, sin cabeza ni extremidades. La canal es el producto primario; es un paso intermedio en la producción de carne, que es el producto terminado.</t>
  </si>
  <si>
    <t>MES</t>
  </si>
  <si>
    <t>Cabezas Sacrificadas</t>
  </si>
  <si>
    <t>Ganado bovino</t>
  </si>
  <si>
    <t>Ganado porcino</t>
  </si>
  <si>
    <t>Ganado ovino</t>
  </si>
  <si>
    <t>Ganado caprino</t>
  </si>
  <si>
    <t>Valor de la Producción de Carne en Canal</t>
  </si>
  <si>
    <t>Miles de Pesos</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</si>
  <si>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</si>
  <si>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</si>
  <si>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</si>
  <si>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</si>
  <si>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</si>
  <si>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</si>
  <si>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</si>
  <si>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</si>
  <si>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</si>
  <si>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</si>
  <si>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</si>
  <si>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</si>
  <si>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</si>
  <si>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</si>
  <si>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</si>
  <si>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</si>
  <si>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</si>
  <si>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</si>
  <si>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</si>
  <si>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</si>
  <si>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</si>
  <si>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</si>
  <si>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</si>
  <si>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</si>
  <si>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Tabla 18</t>
  </si>
  <si>
    <t>Tabla 19</t>
  </si>
  <si>
    <t>Tabla 20</t>
  </si>
  <si>
    <t>Figura 1</t>
  </si>
  <si>
    <t>Figura 2</t>
  </si>
  <si>
    <t>Figura 7</t>
  </si>
  <si>
    <t>Figura 8</t>
  </si>
  <si>
    <t>Figura 15</t>
  </si>
  <si>
    <t>Figura 16</t>
  </si>
  <si>
    <t>Figura 17</t>
  </si>
  <si>
    <t>Figura 18</t>
  </si>
  <si>
    <t>Figura 19</t>
  </si>
  <si>
    <t>Figura 20</t>
  </si>
  <si>
    <t>Figura 21</t>
  </si>
  <si>
    <t>Figura 22</t>
  </si>
  <si>
    <t>Figura 23</t>
  </si>
  <si>
    <t>Figura 24</t>
  </si>
  <si>
    <t>Figura 25</t>
  </si>
  <si>
    <t>Figura 26</t>
  </si>
  <si>
    <t>Figura 27</t>
  </si>
  <si>
    <t>Figura 28</t>
  </si>
  <si>
    <t>Figura 29</t>
  </si>
  <si>
    <t>Figura 30</t>
  </si>
  <si>
    <t>Figura 31</t>
  </si>
  <si>
    <t>Figura 32</t>
  </si>
  <si>
    <t>Figura 33</t>
  </si>
  <si>
    <t>Figura 34</t>
  </si>
  <si>
    <t>Figura 35</t>
  </si>
  <si>
    <t>Figura 36</t>
  </si>
  <si>
    <t>Figura 37</t>
  </si>
  <si>
    <t>Figura 38</t>
  </si>
  <si>
    <t>Figura 39</t>
  </si>
  <si>
    <t>Figura 40</t>
  </si>
  <si>
    <t>Figura 41</t>
  </si>
  <si>
    <t>Figura 42</t>
  </si>
  <si>
    <t>Figura 43</t>
  </si>
  <si>
    <t>Figura 54</t>
  </si>
  <si>
    <t>Figura 55</t>
  </si>
  <si>
    <t>Figura 56</t>
  </si>
  <si>
    <t>Figura 60</t>
  </si>
  <si>
    <t>Figura 61</t>
  </si>
  <si>
    <t>Figura 72</t>
  </si>
  <si>
    <t>Figura 80</t>
  </si>
  <si>
    <t>Figura 81</t>
  </si>
  <si>
    <t>Figura 82</t>
  </si>
  <si>
    <t>Figura 83</t>
  </si>
  <si>
    <t>Figura 84</t>
  </si>
  <si>
    <t>Figura 85</t>
  </si>
  <si>
    <t>Figura 86</t>
  </si>
  <si>
    <t>Figura 87</t>
  </si>
  <si>
    <t>Figura 88</t>
  </si>
  <si>
    <t>Figura 89</t>
  </si>
  <si>
    <t>Figura 90</t>
  </si>
  <si>
    <t>Figura 91</t>
  </si>
  <si>
    <t>Figura 92</t>
  </si>
  <si>
    <t>Figura 93</t>
  </si>
  <si>
    <t>Figura 94</t>
  </si>
  <si>
    <t>Tamaño</t>
  </si>
  <si>
    <t>t</t>
  </si>
  <si>
    <t>Figura 99</t>
  </si>
  <si>
    <t>Figura 100</t>
  </si>
  <si>
    <t>Figura 101</t>
  </si>
  <si>
    <t>Figura 102</t>
  </si>
  <si>
    <t>Figura 103</t>
  </si>
  <si>
    <t>Figura 104</t>
  </si>
  <si>
    <t>Figura 105</t>
  </si>
  <si>
    <t>Trabajadores asegurados</t>
  </si>
  <si>
    <t>y1</t>
  </si>
  <si>
    <t>y2</t>
  </si>
  <si>
    <t>Figura 6</t>
  </si>
  <si>
    <t>Variación mensual</t>
  </si>
  <si>
    <t>Puntos</t>
  </si>
  <si>
    <t>Fuente: IIEG, Encuesta Telefónica de Confianza del Consumidor Jalisciense (ETCOJ) de febrero, mayo, junio, julio y agosto de 2020.</t>
  </si>
  <si>
    <t>L. I. Banxico</t>
  </si>
  <si>
    <t>L. S. Banxico</t>
  </si>
  <si>
    <t>Fuente: IIEG con información de CONAVI.</t>
  </si>
  <si>
    <t>Organismo</t>
  </si>
  <si>
    <t>Cofinanciamientos y subsidios</t>
  </si>
  <si>
    <t>INFONAVIT</t>
  </si>
  <si>
    <t>BANCA (CNBV)</t>
  </si>
  <si>
    <t>FOVISSSTE</t>
  </si>
  <si>
    <t>Credito individual</t>
  </si>
  <si>
    <t>organismo</t>
  </si>
  <si>
    <t>orden</t>
  </si>
  <si>
    <t>valor_vivienda</t>
  </si>
  <si>
    <t>Económica</t>
  </si>
  <si>
    <t>Popular</t>
  </si>
  <si>
    <t>Tradicional</t>
  </si>
  <si>
    <t>Media</t>
  </si>
  <si>
    <t>Residencial</t>
  </si>
  <si>
    <t>Residencial plus</t>
  </si>
  <si>
    <t>Jalisco: Cartera en prórroga</t>
  </si>
  <si>
    <t>Jalisco: Cartera vencida</t>
  </si>
  <si>
    <t>Nacional: Cartera en prórroga</t>
  </si>
  <si>
    <t>Nacional: Cartera vencida</t>
  </si>
  <si>
    <t>EF</t>
  </si>
  <si>
    <t>Participación</t>
  </si>
  <si>
    <t>Variación porcentual</t>
  </si>
  <si>
    <t>Número de Cabezas Sacrificadas</t>
  </si>
  <si>
    <t>Toneladas</t>
  </si>
  <si>
    <t>Figura 106</t>
  </si>
  <si>
    <t>Figura 107</t>
  </si>
  <si>
    <t>Figura 108</t>
  </si>
  <si>
    <t>Figura 109</t>
  </si>
  <si>
    <t>Figura 110</t>
  </si>
  <si>
    <t>Figura 111</t>
  </si>
  <si>
    <t>Figura 112</t>
  </si>
  <si>
    <t>Figura 113</t>
  </si>
  <si>
    <t>Figura 114</t>
  </si>
  <si>
    <t>Figura 115</t>
  </si>
  <si>
    <t>Figura 116</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</si>
  <si>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</si>
  <si>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</si>
  <si>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</si>
  <si>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</si>
  <si>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Fabricación, ensamble y reparación de maquinaria, equipo y sus partes; excepto los eléctricos.</t>
  </si>
  <si>
    <t>Coahuila de Zaragoza</t>
  </si>
  <si>
    <t>Nivel del indicador y subíndices</t>
  </si>
  <si>
    <t>%Saldos cartera vencida y prorroga</t>
  </si>
  <si>
    <t>edo</t>
  </si>
  <si>
    <t>MMabs</t>
  </si>
  <si>
    <t>MMrel</t>
  </si>
  <si>
    <t>YYabs</t>
  </si>
  <si>
    <t>Figura 57</t>
  </si>
  <si>
    <t>Figura 58</t>
  </si>
  <si>
    <t>Figura 59</t>
  </si>
  <si>
    <t>Figura 117</t>
  </si>
  <si>
    <t>Figura 118</t>
  </si>
  <si>
    <t>Figura 119</t>
  </si>
  <si>
    <t>Figura 120</t>
  </si>
  <si>
    <t>Figura 121</t>
  </si>
  <si>
    <t>Figura 122</t>
  </si>
  <si>
    <t>Minería</t>
  </si>
  <si>
    <t>Cuentas</t>
  </si>
  <si>
    <t>Saldos (mdp)</t>
  </si>
  <si>
    <t>D=Cartera 
Total</t>
  </si>
  <si>
    <t>ICV=(C/D)</t>
  </si>
  <si>
    <t>Diciembre
2020</t>
  </si>
  <si>
    <t>2020/Diciembre</t>
  </si>
  <si>
    <t>Nota: La variación anual es la variación con respecto al mismo periodo de enero a noviembre del año anterior. La demanda de los financiamientos incluye los financiamientos de las instituciones públicas y la banca comercial.</t>
  </si>
  <si>
    <t>año</t>
  </si>
  <si>
    <t>Nota: Los porcentajes de distribución de financiamientos otorgados se refieren a la composición de cada modalidad, “Cofinanciamiento y Subsidios” o “Crédito individual”, para el periodo de enero a noviembre del 2019.</t>
  </si>
  <si>
    <t>INPC Guadalajara</t>
  </si>
  <si>
    <t>INPC Tepatitlán</t>
  </si>
  <si>
    <t>Inflación acumulada Guadalajara</t>
  </si>
  <si>
    <t>Inflación mes anterior Tepatitlán</t>
  </si>
  <si>
    <t>Inflación promedio anual Tepatitlán</t>
  </si>
  <si>
    <t>Ciudad</t>
  </si>
  <si>
    <t>2020-12-01</t>
  </si>
  <si>
    <t>YYrel</t>
  </si>
  <si>
    <t>Fuente: IIEG con información de INEGI a partir de la Asociación Mexicana de la Industria Automotriz.</t>
  </si>
  <si>
    <t>Unidades Vehiculares Eléctricas</t>
  </si>
  <si>
    <t>Unidades Vehiculares Híbridas Plugin (conectables)</t>
  </si>
  <si>
    <t>Unidades Vehiculares Hibridas</t>
  </si>
  <si>
    <t>Total Jalisco</t>
  </si>
  <si>
    <t>Promedio Nacional</t>
  </si>
  <si>
    <t>Total Nacional</t>
  </si>
  <si>
    <t>Total de Unidades</t>
  </si>
  <si>
    <t>Población</t>
  </si>
  <si>
    <t>Tasa por cada millón de habitantes</t>
  </si>
  <si>
    <t>2021</t>
  </si>
  <si>
    <t>2021-01-01</t>
  </si>
  <si>
    <t>Tabla 21</t>
  </si>
  <si>
    <t>Tabla 22</t>
  </si>
  <si>
    <t>Figura 12</t>
  </si>
  <si>
    <t>Figura 13</t>
  </si>
  <si>
    <t>Figura 14</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</si>
  <si>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</si>
  <si>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</si>
  <si>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</si>
  <si>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</si>
  <si>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</si>
  <si>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</si>
  <si>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</si>
  <si>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</si>
  <si>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</si>
  <si>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</si>
  <si>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</si>
  <si>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</si>
  <si>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</si>
  <si>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</si>
  <si>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</si>
  <si>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</si>
  <si>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</si>
  <si>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</si>
  <si>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</si>
  <si>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</si>
  <si>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</si>
  <si>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</si>
  <si>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</si>
  <si>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</si>
  <si>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</si>
  <si>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</si>
  <si>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</si>
  <si>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</si>
  <si>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</si>
  <si>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</si>
  <si>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</si>
  <si>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</si>
  <si>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</si>
  <si>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</si>
  <si>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</si>
  <si>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</si>
  <si>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</si>
  <si>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</si>
  <si>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</si>
  <si>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</si>
  <si>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</si>
  <si>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</si>
  <si>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</si>
  <si>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</si>
  <si>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</si>
  <si>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</si>
  <si>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</si>
  <si>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</si>
  <si>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</si>
  <si>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</si>
  <si>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</si>
  <si>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</si>
  <si>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</si>
  <si>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</si>
  <si>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</si>
  <si>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</si>
  <si>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</si>
  <si>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</si>
  <si>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</si>
  <si>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</si>
  <si>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</si>
  <si>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</si>
  <si>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</si>
  <si>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</si>
  <si>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</si>
  <si>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</si>
  <si>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</si>
  <si>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</si>
  <si>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</si>
  <si>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</si>
  <si>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</si>
  <si>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</si>
  <si>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</si>
  <si>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</si>
  <si>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</si>
  <si>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</si>
  <si>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</si>
  <si>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</si>
  <si>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</si>
  <si>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</si>
  <si>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</si>
  <si>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</si>
  <si>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</si>
  <si>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</si>
  <si>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</si>
  <si>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Var anual gral.</t>
  </si>
  <si>
    <t>11</t>
  </si>
  <si>
    <t>9</t>
  </si>
  <si>
    <t>4</t>
  </si>
  <si>
    <t>1</t>
  </si>
  <si>
    <t>13</t>
  </si>
  <si>
    <t>3</t>
  </si>
  <si>
    <t>10</t>
  </si>
  <si>
    <t>6</t>
  </si>
  <si>
    <t>5</t>
  </si>
  <si>
    <t>14</t>
  </si>
  <si>
    <t>12</t>
  </si>
  <si>
    <t>8</t>
  </si>
  <si>
    <t>2</t>
  </si>
  <si>
    <t>7</t>
  </si>
  <si>
    <t>General</t>
  </si>
  <si>
    <t>Alimentos</t>
  </si>
  <si>
    <t>Ropa</t>
  </si>
  <si>
    <t>Vivienda</t>
  </si>
  <si>
    <t>Muebles</t>
  </si>
  <si>
    <t>Salud</t>
  </si>
  <si>
    <t>Transporte</t>
  </si>
  <si>
    <t>Educación</t>
  </si>
  <si>
    <t>Otros 
servicios</t>
  </si>
  <si>
    <t>Estado</t>
  </si>
  <si>
    <t>Var Ali</t>
  </si>
  <si>
    <t>Var Rop</t>
  </si>
  <si>
    <t>Var Viv Anual</t>
  </si>
  <si>
    <t>Var Mueb</t>
  </si>
  <si>
    <t>Var Salud</t>
  </si>
  <si>
    <t>Var Transp</t>
  </si>
  <si>
    <t>Var Edu</t>
  </si>
  <si>
    <t>Var Otr</t>
  </si>
  <si>
    <t>Fuente: IIEG, con información de la Comisión Reguladora de Energía (CRE).</t>
  </si>
  <si>
    <t>Regular</t>
  </si>
  <si>
    <t>Premium</t>
  </si>
  <si>
    <t>Diésel</t>
  </si>
  <si>
    <t>Regular deflactado</t>
  </si>
  <si>
    <t>mes</t>
  </si>
  <si>
    <t>INPC</t>
  </si>
  <si>
    <t>deflactor</t>
  </si>
  <si>
    <t>aat-12</t>
  </si>
  <si>
    <t>aat</t>
  </si>
  <si>
    <t>naat-12</t>
  </si>
  <si>
    <t>naat</t>
  </si>
  <si>
    <t>Premium deflactado</t>
  </si>
  <si>
    <t>Diesel</t>
  </si>
  <si>
    <t>Diesel deflactada</t>
  </si>
  <si>
    <t>COMISIÓN REGULADORA DE ENERGÍA</t>
  </si>
  <si>
    <t>https://www.gob.mx/cre/articulos/precios-vigentes-de-gasolinas-y-diesel</t>
  </si>
  <si>
    <t>Pesos por litro</t>
  </si>
  <si>
    <t>Lugar R</t>
  </si>
  <si>
    <t>Lugar P</t>
  </si>
  <si>
    <t>Lugar D</t>
  </si>
  <si>
    <t>cnc1</t>
  </si>
  <si>
    <t>m</t>
  </si>
  <si>
    <t>a</t>
  </si>
  <si>
    <t>nuevos</t>
  </si>
  <si>
    <t>cnc2</t>
  </si>
  <si>
    <t>acumulados</t>
  </si>
  <si>
    <t>mmabs</t>
  </si>
  <si>
    <t>mmvar</t>
  </si>
  <si>
    <t>aaabs</t>
  </si>
  <si>
    <t>aavar</t>
  </si>
  <si>
    <t>Diciembre 2020-12-01</t>
  </si>
  <si>
    <t>acabs</t>
  </si>
  <si>
    <t>acvar</t>
  </si>
  <si>
    <t>Nuevos</t>
  </si>
  <si>
    <t>Permanentes</t>
  </si>
  <si>
    <t>Eventuales</t>
  </si>
  <si>
    <t>2020-07-01</t>
  </si>
  <si>
    <t>2020-08-01</t>
  </si>
  <si>
    <t>2020-09-01</t>
  </si>
  <si>
    <t>2020-10-01</t>
  </si>
  <si>
    <t>2020-11-01</t>
  </si>
  <si>
    <t>2021-02-01</t>
  </si>
  <si>
    <t>Nuevos3</t>
  </si>
  <si>
    <t>Nuevos4</t>
  </si>
  <si>
    <t>Nuevos5</t>
  </si>
  <si>
    <t>Nuevos6</t>
  </si>
  <si>
    <t>Nuevos7</t>
  </si>
  <si>
    <t>Nuevos8</t>
  </si>
  <si>
    <t>Nuevos9</t>
  </si>
  <si>
    <t>CLAVE</t>
  </si>
  <si>
    <t>Municipio</t>
  </si>
  <si>
    <t>DMabs</t>
  </si>
  <si>
    <t>DMrel</t>
  </si>
  <si>
    <t>En-2021</t>
  </si>
  <si>
    <t xml:space="preserve">Fuente: IIEG con información de INEGI a partir de la Asociación Mexicana de la Industria Automotriz y proyecciones oficiales vigentes de población de CONAPO. </t>
  </si>
  <si>
    <t>Variación 2019/ 2020</t>
  </si>
  <si>
    <t>Figura 3</t>
  </si>
  <si>
    <t>Figura 4</t>
  </si>
  <si>
    <t>Figura 5</t>
  </si>
  <si>
    <t>Figura 62</t>
  </si>
  <si>
    <t>Figura 63</t>
  </si>
  <si>
    <t>Figura 123</t>
  </si>
  <si>
    <t>Figura 124</t>
  </si>
  <si>
    <t>Figura 125</t>
  </si>
  <si>
    <t>Figura 126</t>
  </si>
  <si>
    <t>A. M.Cd. de México</t>
  </si>
  <si>
    <t>marzo</t>
  </si>
  <si>
    <t>mmrt</t>
  </si>
  <si>
    <t>mmrt-1</t>
  </si>
  <si>
    <t>mmpt</t>
  </si>
  <si>
    <t>mmpt-1</t>
  </si>
  <si>
    <t>mmdt</t>
  </si>
  <si>
    <t>mmdt-1</t>
  </si>
  <si>
    <t>2021-03-01</t>
  </si>
  <si>
    <t>Nuevos10</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</si>
  <si>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</si>
  <si>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</si>
  <si>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</si>
  <si>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</si>
  <si>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</si>
  <si>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</si>
  <si>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</si>
  <si>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</si>
  <si>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</si>
  <si>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</si>
  <si>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</si>
  <si>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</si>
  <si>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</si>
  <si>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</si>
  <si>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</si>
  <si>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</si>
  <si>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</si>
  <si>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</si>
  <si>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</si>
  <si>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</si>
  <si>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</si>
  <si>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</si>
  <si>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</si>
  <si>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</si>
  <si>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</si>
  <si>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</si>
  <si>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</si>
  <si>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</si>
  <si>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</si>
  <si>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Edo</t>
  </si>
  <si>
    <t>Ingresos_g</t>
  </si>
  <si>
    <t>Quintana Roo</t>
  </si>
  <si>
    <t>Baja California Sur</t>
  </si>
  <si>
    <t>Ciudad de México</t>
  </si>
  <si>
    <t>Nuevo León</t>
  </si>
  <si>
    <t>Baja California</t>
  </si>
  <si>
    <t>San Luis Potosí</t>
  </si>
  <si>
    <t>Estado de México</t>
  </si>
  <si>
    <t>Personal_Ocupado_g</t>
  </si>
  <si>
    <t>Michoacán de Ocampo</t>
  </si>
  <si>
    <t>Entidad Federativa</t>
  </si>
  <si>
    <t>Cabezas Sacrificadas Total</t>
  </si>
  <si>
    <t>https://www.inegi.org.mx/programas/sacrificioganado/default.html#Datos_abiertos</t>
  </si>
  <si>
    <t>Producción de carne en canal</t>
  </si>
  <si>
    <t>Por Entidad Federativa</t>
  </si>
  <si>
    <t>% Partic. Nacional</t>
  </si>
  <si>
    <t>TOTAL:</t>
  </si>
  <si>
    <t>Producción de Carne en Canal de Ganado Porcino</t>
  </si>
  <si>
    <t xml:space="preserve"> </t>
  </si>
  <si>
    <t>Producción de Carne en Canal de Ganado Ovino</t>
  </si>
  <si>
    <t>Producción de Carne en Canal de Ganado Caprino</t>
  </si>
  <si>
    <t>Nacional y Jalisco</t>
  </si>
  <si>
    <t>2017-2021</t>
  </si>
  <si>
    <t>AÑO</t>
  </si>
  <si>
    <t>2017 - 2018</t>
  </si>
  <si>
    <t>2018 - 2019</t>
  </si>
  <si>
    <t>2019-2020</t>
  </si>
  <si>
    <t>2020-2021</t>
  </si>
  <si>
    <t>2018-2019</t>
  </si>
  <si>
    <t>2019 - 2020</t>
  </si>
  <si>
    <t>Crédito individual</t>
  </si>
  <si>
    <t>Otro</t>
  </si>
  <si>
    <t>Figura 9</t>
  </si>
  <si>
    <t>Figura 10</t>
  </si>
  <si>
    <t>Figura 11</t>
  </si>
  <si>
    <t>2021-04-01</t>
  </si>
  <si>
    <t>Nuevos11</t>
  </si>
  <si>
    <t>abril</t>
  </si>
  <si>
    <t xml:space="preserve">Fuente: IIEG con información de INEGI, EMEC. Nota: Cálculos con cifras originales (sin desestacionalizar). </t>
  </si>
  <si>
    <t>Porcentaje de trabajadores asegurados mujeres, abril 2021</t>
  </si>
  <si>
    <t>Variación % anual</t>
  </si>
  <si>
    <t>OTROS</t>
  </si>
  <si>
    <t>Nota: Cifras preliminares para marzo 2021.</t>
  </si>
  <si>
    <t>Nota 1: Cifras preliminares para enero-marzo 2021.</t>
  </si>
  <si>
    <t>Nota 1: Carne en canal se refiere al cuerpo del animal sacrificado, sangrado, desollado, eviscerado, sin cabeza ni extremidades. La canal es el producto primario; es un paso intermedio en la producción de carne, que es el producto terminado. Nota 2: Cifras preliminares para enero-marzo 2021.</t>
  </si>
  <si>
    <t>Marzo 2021 1/</t>
  </si>
  <si>
    <t>Rank Mar 2021</t>
  </si>
  <si>
    <t>Nota 2: Cifras preliminares para marzo de 2021.</t>
  </si>
  <si>
    <t>Nota 2: Cifras preliminares para marzo 2021.</t>
  </si>
  <si>
    <t>Nota: Cifras preliminares para marzo de 2021.</t>
  </si>
  <si>
    <t>Figura 127</t>
  </si>
  <si>
    <t>mayo</t>
  </si>
  <si>
    <t>enero</t>
  </si>
  <si>
    <t>febrero</t>
  </si>
  <si>
    <t>junio</t>
  </si>
  <si>
    <t>julio</t>
  </si>
  <si>
    <t>agosto</t>
  </si>
  <si>
    <t>septiembre</t>
  </si>
  <si>
    <t>octubre</t>
  </si>
  <si>
    <t>noviembre</t>
  </si>
  <si>
    <t>diciembre</t>
  </si>
  <si>
    <t>2021-05-01</t>
  </si>
  <si>
    <t>Nuevos12</t>
  </si>
  <si>
    <t>Fuente: IIEG, con información de INEGI.</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</si>
  <si>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</si>
  <si>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</si>
  <si>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</si>
  <si>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</si>
  <si>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</si>
  <si>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</si>
  <si>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</si>
  <si>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</si>
  <si>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</si>
  <si>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jul-2020</t>
  </si>
  <si>
    <t>ago-2020</t>
  </si>
  <si>
    <t>sept-2020</t>
  </si>
  <si>
    <t>oct-2020</t>
  </si>
  <si>
    <t>nov-2020</t>
  </si>
  <si>
    <t>dic-2020</t>
  </si>
  <si>
    <t>feb-2021</t>
  </si>
  <si>
    <t>mar-2021</t>
  </si>
  <si>
    <t>abr-2021</t>
  </si>
  <si>
    <t>Índice</t>
  </si>
  <si>
    <t xml:space="preserve">Nota: Debido a la suspensión de actividades, no se levantó la ETCOJ de marzo y abril del 2020. </t>
  </si>
  <si>
    <t>Total general</t>
  </si>
  <si>
    <t>Exportaciones</t>
  </si>
  <si>
    <t>ABR %</t>
  </si>
  <si>
    <t>ABR PROM</t>
  </si>
  <si>
    <t>Nota: Las cifras se refieren a la suma de los montos de los últimos 12 meses al mes de referencia.</t>
  </si>
  <si>
    <t>ABR $</t>
  </si>
  <si>
    <t>PROM %</t>
  </si>
  <si>
    <t>Establecimientos</t>
  </si>
  <si>
    <t>ABR EST</t>
  </si>
  <si>
    <t>% 12M</t>
  </si>
  <si>
    <t>Personal ocupado</t>
  </si>
  <si>
    <t>Figura 44</t>
  </si>
  <si>
    <t>Figura 45</t>
  </si>
  <si>
    <t>Figura 46</t>
  </si>
  <si>
    <t>Figura 47</t>
  </si>
  <si>
    <t>Figura 64</t>
  </si>
  <si>
    <t>Figura 65</t>
  </si>
  <si>
    <t>Figura 66</t>
  </si>
  <si>
    <t>Figura 67</t>
  </si>
  <si>
    <t>Figura 128</t>
  </si>
  <si>
    <t>Figura 129</t>
  </si>
  <si>
    <t>Figura 130</t>
  </si>
  <si>
    <t>Figura 131</t>
  </si>
  <si>
    <t>Figura 132</t>
  </si>
  <si>
    <t>Figura 133</t>
  </si>
  <si>
    <t>Unidades Vehiculares Híbridas</t>
  </si>
  <si>
    <t>junio nuevos</t>
  </si>
  <si>
    <t>junio permanentes</t>
  </si>
  <si>
    <t>2021-06-01</t>
  </si>
  <si>
    <t>Nuevos13</t>
  </si>
  <si>
    <t>TA_jun21</t>
  </si>
  <si>
    <t>TP_jun21</t>
  </si>
  <si>
    <t>Servicios Públicos</t>
  </si>
  <si>
    <t>Junio
2021</t>
  </si>
  <si>
    <t>var  % jun21/dic20</t>
  </si>
  <si>
    <t>var abs jun 21/dic 20</t>
  </si>
  <si>
    <t>Período</t>
  </si>
  <si>
    <t>may-2021</t>
  </si>
  <si>
    <t>2006/06</t>
  </si>
  <si>
    <t>2007/06</t>
  </si>
  <si>
    <t>2008/06</t>
  </si>
  <si>
    <t>2009/06</t>
  </si>
  <si>
    <t>2010/06</t>
  </si>
  <si>
    <t>2011/06</t>
  </si>
  <si>
    <t>2012/06</t>
  </si>
  <si>
    <t>2013/06</t>
  </si>
  <si>
    <t>2014/06</t>
  </si>
  <si>
    <t>2015/06</t>
  </si>
  <si>
    <t>2016/06</t>
  </si>
  <si>
    <t>2017/06</t>
  </si>
  <si>
    <t>2018/06</t>
  </si>
  <si>
    <t>2019/06</t>
  </si>
  <si>
    <t>2021/06</t>
  </si>
  <si>
    <t>Indicador</t>
  </si>
  <si>
    <t>year</t>
  </si>
  <si>
    <t>fecha</t>
  </si>
  <si>
    <t>Nota: Por porcentaje de cuentas en cartera vencida se refiere al porcentaje de créditos que presentan retrasos en sus pagos por más de 90 días respecto a la cartera total de Infonavit.</t>
  </si>
  <si>
    <t>Nota: Por cartera en prórroga se refiere al porcentaje de la suma de los saldos de créditos vigentes de trabajadores que perdieron su relación laboral y que les fue otorgada una prórroga en sus pagos, mientras que por cartera vencida se refiere al porcentaje de la suma de los saldos de créditos que presenten retrasos en sus pagos por más de 90 días respecto a la cartera total de Infonavit.</t>
  </si>
  <si>
    <t>Fuente: IIEG con información de Infonavit.</t>
  </si>
  <si>
    <t>2020-05-01</t>
  </si>
  <si>
    <t>MAY %</t>
  </si>
  <si>
    <t>MAY PROM</t>
  </si>
  <si>
    <t>MAY $</t>
  </si>
  <si>
    <t>MAY EST</t>
  </si>
  <si>
    <t>2020-05-01 EST</t>
  </si>
  <si>
    <t>Veracruz de Ignacio de la Llave</t>
  </si>
  <si>
    <t>Michoacán de Ocampo</t>
  </si>
  <si>
    <t>Figura 48</t>
  </si>
  <si>
    <t>Figura 49</t>
  </si>
  <si>
    <t>Figura 50</t>
  </si>
  <si>
    <t>Figura 51</t>
  </si>
  <si>
    <t>Figura 52</t>
  </si>
  <si>
    <t>Figura 53</t>
  </si>
  <si>
    <t>Figura 68</t>
  </si>
  <si>
    <t>Figura 69</t>
  </si>
  <si>
    <t>Figura 70</t>
  </si>
  <si>
    <t>Figura 71</t>
  </si>
  <si>
    <t>Figura 134</t>
  </si>
  <si>
    <t>Figura 135</t>
  </si>
  <si>
    <t>Figura 136</t>
  </si>
  <si>
    <t>Figura 137</t>
  </si>
  <si>
    <t>Ingreso del trabajo</t>
  </si>
  <si>
    <t>Renta de la propiedad</t>
  </si>
  <si>
    <t>Transferencias</t>
  </si>
  <si>
    <t>Otros ingresos corrientes</t>
  </si>
  <si>
    <t>I</t>
  </si>
  <si>
    <t>II</t>
  </si>
  <si>
    <t>III</t>
  </si>
  <si>
    <t>IV</t>
  </si>
  <si>
    <t>V</t>
  </si>
  <si>
    <t>VI</t>
  </si>
  <si>
    <t>VII</t>
  </si>
  <si>
    <t>VIII</t>
  </si>
  <si>
    <t>IX</t>
  </si>
  <si>
    <t>X</t>
  </si>
  <si>
    <t>Tabla 23</t>
  </si>
  <si>
    <t>Tabla 24</t>
  </si>
  <si>
    <t>Tabla 25</t>
  </si>
  <si>
    <t>Tabla 26</t>
  </si>
  <si>
    <t>Figura 138</t>
  </si>
  <si>
    <t>Julio
2021</t>
  </si>
  <si>
    <t>Julio
2020</t>
  </si>
  <si>
    <t>2021/julio</t>
  </si>
  <si>
    <t>var abs jul 21/dic 20</t>
  </si>
  <si>
    <t>var %  jul 21/dic 20</t>
  </si>
  <si>
    <t>var jul 21/dic 20</t>
  </si>
  <si>
    <t>abs-jul 21/dic 20</t>
  </si>
  <si>
    <t>2021/Julio</t>
  </si>
  <si>
    <t>Porcentaje de trabajadores asegurados hombres, julio 2021</t>
  </si>
  <si>
    <t>Porcentaje de trabajadores asegurados registrados por grupo de edad, julio 2021</t>
  </si>
  <si>
    <t>ll</t>
  </si>
  <si>
    <t>ll*</t>
  </si>
  <si>
    <t>Segundo trimestre de 2021</t>
  </si>
  <si>
    <t>Diferencia</t>
  </si>
  <si>
    <t>Primer trimestre de 2021</t>
  </si>
  <si>
    <t>JALISCO</t>
  </si>
  <si>
    <t>Porcentaje de contrataciones y separaciones de puestos de trabajo registrados al IMSS en el Estado de Jalisco, en los meses de julio de 2000-2021</t>
  </si>
  <si>
    <t>Contrataciones</t>
  </si>
  <si>
    <t xml:space="preserve"> Total Trabajadores</t>
  </si>
  <si>
    <t>Separaciones</t>
  </si>
  <si>
    <t>2021/Jul</t>
  </si>
  <si>
    <t>2000/Jul</t>
  </si>
  <si>
    <t>2020/Jul</t>
  </si>
  <si>
    <t>2001/Jul</t>
  </si>
  <si>
    <t>2019/Jul</t>
  </si>
  <si>
    <t>2002/Jul</t>
  </si>
  <si>
    <t>2018/Jul</t>
  </si>
  <si>
    <t>2003/Jul</t>
  </si>
  <si>
    <t>2017/Jul</t>
  </si>
  <si>
    <t>2004/Jul</t>
  </si>
  <si>
    <t>2016/Jul</t>
  </si>
  <si>
    <t>2005/Jul</t>
  </si>
  <si>
    <t>2015/Jul</t>
  </si>
  <si>
    <t>2006/Jul</t>
  </si>
  <si>
    <t>2014/Jul</t>
  </si>
  <si>
    <t>2007/Jul</t>
  </si>
  <si>
    <t>2013/Jul</t>
  </si>
  <si>
    <t>2008/Jul</t>
  </si>
  <si>
    <t>2012/Jul</t>
  </si>
  <si>
    <t>2009/Jul</t>
  </si>
  <si>
    <t>2011/Jul</t>
  </si>
  <si>
    <t>2010/Jul</t>
  </si>
  <si>
    <t>Nacional y Jalisco, junio y julio 2021</t>
  </si>
  <si>
    <t>NACIONAL</t>
  </si>
  <si>
    <t>enero 2020-julio 2021</t>
  </si>
  <si>
    <t>2020/Ene</t>
  </si>
  <si>
    <t>2021/Jun</t>
  </si>
  <si>
    <t>2020/Feb</t>
  </si>
  <si>
    <t>2021/May</t>
  </si>
  <si>
    <t>2020/Mar</t>
  </si>
  <si>
    <t>2021/Apr</t>
  </si>
  <si>
    <t>2020/Abr</t>
  </si>
  <si>
    <t>2021/Mar</t>
  </si>
  <si>
    <t>2020/May</t>
  </si>
  <si>
    <t>2021/Feb</t>
  </si>
  <si>
    <t>2020/Jun</t>
  </si>
  <si>
    <t>2021/Jan</t>
  </si>
  <si>
    <t>2020/Dec</t>
  </si>
  <si>
    <t>2020/Ago</t>
  </si>
  <si>
    <t>2020/Nov</t>
  </si>
  <si>
    <t>2020/Sep</t>
  </si>
  <si>
    <t>2020/Oct</t>
  </si>
  <si>
    <t>2020/Aug</t>
  </si>
  <si>
    <t>2020/Dic</t>
  </si>
  <si>
    <t>2021/Ene</t>
  </si>
  <si>
    <t>2020/Apr</t>
  </si>
  <si>
    <t>2021/Abr</t>
  </si>
  <si>
    <t>2020/Jan</t>
  </si>
  <si>
    <t>dic 2020 - jul 2021</t>
  </si>
  <si>
    <t>jun 2021 - jul 2021</t>
  </si>
  <si>
    <t>jul 2020 - jul 2021</t>
  </si>
  <si>
    <t xml:space="preserve">Jalisco a/  </t>
  </si>
  <si>
    <t>2006/07</t>
  </si>
  <si>
    <t>2007/07</t>
  </si>
  <si>
    <t>2008/07</t>
  </si>
  <si>
    <t>2009/07</t>
  </si>
  <si>
    <t>2010/07</t>
  </si>
  <si>
    <t>2011/07</t>
  </si>
  <si>
    <t>2012/07</t>
  </si>
  <si>
    <t>2013/07</t>
  </si>
  <si>
    <t>2014/07</t>
  </si>
  <si>
    <t>2015/07</t>
  </si>
  <si>
    <t>2016/07</t>
  </si>
  <si>
    <t>2017/07</t>
  </si>
  <si>
    <t>2018/07</t>
  </si>
  <si>
    <t>2019/07</t>
  </si>
  <si>
    <t>2020/07</t>
  </si>
  <si>
    <t>2021/07</t>
  </si>
  <si>
    <t>Tasa desocupacion</t>
  </si>
  <si>
    <t>variación</t>
  </si>
  <si>
    <t>Mes anterior 2021-06-01</t>
  </si>
  <si>
    <t>Mes actual2021-07-01</t>
  </si>
  <si>
    <t>Hace un Año2020-07-01</t>
  </si>
  <si>
    <t>julio nuevos</t>
  </si>
  <si>
    <t>julio permanentes</t>
  </si>
  <si>
    <t>2021-07-01</t>
  </si>
  <si>
    <t>Nuevos14</t>
  </si>
  <si>
    <t>PanSO</t>
  </si>
  <si>
    <t>Mes anterior 2020-10-01</t>
  </si>
  <si>
    <t>Mes actual2020-11-01</t>
  </si>
  <si>
    <t>Serie desestacionalizada</t>
  </si>
  <si>
    <t>Tendencia-ciclo</t>
  </si>
  <si>
    <t xml:space="preserve"> Campeche </t>
  </si>
  <si>
    <t xml:space="preserve"> Colima </t>
  </si>
  <si>
    <t xml:space="preserve"> Morelos </t>
  </si>
  <si>
    <t xml:space="preserve"> Tabasco </t>
  </si>
  <si>
    <t xml:space="preserve"> Michoacán</t>
  </si>
  <si>
    <t xml:space="preserve"> Tamaulipas </t>
  </si>
  <si>
    <t xml:space="preserve"> Veracruz</t>
  </si>
  <si>
    <t xml:space="preserve"> Tlaxcala </t>
  </si>
  <si>
    <t xml:space="preserve"> Sinaloa </t>
  </si>
  <si>
    <t xml:space="preserve"> Ciudad de México </t>
  </si>
  <si>
    <t xml:space="preserve"> Sonora </t>
  </si>
  <si>
    <t xml:space="preserve"> Quintana Roo </t>
  </si>
  <si>
    <t xml:space="preserve"> Yucatán </t>
  </si>
  <si>
    <t xml:space="preserve"> Baja California Sur </t>
  </si>
  <si>
    <t xml:space="preserve"> Durango </t>
  </si>
  <si>
    <t xml:space="preserve"> Jalisco </t>
  </si>
  <si>
    <t xml:space="preserve"> Estado de México </t>
  </si>
  <si>
    <t xml:space="preserve"> Nayarit </t>
  </si>
  <si>
    <t xml:space="preserve"> Nacional</t>
  </si>
  <si>
    <t xml:space="preserve"> Hidalgo </t>
  </si>
  <si>
    <t xml:space="preserve"> Chihuahua </t>
  </si>
  <si>
    <t xml:space="preserve"> Chiapas </t>
  </si>
  <si>
    <t xml:space="preserve"> Oaxaca </t>
  </si>
  <si>
    <t xml:space="preserve"> Zacatecas </t>
  </si>
  <si>
    <t xml:space="preserve"> Baja California </t>
  </si>
  <si>
    <t xml:space="preserve"> Nuevo León </t>
  </si>
  <si>
    <t xml:space="preserve"> San Luis Potosí </t>
  </si>
  <si>
    <t xml:space="preserve"> Querétaro </t>
  </si>
  <si>
    <t xml:space="preserve"> Guerrero </t>
  </si>
  <si>
    <t xml:space="preserve"> Guanajuato </t>
  </si>
  <si>
    <t xml:space="preserve"> Coahuila</t>
  </si>
  <si>
    <t xml:space="preserve"> Aguascalientes </t>
  </si>
  <si>
    <t xml:space="preserve"> Puebla </t>
  </si>
  <si>
    <t>2020/06</t>
  </si>
  <si>
    <t>TA_jul21</t>
  </si>
  <si>
    <t>TP_jul21</t>
  </si>
  <si>
    <t>jun-2021</t>
  </si>
  <si>
    <t>Trim</t>
  </si>
  <si>
    <t>Remesas</t>
  </si>
  <si>
    <t>Remesas_var</t>
  </si>
  <si>
    <t>Porcentaje</t>
  </si>
  <si>
    <t>codigo</t>
  </si>
  <si>
    <t>region</t>
  </si>
  <si>
    <t>quarter</t>
  </si>
  <si>
    <t>porcentaje</t>
  </si>
  <si>
    <t>01/04/2021</t>
  </si>
  <si>
    <t>Sureste</t>
  </si>
  <si>
    <t>Sur</t>
  </si>
  <si>
    <t>Altos Norte</t>
  </si>
  <si>
    <t>Lagunas</t>
  </si>
  <si>
    <t>Altos Sur</t>
  </si>
  <si>
    <t>Costa-Sierra Occidental</t>
  </si>
  <si>
    <t>Sierra de Amula</t>
  </si>
  <si>
    <t>Norte</t>
  </si>
  <si>
    <t>Costa Sur</t>
  </si>
  <si>
    <t>Valles</t>
  </si>
  <si>
    <t>Centro</t>
  </si>
  <si>
    <t>Ciénega</t>
  </si>
  <si>
    <t>Estatal</t>
  </si>
  <si>
    <t>No identificado</t>
  </si>
  <si>
    <t>Monterrey</t>
  </si>
  <si>
    <t>Puebla-Tlaxcala</t>
  </si>
  <si>
    <t>Toluca</t>
  </si>
  <si>
    <t>Valle de México</t>
  </si>
  <si>
    <t>Trimestre</t>
  </si>
  <si>
    <t>Indice</t>
  </si>
  <si>
    <t>var_trim_anterior</t>
  </si>
  <si>
    <t>var_trimestral</t>
  </si>
  <si>
    <t>var_promedio_trim</t>
  </si>
  <si>
    <t>MunEdo</t>
  </si>
  <si>
    <t>Gustavo A. Madero</t>
  </si>
  <si>
    <t>Gustavo A. Madero, CDMX</t>
  </si>
  <si>
    <t>Acapulco de Juárez</t>
  </si>
  <si>
    <t>Iztapalapa</t>
  </si>
  <si>
    <t>Iztapalapa, CDMX</t>
  </si>
  <si>
    <t>Benito Juárez</t>
  </si>
  <si>
    <t>Benito Juárez, CDMX</t>
  </si>
  <si>
    <t>Apizaco</t>
  </si>
  <si>
    <t>Cuauhtémoc</t>
  </si>
  <si>
    <t>Cuauhtémoc, CDMX</t>
  </si>
  <si>
    <t>Apodaca</t>
  </si>
  <si>
    <t>Zacatecas, Zac</t>
  </si>
  <si>
    <t>Bahía de Banderas</t>
  </si>
  <si>
    <t>Guadalupe</t>
  </si>
  <si>
    <t>Guadalupe, Zac</t>
  </si>
  <si>
    <t>Mineral de la Reforma</t>
  </si>
  <si>
    <t>Mineral de la Reforma, Hdo</t>
  </si>
  <si>
    <t>Toluca, Edomex</t>
  </si>
  <si>
    <t>Cajeme</t>
  </si>
  <si>
    <t>Jesús María, Ags</t>
  </si>
  <si>
    <t>Nacajuca</t>
  </si>
  <si>
    <t>Nacajuca, Tab</t>
  </si>
  <si>
    <t>Carmen</t>
  </si>
  <si>
    <t>Centro, Tab</t>
  </si>
  <si>
    <t>Celaya</t>
  </si>
  <si>
    <t>Tizayuca</t>
  </si>
  <si>
    <t>Tizayuca, Hdo</t>
  </si>
  <si>
    <t>Tecámac</t>
  </si>
  <si>
    <t>Tecámac, Edomex</t>
  </si>
  <si>
    <t>Aguascalientes, Ags</t>
  </si>
  <si>
    <t>Coatzacoalcos</t>
  </si>
  <si>
    <t>Celaya, Gto</t>
  </si>
  <si>
    <t>Zumpango</t>
  </si>
  <si>
    <t>Zumpango, Edomex</t>
  </si>
  <si>
    <t>Culiacán</t>
  </si>
  <si>
    <t>León</t>
  </si>
  <si>
    <t>León, Gto</t>
  </si>
  <si>
    <t>El Marqués</t>
  </si>
  <si>
    <t>El Marqués, Qro</t>
  </si>
  <si>
    <t>Querétaro, Qro</t>
  </si>
  <si>
    <t>Emiliano Zapata</t>
  </si>
  <si>
    <t>Apizaco, Tlax</t>
  </si>
  <si>
    <t>García</t>
  </si>
  <si>
    <t>Durango, Dur</t>
  </si>
  <si>
    <t>Gómez Palacio</t>
  </si>
  <si>
    <t>Gómez Palacio, Dur</t>
  </si>
  <si>
    <t>Tlaxcala, Tlax</t>
  </si>
  <si>
    <t>Temixco</t>
  </si>
  <si>
    <t>Temixco, Mor</t>
  </si>
  <si>
    <t>Hermosillo</t>
  </si>
  <si>
    <t>Villa de Álvarez</t>
  </si>
  <si>
    <t>Villa de Álvarez, Col</t>
  </si>
  <si>
    <t>Huejotzingo</t>
  </si>
  <si>
    <t>Tuxtla Gutiérrez</t>
  </si>
  <si>
    <t>Tuxtla Gutiérrez, Chis</t>
  </si>
  <si>
    <t>Zihuatanejo de Azueta</t>
  </si>
  <si>
    <t>Zihuatanejo de Azueta, Gue</t>
  </si>
  <si>
    <t>Acapulco de Juárez, Gue</t>
  </si>
  <si>
    <t>Juárez</t>
  </si>
  <si>
    <t>Apodaca, NL</t>
  </si>
  <si>
    <t>Tapachula</t>
  </si>
  <si>
    <t>Tapachula, Chis</t>
  </si>
  <si>
    <t>Kanasín</t>
  </si>
  <si>
    <t>Mérida</t>
  </si>
  <si>
    <t>Mérida, Yuc</t>
  </si>
  <si>
    <t>La Paz</t>
  </si>
  <si>
    <t>Reynosa</t>
  </si>
  <si>
    <t>Reynosa, Tamps</t>
  </si>
  <si>
    <t>Matamoros</t>
  </si>
  <si>
    <t>Matamoros, Tamps</t>
  </si>
  <si>
    <t>Los Cabos</t>
  </si>
  <si>
    <t>Cajeme, Son</t>
  </si>
  <si>
    <t>Manzanillo</t>
  </si>
  <si>
    <t>Hermosillo, Son</t>
  </si>
  <si>
    <t>Torreón</t>
  </si>
  <si>
    <t>Torreón, Coah</t>
  </si>
  <si>
    <t>Mazatlán</t>
  </si>
  <si>
    <t>Manzanillo, Col</t>
  </si>
  <si>
    <t>García, NL</t>
  </si>
  <si>
    <t>Mexicali</t>
  </si>
  <si>
    <t>Juárez, Chih</t>
  </si>
  <si>
    <t>Saltillo</t>
  </si>
  <si>
    <t>Saltillo, Coah</t>
  </si>
  <si>
    <t>Morelia</t>
  </si>
  <si>
    <t>Kanasín, Yuc</t>
  </si>
  <si>
    <t>Emiliano Zapata, Mor</t>
  </si>
  <si>
    <t>San Pedro Tlaquepaque</t>
  </si>
  <si>
    <t>San Pedro Tlaquepaque, Jal</t>
  </si>
  <si>
    <t>Uruapan</t>
  </si>
  <si>
    <t>Uruapan, Mich</t>
  </si>
  <si>
    <t>Puebla, Pue</t>
  </si>
  <si>
    <t>Zapopan, Jal</t>
  </si>
  <si>
    <t>San Juan Bautista Tuxtepec</t>
  </si>
  <si>
    <t>Soledad de Graciano Sánchez</t>
  </si>
  <si>
    <t>Soledad de Graciano Sánchez, SLP</t>
  </si>
  <si>
    <t>Tlajomulco de Zúñiga, Jal</t>
  </si>
  <si>
    <t>San Luis Potosí, SLP</t>
  </si>
  <si>
    <t>San Juan Bautista Tuxtepec, Oax</t>
  </si>
  <si>
    <t>Solidaridad</t>
  </si>
  <si>
    <t>Huejotzingo, Pue</t>
  </si>
  <si>
    <t>Mexicali, BC</t>
  </si>
  <si>
    <t>Tlacolula de Matamoros</t>
  </si>
  <si>
    <t>Tlacolula de Matamoros, Oax</t>
  </si>
  <si>
    <t>Tepic</t>
  </si>
  <si>
    <t>Coatzacoalcos, Ver</t>
  </si>
  <si>
    <t>Tijuana</t>
  </si>
  <si>
    <t>Culiacán, Sin</t>
  </si>
  <si>
    <t>Veracruz, Ver</t>
  </si>
  <si>
    <t>Chihuahua, Chih</t>
  </si>
  <si>
    <t>Campeche, Camp</t>
  </si>
  <si>
    <t>Tijuana, BC</t>
  </si>
  <si>
    <t>Carmen, Camp</t>
  </si>
  <si>
    <t>Juárez, NL</t>
  </si>
  <si>
    <t>Mazatlán, Sin</t>
  </si>
  <si>
    <t>Tepic, Nay</t>
  </si>
  <si>
    <t>Bahía de Banderas, Nay</t>
  </si>
  <si>
    <t>La Paz, BCS</t>
  </si>
  <si>
    <t>Solidaridad, Qroo</t>
  </si>
  <si>
    <t>Los Cabos, BCS</t>
  </si>
  <si>
    <t>Benito Juárez, Qroo</t>
  </si>
  <si>
    <t>Var % mun seleccionados</t>
  </si>
  <si>
    <t>Tinv</t>
  </si>
  <si>
    <t>I18</t>
  </si>
  <si>
    <t>II18</t>
  </si>
  <si>
    <t>acum18</t>
  </si>
  <si>
    <t>Nuevas inversiones</t>
  </si>
  <si>
    <t>Reinversión de utilidades</t>
  </si>
  <si>
    <t>Var % trim anterior</t>
  </si>
  <si>
    <t>Diferencia abs</t>
  </si>
  <si>
    <t>Cuentas entre compañías</t>
  </si>
  <si>
    <t>2do trimestre</t>
  </si>
  <si>
    <t>I19</t>
  </si>
  <si>
    <t>II19</t>
  </si>
  <si>
    <t>acum19</t>
  </si>
  <si>
    <t>Inversión Extranjera Directa, enero-diciembre de 2017, 2018 y 2019 en Jalisco, con cifras preliminares, millones de dólares</t>
  </si>
  <si>
    <t>I20</t>
  </si>
  <si>
    <t>II20</t>
  </si>
  <si>
    <t>acum20</t>
  </si>
  <si>
    <t>I21</t>
  </si>
  <si>
    <t>II21</t>
  </si>
  <si>
    <t>acum21</t>
  </si>
  <si>
    <t>Variacion %</t>
  </si>
  <si>
    <t>2T 2020</t>
  </si>
  <si>
    <t>2T 2021</t>
  </si>
  <si>
    <t>Pais</t>
  </si>
  <si>
    <t>IED</t>
  </si>
  <si>
    <t>Belice</t>
  </si>
  <si>
    <t>Ecuador</t>
  </si>
  <si>
    <t>El Salvador</t>
  </si>
  <si>
    <t>Federación de Rusia</t>
  </si>
  <si>
    <t>Filipinas</t>
  </si>
  <si>
    <t>Guatemala</t>
  </si>
  <si>
    <t>Israel</t>
  </si>
  <si>
    <t>Luxemburgo</t>
  </si>
  <si>
    <t>Malasia</t>
  </si>
  <si>
    <t>Noruega</t>
  </si>
  <si>
    <t>Panamá</t>
  </si>
  <si>
    <t>Perú</t>
  </si>
  <si>
    <t>Puerto Rico</t>
  </si>
  <si>
    <t>Sudáfrica</t>
  </si>
  <si>
    <t>Francia</t>
  </si>
  <si>
    <t>China</t>
  </si>
  <si>
    <t>Colombia</t>
  </si>
  <si>
    <t>Chile</t>
  </si>
  <si>
    <t>Argentina</t>
  </si>
  <si>
    <t>Singapur</t>
  </si>
  <si>
    <t>Suiza</t>
  </si>
  <si>
    <t>Italia</t>
  </si>
  <si>
    <t>Otros países</t>
  </si>
  <si>
    <t>Brasil</t>
  </si>
  <si>
    <t>Alemania</t>
  </si>
  <si>
    <t>Japón</t>
  </si>
  <si>
    <t>Países Bajos</t>
  </si>
  <si>
    <t>España</t>
  </si>
  <si>
    <t>Canadá</t>
  </si>
  <si>
    <t>Reino Unido de la Gran Bretaña e Irlanda del Norte</t>
  </si>
  <si>
    <t>Estados Unidos de América</t>
  </si>
  <si>
    <t>Australia</t>
  </si>
  <si>
    <t>C</t>
  </si>
  <si>
    <t>Austria</t>
  </si>
  <si>
    <t>Bélgica</t>
  </si>
  <si>
    <t>Corea, República de</t>
  </si>
  <si>
    <t>Costa Rica</t>
  </si>
  <si>
    <t>Dinamarca</t>
  </si>
  <si>
    <t>Finlandia</t>
  </si>
  <si>
    <t>Hong Kong</t>
  </si>
  <si>
    <t>India</t>
  </si>
  <si>
    <t>Irlanda</t>
  </si>
  <si>
    <t>Nicaragua</t>
  </si>
  <si>
    <t>Nueva Zelandia</t>
  </si>
  <si>
    <t>Polonia</t>
  </si>
  <si>
    <t>Portugal</t>
  </si>
  <si>
    <t>República Checa</t>
  </si>
  <si>
    <t>Suecia</t>
  </si>
  <si>
    <t>Taiwán</t>
  </si>
  <si>
    <t>Uruguay</t>
  </si>
  <si>
    <t>Venezuela, República Bolivariana de</t>
  </si>
  <si>
    <t>acumulado</t>
  </si>
  <si>
    <t>acumulado 2021</t>
  </si>
  <si>
    <t>IED por sector económico de el estado de Jalisco</t>
  </si>
  <si>
    <t>2016-I semestre 2019</t>
  </si>
  <si>
    <t>(millones de dólares)</t>
  </si>
  <si>
    <t>Sector económico</t>
  </si>
  <si>
    <t>ene-jun 2020</t>
  </si>
  <si>
    <t>ene-jun 2021</t>
  </si>
  <si>
    <t>% var</t>
  </si>
  <si>
    <t>Var abs</t>
  </si>
  <si>
    <t>11 Agricultura, cría y explotación de animales, aprovechamiento forestal, pesca y caza</t>
  </si>
  <si>
    <t>21 Minería</t>
  </si>
  <si>
    <t>22 Generación, transmisión y distribución de energía eléctrica, suministro de agua y de gas por ductos al consumidor final</t>
  </si>
  <si>
    <t>23 Construcción</t>
  </si>
  <si>
    <t>31-33 Industrias manufactureras</t>
  </si>
  <si>
    <t>43 y 46 Comercio</t>
  </si>
  <si>
    <t>48 y 49 Transportes, correos y almacenamiento</t>
  </si>
  <si>
    <t>51 Información en medios masivos</t>
  </si>
  <si>
    <t>52 Servicios financieros y de seguros</t>
  </si>
  <si>
    <t>53 Servicios inmobiliarios y de alquiler de bienes muebles e intangibles</t>
  </si>
  <si>
    <t>54 Servicios profesionales, científicos y técnicos</t>
  </si>
  <si>
    <t>56 Servicios de apoyo a los negocios y manejo de residuos y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</si>
  <si>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</si>
  <si>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</si>
  <si>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</si>
  <si>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</si>
  <si>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</si>
  <si>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t>acumulado 2020</t>
  </si>
  <si>
    <t>trim</t>
  </si>
  <si>
    <t>2005</t>
  </si>
  <si>
    <t>2006</t>
  </si>
  <si>
    <t>2007</t>
  </si>
  <si>
    <t>2008</t>
  </si>
  <si>
    <t>2009</t>
  </si>
  <si>
    <t>2010</t>
  </si>
  <si>
    <t>2011</t>
  </si>
  <si>
    <t>2012</t>
  </si>
  <si>
    <t>2020*</t>
  </si>
  <si>
    <t>II*</t>
  </si>
  <si>
    <t>Entidades</t>
  </si>
  <si>
    <t>Primer trimestre</t>
  </si>
  <si>
    <t>Informalidad</t>
  </si>
  <si>
    <t>Instituto Nacional de Estadística y Geografía</t>
  </si>
  <si>
    <t>Encuesta Nacional de Ocupación y Empleo trimestral. Indicadores estratégicos</t>
  </si>
  <si>
    <t>Indicadores</t>
  </si>
  <si>
    <t>Segundo trimestre</t>
  </si>
  <si>
    <t>1. Población</t>
  </si>
  <si>
    <t>   15 años y más</t>
  </si>
  <si>
    <t>2. Población de 15 años y más</t>
  </si>
  <si>
    <t>   2.1. Población económicamente activa</t>
  </si>
  <si>
    <t>      Población ocupada</t>
  </si>
  <si>
    <t>      Población desocupada</t>
  </si>
  <si>
    <t>   2.2. Población no económicamente activa</t>
  </si>
  <si>
    <t>      Población disponible</t>
  </si>
  <si>
    <t>      Población no disponible</t>
  </si>
  <si>
    <t>PEA Ocupada</t>
  </si>
  <si>
    <t>PEA Desocupada</t>
  </si>
  <si>
    <t>PNEA Disponible</t>
  </si>
  <si>
    <t>PNEA No disponible</t>
  </si>
  <si>
    <t>Tipo de ocupación</t>
  </si>
  <si>
    <t>Miles de personas</t>
  </si>
  <si>
    <t>Porcentaje dentro de la PEA</t>
  </si>
  <si>
    <t>Porcentaje dentro de la PEA ocupada</t>
  </si>
  <si>
    <t>PEA</t>
  </si>
  <si>
    <t>Ocupados</t>
  </si>
  <si>
    <t xml:space="preserve">         Trabajadores subordinados y remunerados</t>
  </si>
  <si>
    <t xml:space="preserve">         Empleadores</t>
  </si>
  <si>
    <t xml:space="preserve">         Trabajadores por cuenta propia</t>
  </si>
  <si>
    <t xml:space="preserve">         Trabajadores no remunerados</t>
  </si>
  <si>
    <t>Desocupados</t>
  </si>
  <si>
    <t>2021 T1</t>
  </si>
  <si>
    <t>2021 T2</t>
  </si>
  <si>
    <t>Variación %</t>
  </si>
  <si>
    <t>Tasa de desocupación</t>
  </si>
  <si>
    <t>2020 T1</t>
  </si>
  <si>
    <t>Población de 15 años y más</t>
  </si>
  <si>
    <t>PNEA</t>
  </si>
  <si>
    <t>PEA ocupada</t>
  </si>
  <si>
    <t>Tasa de participación</t>
  </si>
  <si>
    <t xml:space="preserve"> Trabajadores subordinados y remunerados</t>
  </si>
  <si>
    <t xml:space="preserve"> Empleadores</t>
  </si>
  <si>
    <t xml:space="preserve"> Trabajadores por cuenta propia</t>
  </si>
  <si>
    <t xml:space="preserve"> Trabajadores no remunerados</t>
  </si>
  <si>
    <t>tasa contratacion</t>
  </si>
  <si>
    <t>tasa de contratación</t>
  </si>
  <si>
    <t>tasa de separación</t>
  </si>
  <si>
    <t>Contratacion-separación junio 2021</t>
  </si>
  <si>
    <t>Dif tasa Cont-Sep</t>
  </si>
  <si>
    <t xml:space="preserve">Veracruz </t>
  </si>
  <si>
    <t>Entidad federativa</t>
  </si>
  <si>
    <t xml:space="preserve">Total de unidades
 económicas </t>
  </si>
  <si>
    <t>Percepción sobre la frecuencia de actos de corrupción1</t>
  </si>
  <si>
    <t>Muy frecuente</t>
  </si>
  <si>
    <t>Frecuente</t>
  </si>
  <si>
    <t>Poco frecuente</t>
  </si>
  <si>
    <t>Absolutos</t>
  </si>
  <si>
    <t>Relativos</t>
  </si>
  <si>
    <t>Estados Unidos Mexicanos</t>
  </si>
  <si>
    <t xml:space="preserve">Total de unidades
 económicas  </t>
  </si>
  <si>
    <t>Problemas de cobranza o contratos</t>
  </si>
  <si>
    <t>Problemas de Cobranza SI</t>
  </si>
  <si>
    <t>dif 2016-2020</t>
  </si>
  <si>
    <t>Dif</t>
  </si>
  <si>
    <t>Percepción del marco regulatorio como obstáculo</t>
  </si>
  <si>
    <t>SI</t>
  </si>
  <si>
    <t>Unidades económicas con gastos por cumplimiento del marco regulatorio</t>
  </si>
  <si>
    <t>cumplimiento del marco regulatorio</t>
  </si>
  <si>
    <t>Gasto</t>
  </si>
  <si>
    <t>unidades económicas que realizarón al menos un trmaite</t>
  </si>
  <si>
    <t>Tramites Realizados</t>
  </si>
  <si>
    <t>ene-jun 2008</t>
  </si>
  <si>
    <t>ene-jun 2009</t>
  </si>
  <si>
    <t>ene-jun 2010</t>
  </si>
  <si>
    <t>ene-jun 2011</t>
  </si>
  <si>
    <t>ene-jun 2012</t>
  </si>
  <si>
    <t>ene-jun 2013</t>
  </si>
  <si>
    <t>ene-jun 2014</t>
  </si>
  <si>
    <t>ene-jun 2015</t>
  </si>
  <si>
    <t>ene-jun 2016</t>
  </si>
  <si>
    <t>ene-jun 2017</t>
  </si>
  <si>
    <t>ene-jun 2018</t>
  </si>
  <si>
    <t>ene-jun 2019</t>
  </si>
  <si>
    <t>Asegurados jul21</t>
  </si>
  <si>
    <t>participación</t>
  </si>
  <si>
    <t>Asegurados jun21</t>
  </si>
  <si>
    <t>Ene-Jun 2021 1/</t>
  </si>
  <si>
    <t>% Participación Jalisco en el Nacional                           (Ene-Jun 2021)</t>
  </si>
  <si>
    <t>% Participación Jalisco en el Nacional                            (Ene-Jun 2021)</t>
  </si>
  <si>
    <t>Fuente: IIEG con información de sitios web de venta y renta de propiedades. Nota: Precios en moneda nacional.</t>
  </si>
  <si>
    <t>Promedio de Precio</t>
  </si>
  <si>
    <t>Precio Mediana</t>
  </si>
  <si>
    <t>Precio Mínimo</t>
  </si>
  <si>
    <t>Precio Máximo</t>
  </si>
  <si>
    <t>Número de viviendas</t>
  </si>
  <si>
    <t>Tlajomulco</t>
  </si>
  <si>
    <t>Tonala</t>
  </si>
  <si>
    <t>AMG</t>
  </si>
  <si>
    <t>Colonias con información</t>
  </si>
  <si>
    <t>Colonias sin información</t>
  </si>
  <si>
    <t>Total, de colonias</t>
  </si>
  <si>
    <t>% de colonias con información</t>
  </si>
  <si>
    <t>Rango de precios</t>
  </si>
  <si>
    <t>Colonias</t>
  </si>
  <si>
    <t>% de colonias</t>
  </si>
  <si>
    <t>2 millones o menos</t>
  </si>
  <si>
    <t>2 a 4 millones</t>
  </si>
  <si>
    <t>4 a 7.5 millones</t>
  </si>
  <si>
    <t>7.5 millones a 15 millones</t>
  </si>
  <si>
    <t>15 millones y más</t>
  </si>
  <si>
    <t>Colonia</t>
  </si>
  <si>
    <t>Precio Promedio</t>
  </si>
  <si>
    <t>Oferta</t>
  </si>
  <si>
    <t>Zotogrande</t>
  </si>
  <si>
    <t>Los Frailes</t>
  </si>
  <si>
    <t>Ayamonte</t>
  </si>
  <si>
    <t>Puerta Aqua</t>
  </si>
  <si>
    <t>Las Lomas Golf  Habitat</t>
  </si>
  <si>
    <t>Alcazar Poniente</t>
  </si>
  <si>
    <t>Bosque de Los Lagos</t>
  </si>
  <si>
    <t>Colinas de La Abadia</t>
  </si>
  <si>
    <t>Real San Bernardo</t>
  </si>
  <si>
    <t>San Bernardo</t>
  </si>
  <si>
    <t>Los Pinos</t>
  </si>
  <si>
    <t>Reserva Real</t>
  </si>
  <si>
    <t>Alcazar Oriente</t>
  </si>
  <si>
    <t>Pontevedra</t>
  </si>
  <si>
    <t>Rancho Contento</t>
  </si>
  <si>
    <t>Colinas de San Javier</t>
  </si>
  <si>
    <t>Santa Isabel</t>
  </si>
  <si>
    <t>Lomas del Bosque</t>
  </si>
  <si>
    <t>Vistas del Sol</t>
  </si>
  <si>
    <t>Ecologica El Seattle</t>
  </si>
  <si>
    <t>Villa Fontana Aqua</t>
  </si>
  <si>
    <t>Arvento</t>
  </si>
  <si>
    <t>Cima Serena</t>
  </si>
  <si>
    <t>Campo Bello</t>
  </si>
  <si>
    <t>Valle de Los Encinos</t>
  </si>
  <si>
    <t>Colinas Desarrollo</t>
  </si>
  <si>
    <t>Puesta del Sol</t>
  </si>
  <si>
    <t>Balcones del Rosario</t>
  </si>
  <si>
    <t>Hacienda La Noria</t>
  </si>
  <si>
    <t>Hacienda de Los Eucaliptos</t>
  </si>
  <si>
    <t>Hacienda Copala</t>
  </si>
  <si>
    <t>Hacienda Santa Fe</t>
  </si>
  <si>
    <t>Geovillas La Arbolada</t>
  </si>
  <si>
    <t>Los Cantaros</t>
  </si>
  <si>
    <t>Parques del Castillo</t>
  </si>
  <si>
    <t>Mirador del Bosque</t>
  </si>
  <si>
    <t>Hacienda Los Fresnos</t>
  </si>
  <si>
    <t>Laureles</t>
  </si>
  <si>
    <t>Infonavit Estadio</t>
  </si>
  <si>
    <t>Lomas de San Agustin</t>
  </si>
  <si>
    <t>Colonias con informacion</t>
  </si>
  <si>
    <t>Colonias sin informacion</t>
  </si>
  <si>
    <t>Total de colonias</t>
  </si>
  <si>
    <t>Rango de precio</t>
  </si>
  <si>
    <t>Menos a 10,000</t>
  </si>
  <si>
    <t>$10,000 - $19,999</t>
  </si>
  <si>
    <t>$20,000 - $29,999</t>
  </si>
  <si>
    <t>$30,000 - $39,999</t>
  </si>
  <si>
    <t>Mayor o igual a $40,000</t>
  </si>
  <si>
    <t>El Cielo Country Club</t>
  </si>
  <si>
    <t>Condominio Campo de Golf Santa Anita</t>
  </si>
  <si>
    <t>Puerta Las Lomas</t>
  </si>
  <si>
    <t>El Bajo Habitat 1</t>
  </si>
  <si>
    <t>Puerta de Plata</t>
  </si>
  <si>
    <t>Puerta de Hierro</t>
  </si>
  <si>
    <t>Parque Virreyes</t>
  </si>
  <si>
    <t>Santa Rita</t>
  </si>
  <si>
    <t>El Palomar</t>
  </si>
  <si>
    <t>Puerta del Roble</t>
  </si>
  <si>
    <t>Vallarta San Jorge</t>
  </si>
  <si>
    <t>Valle Real</t>
  </si>
  <si>
    <t>Virreyes</t>
  </si>
  <si>
    <t>Puerta Del Tule</t>
  </si>
  <si>
    <t>Royal Country</t>
  </si>
  <si>
    <t>El Bajio</t>
  </si>
  <si>
    <t>Real del Valle</t>
  </si>
  <si>
    <t>Parques de Tesistan III</t>
  </si>
  <si>
    <t>Jardines de San Jose</t>
  </si>
  <si>
    <t>Vista Sur</t>
  </si>
  <si>
    <t>Valle de Las Flores</t>
  </si>
  <si>
    <t>La Perla</t>
  </si>
  <si>
    <t>Lomas del Paraiso III</t>
  </si>
  <si>
    <t>Las Terrazas</t>
  </si>
  <si>
    <t>Independencia Oriente</t>
  </si>
  <si>
    <t>Belcanto</t>
  </si>
  <si>
    <t>Loreto</t>
  </si>
  <si>
    <t>Revolucion</t>
  </si>
  <si>
    <t>Mision La Floresta</t>
  </si>
  <si>
    <t>Campo Real</t>
  </si>
  <si>
    <t>Pedregal del Bosque</t>
  </si>
  <si>
    <t>Vista del Pinar</t>
  </si>
  <si>
    <t>Olimpica</t>
  </si>
  <si>
    <t>Francisco Sarabia</t>
  </si>
  <si>
    <t>La Palmita</t>
  </si>
  <si>
    <t>Las Agujas</t>
  </si>
  <si>
    <t>Fuente: IIEG con información de sitios web de venta y renta de propiedades. Nota: El número de colonias es diferente al presentado anteriormente por la actualización de la capa vectorial a diciembre 2020.</t>
  </si>
  <si>
    <t>Fuente: IIEG con información de sitios web de venta y renta de propiedades.</t>
  </si>
  <si>
    <t>Fuente: IIEG con información de sitios web de venta y renta de propiedades. Precios en moneda nacional. Nota: Se excluyeron de la lista las colonias con 1 o 2 viviendas en oferta.</t>
  </si>
  <si>
    <t>Fuente: IIEG con información de sitios web de venta y renta de propiedades precios en moneda nacional. Nota: Se excluyeron de la lista las colonias con 1 o 2 viviendas en oferta.</t>
  </si>
  <si>
    <t>Fuente: IIEG con información de sitios web de venta y renta de propiedades. Nota: Los porcentajes no suman 100% debido al redondeo.</t>
  </si>
  <si>
    <t>mapa inmobiliario</t>
  </si>
  <si>
    <t>https://iieg.gob.mx/ns/?page_id=11967</t>
  </si>
  <si>
    <t>Fuente: IIEG con información de sitios web de venta y renta de propiedades. Precios en moneda nacional.</t>
  </si>
  <si>
    <t>cve mun</t>
  </si>
  <si>
    <t>cve reg</t>
  </si>
  <si>
    <t>Remesas var</t>
  </si>
  <si>
    <t>Fuente: IIEG, elaborado con datos de Banxico. Variación respecto al primer trimestre de 2020. Para ver el nombre del municipio referirse a la sección A10.</t>
  </si>
  <si>
    <t>Empleos nuevos julio 2021</t>
  </si>
  <si>
    <t>Ind. Eléctrica y Captación y Suministro de Agua Pot.</t>
  </si>
  <si>
    <t>Transportes y Comunicaciones</t>
  </si>
  <si>
    <t>Agricultura, Ganadería, Silvicultura, Pesca y Caza</t>
  </si>
  <si>
    <t>Servicios Sociales y Comunales</t>
  </si>
  <si>
    <t>Industria de la Construcción</t>
  </si>
  <si>
    <t>Industrias de Transformación</t>
  </si>
  <si>
    <t>Servicios para Empresas, Personas y el Hogar</t>
  </si>
  <si>
    <t>Fuente: IIEG con información del IMSS.</t>
  </si>
  <si>
    <t>ingreso corriente</t>
  </si>
  <si>
    <t>ENIGH 2018</t>
  </si>
  <si>
    <t>ENIGH 2020</t>
  </si>
  <si>
    <t>jubilación</t>
  </si>
  <si>
    <t>becas</t>
  </si>
  <si>
    <t>donativos</t>
  </si>
  <si>
    <t>remesas</t>
  </si>
  <si>
    <t>beneficios 
gubernamentales</t>
  </si>
  <si>
    <t>transferencias 
de hogares</t>
  </si>
  <si>
    <t>transferencias 
de instituciones</t>
  </si>
  <si>
    <t>INGRESO DEL TRABAJO</t>
  </si>
  <si>
    <t>RENTA DE LA PROPIEDAD</t>
  </si>
  <si>
    <t>TRANSFERENCIAS</t>
  </si>
  <si>
    <t>ESTIMACIÓN DEL ALQUILER DE LA VIVIENDA</t>
  </si>
  <si>
    <t>OTROS INGRESOS CORRIENTES</t>
  </si>
  <si>
    <t>Nacional 2020</t>
  </si>
  <si>
    <t>Jalisco 2020</t>
  </si>
  <si>
    <t>Nacional 2018</t>
  </si>
  <si>
    <t>Jalisco 2018</t>
  </si>
  <si>
    <t>Estimación del 
alquiler de la vivienda</t>
  </si>
  <si>
    <t>Fuente: Elaborado con datos de la ENIGH, 2018 y 2020. INEGI.</t>
  </si>
  <si>
    <t>ENIGH 2020, pesos</t>
  </si>
  <si>
    <t>ENIGH 2018, pesos</t>
  </si>
  <si>
    <t>ENIGH 2018, %</t>
  </si>
  <si>
    <t>ENIGH 2020, %</t>
  </si>
  <si>
    <t>Desviación estándar (DE)</t>
  </si>
  <si>
    <t>Coeficiente de variación</t>
  </si>
  <si>
    <t>(DE/promedio)</t>
  </si>
  <si>
    <t>Fuente: IIEG, elaborado a partir de datos de la Encuesta Nacional de Vivienda 2020, INEGI. Los porcentajes son elaborados solo respecto al total de viviendas en renta.</t>
  </si>
  <si>
    <t>Otra**</t>
  </si>
  <si>
    <t>Propia*</t>
  </si>
  <si>
    <t>Renta</t>
  </si>
  <si>
    <t>2020 ENVI</t>
  </si>
  <si>
    <t>Etiquetas de fila</t>
  </si>
  <si>
    <t>Propia</t>
  </si>
  <si>
    <t>pago_renta_mes</t>
  </si>
  <si>
    <t>renta promedio por m2 de construcción</t>
  </si>
  <si>
    <t>m2 de construcción promedio de las viv. En renta</t>
  </si>
  <si>
    <t>mean</t>
  </si>
  <si>
    <t>5.1 ¿Esta vivienda...</t>
  </si>
  <si>
    <t>5.3 Quien les renta esta vivienda, ¿es...</t>
  </si>
  <si>
    <t>un familiar o amigo</t>
  </si>
  <si>
    <t>una inmobiliaria o empresa</t>
  </si>
  <si>
    <t>5.4 ¿Se tiene un contrato vigente?</t>
  </si>
  <si>
    <t xml:space="preserve">Freq </t>
  </si>
  <si>
    <t>Sí</t>
  </si>
  <si>
    <t>No</t>
  </si>
  <si>
    <t>5.5 De la siguiente tarjeta, dígame ¿cuál fue la principal razón por la que rent</t>
  </si>
  <si>
    <t>No sabe</t>
  </si>
  <si>
    <t>Prefiere invertir en su persona</t>
  </si>
  <si>
    <t>Otra</t>
  </si>
  <si>
    <t>No le interesa comprar</t>
  </si>
  <si>
    <t>La mensualidad es menor que una hipoteca</t>
  </si>
  <si>
    <t>Por facilidad de poder mudarse, si cambia de ciudad o empleo</t>
  </si>
  <si>
    <t>No tiene acceso a crédito / No tiene recursos</t>
  </si>
  <si>
    <t>6.16 De marzo de 2020 a la fecha, como consecuencia de la pandemia por COVID-19, ¿usted o algún integrante de esta vivienda se atrasó o dejó de pagar temporalmente el crédito de vivienda?</t>
  </si>
  <si>
    <t>6.16 De marzo de 2020 a la fecha, como consecuencia de la pandemia por COVID-19,</t>
  </si>
  <si>
    <t>6.16 De marzo de 2020 a la fecha, como consecuencia de la pandemia por COVID-19, ¿usted o algún integrante de esta vivienda aceptó el aplazamiento del pago de su crédito de vivienda ofrecido por su banco o institución financiera?</t>
  </si>
  <si>
    <t>P6_16_3</t>
  </si>
  <si>
    <t>6.16 De marzo de 2020 a la fecha, como consecuencia de la pandemia por COVID-19, ¿usted o algún integrante de esta vivienda pidió prestado a familiares o conocidos, o tuvo que empeñar algo, para pagar el crédito de vivienda?</t>
  </si>
  <si>
    <t>P6_16_4</t>
  </si>
  <si>
    <t>6.16 De marzo de 2020 a la fecha, como consecuencia de la pandemia por COVID-19, ¿usted o algún integrante de esta vivienda dejó definitivamente el crédito de vivienda por no poder pagarlo?</t>
  </si>
  <si>
    <t>P6_16_5</t>
  </si>
  <si>
    <t>6.16 De marzo de 2020 a la fecha, como consecuencia de la pandemia por COVID-19, ¿usted o algún integrante de esta vivienda tuvo que dejar la vivienda que rentaba?</t>
  </si>
  <si>
    <t>P6_16_7</t>
  </si>
  <si>
    <t>6.16 De marzo de 2020 a la fecha, como consecuencia de la pandemia por COVID-19, ¿usted o algún integrante de esta vivienda se recurrió a otra situación para solventar pagos del crédito o renta de la vivienda?</t>
  </si>
  <si>
    <t>P6_16_8</t>
  </si>
  <si>
    <t>Fuente: Elaborado con datos de la ENCRIGE, 2016 y 2020. INEGI.</t>
  </si>
  <si>
    <t>Suma relativos 2020</t>
  </si>
  <si>
    <t>suma relativos 2016</t>
  </si>
  <si>
    <t>Fuente: IIEG, elaborado con datos de Banxico.</t>
  </si>
  <si>
    <t>Fuente: IIEG, con datos del Banco de Información Económica (BIE) a partir de la ENOE, ETOE y ENOE_N, INEG. Series originales.</t>
  </si>
  <si>
    <t>*Nota: La tasa de desocupación nacional del segundo trimestre del 2020 corresponde al promedio de la tasa de desocupación de abril, mayo y junio de la ETOE. La tasa de desocupación de del segundo trimestre de 2020 de Jalisco corresponde a una estimación estadística de la desocupación estatal construida a partir del comportamiento histórico y la encuesta ETOE, realizadas por INEGI. Tasa de desocupación entendida como el porcentaje de personas con respecto a la Población Económicamente Activa (PEA), que no trabajó, pero estuvo buscando trabajo.</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</si>
  <si>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9"/>
        <color rgb="FF000000"/>
        <rFont val="Arial"/>
        <family val="2"/>
      </rPr>
      <t>Cifras preliminares para marzo 2021.</t>
    </r>
  </si>
  <si>
    <r>
      <t xml:space="preserve">Precios promedio mensuales de gasolina premium, en estaciones de servicio de expendio al público </t>
    </r>
    <r>
      <rPr>
        <b/>
        <vertAlign val="superscript"/>
        <sz val="9"/>
        <color theme="1"/>
        <rFont val="Arial"/>
        <family val="2"/>
      </rPr>
      <t>1/ 2/ 3/</t>
    </r>
  </si>
  <si>
    <r>
      <t>A=Cartera
Vigente</t>
    </r>
    <r>
      <rPr>
        <b/>
        <vertAlign val="superscript"/>
        <sz val="9"/>
        <rFont val="Arial"/>
        <family val="2"/>
      </rPr>
      <t>1</t>
    </r>
  </si>
  <si>
    <r>
      <t>B=Cartera en
Prórroga</t>
    </r>
    <r>
      <rPr>
        <b/>
        <vertAlign val="superscript"/>
        <sz val="9"/>
        <rFont val="Arial"/>
        <family val="2"/>
      </rPr>
      <t>2</t>
    </r>
  </si>
  <si>
    <r>
      <t>C=Cartera 
Vencida</t>
    </r>
    <r>
      <rPr>
        <b/>
        <vertAlign val="superscript"/>
        <sz val="9"/>
        <rFont val="Arial"/>
        <family val="2"/>
      </rPr>
      <t>3</t>
    </r>
  </si>
  <si>
    <t>Fuente: IIEG, con información de CONEVAL.</t>
  </si>
  <si>
    <r>
      <rPr>
        <b/>
        <sz val="9"/>
        <color theme="1"/>
        <rFont val="Arial"/>
        <family val="2"/>
      </rPr>
      <t>FUENTE: IIEG;</t>
    </r>
    <r>
      <rPr>
        <sz val="9"/>
        <color theme="1"/>
        <rFont val="Arial"/>
        <family val="2"/>
      </rPr>
      <t xml:space="preserve"> Instituto de Información Estadística y Geográfica, con datos de Secretaría de Economía</t>
    </r>
  </si>
  <si>
    <r>
      <rPr>
        <b/>
        <sz val="9"/>
        <color theme="1"/>
        <rFont val="Arial"/>
        <family val="2"/>
      </rPr>
      <t>c  (confidencial</t>
    </r>
    <r>
      <rPr>
        <sz val="9"/>
        <color theme="1"/>
        <rFont val="Arial"/>
        <family val="2"/>
      </rPr>
      <t>), la información a nivel de empresa que obra en el RNIE no es de carácter público y se encuentra clasificada como confidencial, con fundamento en lo dispuesto por los artículos 31 de la Ley de Inversión Extranjera, 32 del Reglamento de la Ley de Inversión Extranjera y del Registro Nacional de Inversiones Extranjeras, 116 de la Ley General de Transparencia y Acceso a la Información Pública y 113 de la Ley Federal de Transparencia y Acceso a la Información Pública. El dato estadístico de esta celda no se muestra debido a que corresponde a una o dos empresas.</t>
    </r>
  </si>
  <si>
    <t>Tabla 1. Promedio, desviación estándar y coeficiente de variación de gasto mensual en renta de vivienda por entidad federativa, 2020</t>
  </si>
  <si>
    <t>Figura 1. Número de contrataciones y separaciones registradas en el IMSS Nacional y Jalisco, junio y julio 2021</t>
  </si>
  <si>
    <t>Tabla 2. Inversión Extranjera Directa en Jalisco por sector de actividad económica, enero a junio de 2020 y 2021 con cifras preliminares, millones de dólares</t>
  </si>
  <si>
    <t>Figura 2. Variación mensual de las contrataciones y separaciones Nacional y Jalisco, julio vs junio 2021</t>
  </si>
  <si>
    <t>Tabla 3. Composición de la población ocupada en Jalisco, 2021 T2</t>
  </si>
  <si>
    <t>Figura 3. Tasa de contrataciones y separaciones de puestos de trabajo registrados al IMSS Jalisco, en julio de 2000-2021</t>
  </si>
  <si>
    <t>Tabla 4. Variación trimestral de la PEA por posición en la ocupación durante el 2021 T2</t>
  </si>
  <si>
    <t>Figura 4. Tasa de contrataciones y separaciones de puestos de trabajo registrados al IMSS en Jalisco, enero 2020-julio 2021</t>
  </si>
  <si>
    <t>Tabla 5. Población de 15 años y más, condición de la actividad y disponibilidad, primer y segundo trimestre de 2021</t>
  </si>
  <si>
    <t>Figura 5. Tasa de contrataciones y tasa de separación en el IMSS, por delegación estatal, junio-julio 2021</t>
  </si>
  <si>
    <t>Tabla 6. Variación trimestral de la PEA por posición en la ocupación por sexo, primer y segundo trimestre de 2021</t>
  </si>
  <si>
    <t>Figura 6. Tasa de contrataciones y tasa de separación en el IMSS por delegación estatal, julio 2021</t>
  </si>
  <si>
    <t>Tabla 7. Precio de venta de viviendas y oferta por municipio, abril 2021</t>
  </si>
  <si>
    <t>Figura 7. Composición del ingreso corriente por fuentes de ingreso en Jalisco, 2018 y 2020</t>
  </si>
  <si>
    <t>Tabla 8. Colonias con información de venta de viviendas por municipio, abril de 2021</t>
  </si>
  <si>
    <t>Figura 8. Distribución porcentual de los componentes del ingreso por transferencias en Jalisco, 2018 y 2020</t>
  </si>
  <si>
    <t>Tabla 9. Distribución de las colonias por rangos de precio de venta promedio, abril de 2021</t>
  </si>
  <si>
    <t>Figura 9. Transferencias por deciles en Jalisco, 2018 y 2020</t>
  </si>
  <si>
    <t>Tabla 10. Listado de las 20 colonias con los precios de venta más altos, abril 2021</t>
  </si>
  <si>
    <t>Figura 10. Transferencias por deciles a nivel nacional, 2018 y 2020</t>
  </si>
  <si>
    <t>Tabla 11. Listado de las 20 colonias con los precios de venta más bajos, abril 2021</t>
  </si>
  <si>
    <t>Figura 11. Distribución porcentual de la tenencia de las viviendas de Jalisco, 2020</t>
  </si>
  <si>
    <t>Tabla 12. Precios de renta de viviendas por municipio, abril 2021</t>
  </si>
  <si>
    <t>Figura 12. Porcentaje de viviendas propias*, 2020</t>
  </si>
  <si>
    <t>Tabla 13. Colonias con información de renta de viviendas por municipio, abril de 2021</t>
  </si>
  <si>
    <t>Figura 13. Porcentaje de viviendas rentadas, 2020</t>
  </si>
  <si>
    <t>Tabla 14. Distribución de colonias por rangos de precio de renta promedio, abril 2021</t>
  </si>
  <si>
    <t>Figura 14. Gasto mensual promedio en renta de vivienda por entidad federativa, 2020</t>
  </si>
  <si>
    <t>Tabla 15. Listado de las 20 colonias con los precios de renta más altos, abril 2021</t>
  </si>
  <si>
    <t>Figura 15. Renta promedio mensual por m2 de construcción por entidad federativa, 2020*</t>
  </si>
  <si>
    <t>Tabla 16. Listado de las 20 colonias con los precios de renta más bajos, abril de 2021</t>
  </si>
  <si>
    <t>Figura 16. Tamaño promedio de las viviendas en renta por entidad federativa en m2, 2020**</t>
  </si>
  <si>
    <t>Tabla 17. Indicador de Confianza del Consumidor Jalisciense, nivel del indicador y subíndices a julio de 2021</t>
  </si>
  <si>
    <t>Figura 17. Distribución de las viviendas rentadas en Jalisco según tipo de arrendamiento, 2020</t>
  </si>
  <si>
    <t>Tabla 18. Generación de empleos de Guadalajara por división de actividad económica, julio 2021</t>
  </si>
  <si>
    <t>Figura 18. Viviendas en renta que cuentan con un contrato vigente en Jalisco, 2020</t>
  </si>
  <si>
    <t>Tabla 19. Empleos en Jalisco por sector de actividad económica, julio 2021 vs junio 2021</t>
  </si>
  <si>
    <t>Figura 19. Razón para rentar las viviendas en Jalisco, 2020</t>
  </si>
  <si>
    <t>Tabla 20. Empleos en Jalisco por sector de actividad económica, acumulado a julio 2021</t>
  </si>
  <si>
    <t>Figura 20. Impacto por COVID-19 a las viviendas propias, pero aun pagándose, Jalisco 2020</t>
  </si>
  <si>
    <t>Tabla 21. Empleos en Jalisco por sector de actividad económica, anual julio 2021 vs julio 2020</t>
  </si>
  <si>
    <t>Figura 21. Impacto por COVID-19 a las viviendas en renta, Jalisco 2020</t>
  </si>
  <si>
    <t>Tabla 22. Trabajadores asegurados en el IMSS en Jalisco por sector de actividad económica y sexo, julio y junio de 2021</t>
  </si>
  <si>
    <t>Figura 22. Unidades económicas por entidad federativa que tuvieron problemas de cobranza o incumplimiento de contratos, 2016-2020</t>
  </si>
  <si>
    <t>Tabla 23. Empleos en Jalisco por grupos de edad, junio y julio de 2021</t>
  </si>
  <si>
    <t>Figura 23. Unidades económicas por entidad federativa, que percibieron al marco regulatorio como obstáculo para el éxito del establecimiento</t>
  </si>
  <si>
    <t>Tabla 24. Patrones registrados en el IMSS en Jalisco por división económica, julio 2021 vs junio 2021</t>
  </si>
  <si>
    <t>Figura 24. Porcentaje de unidades económicas con gastos por cumplimiento del marco regulatorio, por entidad federativa, 2016-2020</t>
  </si>
  <si>
    <t>Tabla 25. Patrones registrados en el IMSS en Jalisco por división económica, julio 2021 vs cierre de 2020</t>
  </si>
  <si>
    <t>Figura 25. Gasto promedio por cumplimiento del marco regulatorio por unidad económica, a nivel nacional, en pesos nominales, 2016-2020</t>
  </si>
  <si>
    <t>Tabla 26. Patrones registrados en el IMSS en Jalisco por división económica, julio 2021 vs julio 2020</t>
  </si>
  <si>
    <t>Figura 26. Promedio de trámites, pagos o actos de autoridad realizados por las unidades económicas, 2016-2020</t>
  </si>
  <si>
    <t>Tabla 27. Patrones registrados en el IMSS en Jalisco por tamaño, julio vs junio de 2021</t>
  </si>
  <si>
    <t>Figura 27. Porcentaje de unidades económicas con percepción de actos de corrupción frecuente o muy frecuente, por entidad federativa, 2016-2020</t>
  </si>
  <si>
    <t>Tabla 28. Patrones registrados en el IMSS en Jalisco por tamaño, julio 2021 vs julio 2020</t>
  </si>
  <si>
    <t>Figura 28. Ingresos trimestrales por remesas en Jalisco y nacional, millones de dólares, 2003 – T2 2021</t>
  </si>
  <si>
    <t>Tabla 29. Participación porcentual y variación anual del valor de la producción acumulada de principales subsectores manufactureros en Jalisco en términos reales, junio 2021</t>
  </si>
  <si>
    <t>Figura 29. Porcentaje de los ingresos por remesas por entidad federativa respecto al total nacional, 2021 T2</t>
  </si>
  <si>
    <t>Tabla 30. Participación porcentual y variación anual del personal ocupado en principales subsectores manufactureros en Jalisco, junio 2021</t>
  </si>
  <si>
    <t>Figura 30. Variación porcentual anual de los ingresos por remesas por entidad federativa, 2021 T2</t>
  </si>
  <si>
    <t>Tabla 31. Indicadores de empresas comerciales de Jalisco, variación porcentual anual, últimos doce meses</t>
  </si>
  <si>
    <t>Figura 31. Porcentaje de participación de los ingresos por remesas por municipio con respecto al total estatal, 2021 T2</t>
  </si>
  <si>
    <t>Tabla 32. Número de cabezas sacrificadas. Nacional y Jalisco, anual 2019-2020, junio-2021</t>
  </si>
  <si>
    <t>Figura 32. Variación porcentual anual de los ingresos por remesas por municipio, 2021 T2</t>
  </si>
  <si>
    <t>Tabla 33. Producción de carne en canal. Nacional y Jalisco, anual 2019-2020, junio-2021, toneladas</t>
  </si>
  <si>
    <t>Figura 33. Variación porcentual anual de los precios de las viviendas en las principales zonas metropolitanas, primer trimestre de 2013 al segundo trimestre de 2021</t>
  </si>
  <si>
    <t>Tabla 34. Valor de producción de carne en canal, nacional y Jalisco, anual 2019-2020, enero-junio 2021, miles de pesos</t>
  </si>
  <si>
    <t>Figura 34. Comparativo estatal de la variación anual del Índice de Precios de la Vivienda de la Sociedad Hipotecaria Federal, segundo trimestre de 2021</t>
  </si>
  <si>
    <t>Tabla 35. Distribución del total de empleos de municipios, julio de 2021</t>
  </si>
  <si>
    <t>Figura 35. Comparativo municipal de la variación anual del Índice de Precios de la Vivienda de la Sociedad Hipotecaria Federal, segundo trimestre de 2021</t>
  </si>
  <si>
    <t>Figura 36. Inversión Extranjera Directa, abril-junio de 2019, 2020 y 2021 en Jalisco, con cifras preliminares, millones de dólares</t>
  </si>
  <si>
    <t>Figura 37. Inversión Extranjera Directa por tipo, abril-junio de 2019,2020 y 2021 en Jalisco, con cifras preliminares, millones de dólares</t>
  </si>
  <si>
    <t>Figura 38. Inversión Extranjera Directa por entidad federativa, abril-junio 2020-2021, con cifras preliminares, millones de dólares</t>
  </si>
  <si>
    <t>Figura 39. Inversión Extranjera Directa, enero-junio de 2019, 2020 y 2021 en Jalisco, con cifras preliminares, millones de dólares</t>
  </si>
  <si>
    <t>Figura 40. Inversión Extranjera Directa por tipo, acumulado de 2019, 2020 y 2021, con cifras preliminares, millones de dólares</t>
  </si>
  <si>
    <t>Figura 41. Inversión Extranjera Directa por entidad federativa, primer semestre de 2020 y 2021, con cifras preliminares, millones de dólares</t>
  </si>
  <si>
    <t>Figura 42. Inversión Extranjera Directa en Jalisco por país, enero a junio de 2021 con cifras preliminares, millones de dólares</t>
  </si>
  <si>
    <t>Figura 43. Tasa de desocupación trimestral de Jalisco y Nacional, 2005 T1 – 2021 T2</t>
  </si>
  <si>
    <t>Figura 44. Tasa de desocupación por entidad federativa, 2021 segundo trimestre</t>
  </si>
  <si>
    <t>Figura 45. Tasa de informalidad laboral por entidad federativa, 2021 T2</t>
  </si>
  <si>
    <t>Figura 46. Composición de la población de 15 años y más de Jalisco, miles de personas y porcentaje, 2021 T2</t>
  </si>
  <si>
    <t>Figura 47. Porcentaje de la población con ingreso laboral inferior al costo de la canasta alimentaria, primer trimestre de 2005 al segundo trimestre de 2021</t>
  </si>
  <si>
    <t>Figura 48. Porcentaje de la población con ingreso laboral inferior al costo de la canasta alimentaria por entidad federativa, segundo trimestre de 2021</t>
  </si>
  <si>
    <t>Figura 49. Variación trimestral del porcentaje de la población en pobreza laboral por entidad federativa, segundo trimestre de 2021, puntos porcentuales</t>
  </si>
  <si>
    <t>Figura 50. Mapa de los precios promedio de venta de vivienda por colonia, abril 2021</t>
  </si>
  <si>
    <t>Figura 51. Mapa de precios promedio de renta de vivienda por colonia, abril de 2021</t>
  </si>
  <si>
    <t>Figura 52. Indicador de Confianza del Consumidor Jalisciense, febrero de 2020 a julio de 2021</t>
  </si>
  <si>
    <t>Figura 53. Porcentaje de cuentas Infonavit en cartera vencida en Jalisco y a nivel nacional, enero 2018 – junio 2021</t>
  </si>
  <si>
    <t>Figura 54. Porcentaje de cuentas en cartera vencida de Infonavit por entidad federativa, junio 2021</t>
  </si>
  <si>
    <t>Figura 55. Porcentaje de saldos en cartera vencida y prórroga, Jalisco y Nacional, enero 2018 – junio 2021</t>
  </si>
  <si>
    <t>Figura 56. Porcentaje del saldo en cartera vencida de Infonavit por entidad federativa, junio 2021</t>
  </si>
  <si>
    <t>Figura 57. Financiamientos otorgados para vivienda nueva y usada en Jalisco, junio 2013 – junio 2021</t>
  </si>
  <si>
    <t>Figura 58. Variación anual de los financiamientos otorgados, junio 2020 – junio 2021</t>
  </si>
  <si>
    <t>Figura 59. Distribución de financiamientos otorgados para viviendas en Jalisco en el mes de junio de 2021, por modalidad</t>
  </si>
  <si>
    <t>Figura 60. Financiamientos otorgados por organismo y valor de la vivienda, junio 2021</t>
  </si>
  <si>
    <t>Figura 61. Inflación mensual a tasa anual, enero 2013 - julio 2021</t>
  </si>
  <si>
    <t>Figura 62. Inflación anual por ciudades, julio 2021</t>
  </si>
  <si>
    <t>Figura 63. Inflación mensual a tasa anual por entidad federativa, julio 2021</t>
  </si>
  <si>
    <t>Figura 64. Variación anual del índice de precios por objeto de gasto en Jalisco, marzo 2020-julio 2021</t>
  </si>
  <si>
    <t>Figura 65. Inflación anual del rubro de alimentos, bebidas y tabaco por entidad federativa, julio de 2021</t>
  </si>
  <si>
    <t>Figura 66. Inflación anual del rubro de ropa, calzado y accesorios por entidad federativa, julio de 2021</t>
  </si>
  <si>
    <t>Figura 67. Inflación anual del rubro de gasto en vivienda por entidad federativa, julio de 2021</t>
  </si>
  <si>
    <t>Figura 68. Inflación anual del rubro de muebles, aparatos y accesorios domésticos por entidad federativa, julio de 2021</t>
  </si>
  <si>
    <t>Figura 69. Inflación anual del rubro de gasto en salud y cuidado personal por entidad federativa, julio de 2021</t>
  </si>
  <si>
    <t>Figura 70. Inflación anual del rubro de gasto en transporte por entidad federativa, julio de 2021</t>
  </si>
  <si>
    <t>Figura 71. Inflación anual del rubro de educación y esparcimiento por entidad federativa, julio 2021</t>
  </si>
  <si>
    <t>Figura 72. Inflación anual del rubro de otros servicios por entidad federativa, julio 2021</t>
  </si>
  <si>
    <t>Figura 73. Precio promedio mensual de la gasolina regular, premium y diésel en Jalisco, junio 2020-julio 2021, pesos constantes</t>
  </si>
  <si>
    <t>Figura 80. Precio promedio gasolina regular, premium, diésel, julio 2021</t>
  </si>
  <si>
    <t>Figura 81. Tasa de desocupación en Jalisco en julio, 2006-2021</t>
  </si>
  <si>
    <t>Figura 82. Tasa de desocupación mensual por entidad federativa, julio de 2021</t>
  </si>
  <si>
    <t>Figura 83. Variación mensual en puntos porcentuales de la tasa de desocupación por entidad federativa, julio de 2021</t>
  </si>
  <si>
    <t>Figura 84. Empleos formales generados en julio en Jalisco, 2000-2021</t>
  </si>
  <si>
    <t>Figura 85. Empleos formales generados en Jalisco de enero de 2020 a julio de 2021</t>
  </si>
  <si>
    <t>Figura 86. Empleos formales generados en julio 2021 por entidad federativa</t>
  </si>
  <si>
    <t>Figura 87. Variación porcentual mensual de empleos generados por entidad federativa, julio 2021</t>
  </si>
  <si>
    <t>Figura 88. Empleos nuevos en los últimos doce meses (agosto 2020-julio 2021) por entidad federativa</t>
  </si>
  <si>
    <t>Figura 89. Variación absoluta anual de empleo formal, julio 2021</t>
  </si>
  <si>
    <t>Figura 90. Variación porcentual anual de empleo formal, julio 2021</t>
  </si>
  <si>
    <t>Figura 91. Empleos nuevos formales acumulados de enero a julio, 2000 - 2021</t>
  </si>
  <si>
    <t>Figura 92. Empleos generados por entidad federativa, acumulado de 2021</t>
  </si>
  <si>
    <t>Figura 93. Variación porcentual acumulada de 2021</t>
  </si>
  <si>
    <t>Figura 94. Empleos formales temporales y permanentes por entidad federativa, julio 2021</t>
  </si>
  <si>
    <t>Figura 95. Los 20 municipios de Jalisco con mayor generación de empleo formal en julio de 2021</t>
  </si>
  <si>
    <t>Figura 99. Trabajadores asegurados en Jalisco por sector, cierre 2015-2020 y julio de 2021</t>
  </si>
  <si>
    <t>Figura 100. Porcentaje de participación de trabajadores asegurados por división de actividad económica en Jalisco, julio de 2021</t>
  </si>
  <si>
    <t>Figura 101. Serie histórica de trabajadores asegurados del sector agricultura, ganadería, silvicultura, pesca y caza de Jalisco, cierre 2013-2020 y julio de 2021</t>
  </si>
  <si>
    <t>Figura 102. Distribución porcentual de los trabajadores asegurados del sector agropecuario de Jalisco por subsector, julio de 2021</t>
  </si>
  <si>
    <t>Figura 103. Serie histórica del empleo formal en el sector industria de la transformación de Jalisco, cierre 2013-2020 y julio de 2021</t>
  </si>
  <si>
    <t>Figura 104. Distribución porcentual de los trabajadores asegurados del sector industria de la transformación de Jalisco por subsector, julio de 2021</t>
  </si>
  <si>
    <t>Figura 105. Serie histórica de los trabajadores asegurados en el IMSS del sector comercio de Jalisco, cierre 2013-2020 y julio 2021</t>
  </si>
  <si>
    <t>Figura 106. Distribución porcentual de los trabajadores asegurados del sector comercio de Jalisco por subsector, julio 2021</t>
  </si>
  <si>
    <t>Figura 107. Serie histórica de los trabajadores asegurados al IMSS del sector servicios de Jalisco, cierre 2013-2020 y julio 2021</t>
  </si>
  <si>
    <t>Figura 108. Porcentaje de participación de los trabajadores asegurados del sector servicios, julio 2021</t>
  </si>
  <si>
    <t>Figura 109. Distribución porcentual de trabajadores asegurados en el IMSS por sector de actividad económica, julio 2021 (hombres)</t>
  </si>
  <si>
    <t>Figura 110. Distribución porcentual de trabajadores asegurados en el IMSS por sector de actividad económica, julio 2021 (mujeres)</t>
  </si>
  <si>
    <t>Figura 111. Distribución porcentual de trabajadores asegurados en el IMSS grupo de edad, julio 2021</t>
  </si>
  <si>
    <t>Figura 112. Patrones registrados en el IMSS en Jalisco, cierre 2013-2020 y julio 2021</t>
  </si>
  <si>
    <t>Figura 113. Patrones de Jalisco registrados en el IMSS, por división económica, julio 2021</t>
  </si>
  <si>
    <t>Figura 114. Patrones nuevos registrados ante el IMSS, por delegación, julio de 2021</t>
  </si>
  <si>
    <t>Figura 115. Variación mensual de patrones nuevos registrados ante el IMSS, por delegación, julio de 2021</t>
  </si>
  <si>
    <t>Figura 116. Variación anual absoluta de patrones nuevos registrados ante el IMSS, por delegación, julio 2021</t>
  </si>
  <si>
    <t>Figura 117. Variación porcentual anual de patrones nuevos registrados ante el IMSS, por delegación, julio 2020-2021</t>
  </si>
  <si>
    <t>Figura 118. Patrones nuevos registrados ante el IMSS, por delegación, acumulado de 2021</t>
  </si>
  <si>
    <t>Figura 119. Variación porcentual acumulado de patrones nuevos registrados ante el IMSS, por delegación, acumulado a julio de 2021</t>
  </si>
  <si>
    <t>Figura 120. Indicador Mensual de la Actividad Industrial de Jalisco. Variación porcentual anual y variación promedio anual con cifras originales, enero 2013-abril 2021</t>
  </si>
  <si>
    <t>Figura 121. Variación porcentual anual del IMAIEF por entidad federativa con cifras originales, abril 2021</t>
  </si>
  <si>
    <t>Figura 122. Indicador Mensual de la Actividad Industrial de Jalisco. Serie desestacionalizada y de tendencia-ciclo, enero 2013-abril 2021</t>
  </si>
  <si>
    <t>Figura 123. Variación porcentual anual del IMAIEF por entidad federativa con cifras desestacionalizadas, abril 2021</t>
  </si>
  <si>
    <t>Figura 124. Variación porcentual mensual del IMAIEF por entidad federativa con cifras desestacionalizadas, abril 2021</t>
  </si>
  <si>
    <t xml:space="preserve">Figura 125. Variación porcentual con respecto al mismo periodo del año anterior del IMAIEF de actividades secundarias, industria de la construcción e industrias manufactureras de Jalisco con cifras originales, abril 2021 </t>
  </si>
  <si>
    <t>Figura 126. Indicador Mensual de la Industria de la Construcción de Jalisco, variación porcentual anual y variación promedio anual con cifras originales, enero 2013-abril 2021</t>
  </si>
  <si>
    <t>Figura 127. Variación porcentual anual del IMAIEF de la industria de la construcción por entidad federativa con cifras originales, abril 2021</t>
  </si>
  <si>
    <t>Figura 128. Indicador Mensual de las Industrias Manufactureras de Jalisco, variación porcentual anual y variación promedio anual con cifras originales, enero 2013-abril 2021</t>
  </si>
  <si>
    <t>Figura 129. Variación porcentual anual del IMAIEF de las industrias manufactureras por entidad federativa con cifras originales, abril 2021</t>
  </si>
  <si>
    <t>Figura 130. Valor de la producción de la industria de la construcción en Jalisco, cifras mensuales en millones de pesos constantes, junio 2006-junio 2021</t>
  </si>
  <si>
    <t>Figura 131. Valor de la producción de la industria de la construcción en Jalisco, cifras mensuales en millones de pesos constantes, enero 2013-junio 2021</t>
  </si>
  <si>
    <t>Figura 132. Variación porcentual anual de la producción de los últimos doce meses de la industria de la construcción en Jalisco, enero 2013-junio 2021</t>
  </si>
  <si>
    <t>Figura 133. Distribución porcentual de la producción de la industria de la construcción por entidad federativa, junio 2021</t>
  </si>
  <si>
    <t>Figura 134. Variación porcentual anual de la producción de la industria de la construcción por entidad federativa, junio 2021</t>
  </si>
  <si>
    <t>Figura 135. Variación porcentual mensual de la producción de la industria de la construcción por entidad federativa, junio 2021</t>
  </si>
  <si>
    <t>Figura 136. Variación porcentual anual del personal ocupado de la industria manufacturera por entidad federativa, junio 2021</t>
  </si>
  <si>
    <t>Figura 137. Variación porcentual anual de las horas trabajadas por el personal ocupado total en la industria manufacturera por entidad federativa, junio 2021</t>
  </si>
  <si>
    <t>Figura 138. Ingresos provenientes del mercado extranjero que obtuvieron los establecimientos manufactureros del programa IMMEX en Jalisco. Cifras mensuales en millones de pesos, enero 2013-junio 2021</t>
  </si>
  <si>
    <t>Figura 139. Ingresos provenientes del mercado extranjero que obtuvieron los establecimientos no manufactureros en el programa IMMEX en Jalisco. Cifras mensuales en millones de pesos, enero 2013-junio 2021</t>
  </si>
  <si>
    <t>Figura 140. Ingresos provenientes del mercado extranjero que obtuvieron los establecimientos manufactureros y no manufactureros en el programa IMMEX en Jalisco.  Cifras acumuladas anuales en millones de pesos y su variación anual, enero 2013-junio 2021</t>
  </si>
  <si>
    <t>Figura 141. Número de establecimientos manufactureros y no manufactureros en el programa IMMEX en Jalisco, enero 2013-junio 2021</t>
  </si>
  <si>
    <t>Figura 142. Distribución porcentual de los establecimientos manufactureros y no manufactureros con programa IMMEX por entidad federativa, junio 2021</t>
  </si>
  <si>
    <t>Figura 143. Personal ocupado en establecimientos manufactureros y no manufactureros en el programa IMMEX en Jalisco, enero 2013-junio 2021</t>
  </si>
  <si>
    <t>Figura 144. Variación porcentual anual de personal ocupado en establecimientos manufactureros y no manufactureros en el programa IMMEX en Jalisco, enero 2013-junio 2021</t>
  </si>
  <si>
    <t>Figura 145. Distribución porcentual del personal ocupado de los establecimientos manufactureros y no manufactureros con programa IMMEX por entidad federativa, junio 2021</t>
  </si>
  <si>
    <t>Figura 146. Índice de los Ingresos totales y variación mensual del comercio al por mayor, enero 2017 – junio 2021</t>
  </si>
  <si>
    <t>Figura 147. Variación porcentual anual de los ingresos por suministro de bienes y servicios de empresas de comercio al por mayor por entidad federativa, junio de 2021</t>
  </si>
  <si>
    <t>Figura 148. Variación porcentual anual del personal ocupado de las empresas de comercio al por mayor, junio de 2021</t>
  </si>
  <si>
    <t>Figura 149. Índice de los Ingresos totales y variación mensual del comercio al por menor, enero 2017 – junio 2021</t>
  </si>
  <si>
    <t>Figura 150. Variación porcentual anual de los ingresos por suministro de bienes y servicios de empresas de comercio al por menor por entidad federativa, junio de 2021</t>
  </si>
  <si>
    <t>Figura 151. Variación porcentual anual del personal ocupado de las empresas de comercio al por menor, junio de 2021</t>
  </si>
  <si>
    <t>Figura 152. Unidades vendidas eléctricas e hibridas (conectables y no conectables) en Jalisco, mensual, enero 2016- mayo 2021</t>
  </si>
  <si>
    <t>Figura 153. Distribución porcentual de unidades vendidas de vehículos híbridos (conectables y no conectables) en Jalisco en mayo 2021</t>
  </si>
  <si>
    <t>Figura 154. Vehículos híbridos y eléctricos vendidos por entidad federativa, mayo 2021</t>
  </si>
  <si>
    <t>Figura 155. Vehículos híbridos y eléctricos vendidos por cada millón de habitantes por entidad federativa, mayo 2021</t>
  </si>
  <si>
    <t>Figura 156. Número de cabezas sacrificadas en Jalisco en junio 2008 – 2021</t>
  </si>
  <si>
    <t>Figura 157. Producción de carne en canal en Jalisco en junio 2008 – 2021, toneladas</t>
  </si>
  <si>
    <t>Figura 158. Número de cabezas sacrificadas en Jalisco en enero-junio 2008 – 2021</t>
  </si>
  <si>
    <t>Figura 159. Producción de carne en canal en Jalisco en enero-junio 2008-2021, toneladas</t>
  </si>
  <si>
    <t>Figura 160. Producción de carne en canal de ganado bovino por entidad federativa, junio 2021, toneladas</t>
  </si>
  <si>
    <t>Figura 161. Producción de carne en canal de ganado porcino por entidad federativa, junio de 2021, toneladas</t>
  </si>
  <si>
    <t>Figura 162. Producción de carne en canal de ganado ovino por entidad federativa, junio 2021, toneladas</t>
  </si>
  <si>
    <t>Figura 163. Producción de carne en canal de ganado caprino por entidad federativa, junio 2021, toneladas</t>
  </si>
  <si>
    <t>Figura 164 bovino. Variación porcentual anual de la producción de carne en canal, Jalisco, enero de 2019 a junio 2021</t>
  </si>
  <si>
    <t>Figura 164 caprino. Variación porcentual anual de la producción de carne en canal, Jalisco, enero de 2019 a junio 2021</t>
  </si>
  <si>
    <t>Figura 164 ovino. Variación porcentual anual de la producción de carne en canal, Jalisco, enero de 2019 a junio 2021</t>
  </si>
  <si>
    <t>Figura 164 porcino. Variación porcentual anual de la producción de carne en canal, Jalisco, enero de 2019 a junio 2021</t>
  </si>
  <si>
    <t>Figura 165. Empleo por municipio</t>
  </si>
  <si>
    <t>Figura 74. Precio promedio mensual de la gasolina regular en Jalisco y México, enero 2017 - julio 2021, a pesos constantes y nominales</t>
  </si>
  <si>
    <t>Figura 76. Precio promedio mensual de la gasolina premium Jalisco y México, enero 2017 a julio 2021, a pesos constantes y nominales</t>
  </si>
  <si>
    <t>Figura 78. Precio promedio mensual de diésel en Jalisco y México, enero 2017 - julio 2021, a pesos constantes y nominales</t>
  </si>
  <si>
    <t>IIEG, 01/09/2021</t>
  </si>
  <si>
    <t>Tabla 27</t>
  </si>
  <si>
    <t>Tabla 28</t>
  </si>
  <si>
    <t>Tabla 29</t>
  </si>
  <si>
    <t>Tabla 30</t>
  </si>
  <si>
    <t>Tabla 31</t>
  </si>
  <si>
    <t>Tabla 32</t>
  </si>
  <si>
    <t>Tabla 33</t>
  </si>
  <si>
    <t>Tabla 34</t>
  </si>
  <si>
    <t>Tabla 35</t>
  </si>
  <si>
    <t>Figura 73</t>
  </si>
  <si>
    <t>Figura 74-75</t>
  </si>
  <si>
    <t>Figura 76-77</t>
  </si>
  <si>
    <t>Figura 78-79</t>
  </si>
  <si>
    <t>Figura 95-98</t>
  </si>
  <si>
    <t>Figura 139</t>
  </si>
  <si>
    <t>Figura 140</t>
  </si>
  <si>
    <t>Figura 141</t>
  </si>
  <si>
    <t>Figura 142</t>
  </si>
  <si>
    <t>Figura 143</t>
  </si>
  <si>
    <t>Figura 144</t>
  </si>
  <si>
    <t>Figura 145</t>
  </si>
  <si>
    <t>Figura 146</t>
  </si>
  <si>
    <t>Figura 147</t>
  </si>
  <si>
    <t>Figura 148</t>
  </si>
  <si>
    <t>Figura 149</t>
  </si>
  <si>
    <t>Figura 150</t>
  </si>
  <si>
    <t>Figura 151</t>
  </si>
  <si>
    <t>Figura 152</t>
  </si>
  <si>
    <t>Figura 153</t>
  </si>
  <si>
    <t>Figura 154</t>
  </si>
  <si>
    <t>Figura 155</t>
  </si>
  <si>
    <t>Figura 156</t>
  </si>
  <si>
    <t>Figura 157</t>
  </si>
  <si>
    <t>Figura 158</t>
  </si>
  <si>
    <t>Figura 159</t>
  </si>
  <si>
    <t>Figura 160</t>
  </si>
  <si>
    <t>Figura 161</t>
  </si>
  <si>
    <t>Figura 162</t>
  </si>
  <si>
    <t>Figura 163</t>
  </si>
  <si>
    <t>Figura 164 Bovino</t>
  </si>
  <si>
    <t>Figura 164 Caprino</t>
  </si>
  <si>
    <t>Figura 164 Ovino</t>
  </si>
  <si>
    <t>Figura 164 Porcino</t>
  </si>
  <si>
    <t>Figura 165-176 empleo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</si>
</sst>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0.0"/>
    <numFmt numFmtId="170" formatCode="#,###"/>
    <numFmt numFmtId="171" formatCode="0.000"/>
    <numFmt numFmtId="172" formatCode="0.00000%"/>
    <numFmt numFmtId="173" formatCode="0.0000"/>
    <numFmt numFmtId="175" formatCode="0.000000"/>
    <numFmt numFmtId="176" formatCode="0.00000000"/>
    <numFmt numFmtId="177" formatCode="#,##0.0_ ;[Red]\-#,##0.0\ "/>
    <numFmt numFmtId="178" formatCode="#,##0.00000000_ ;[Red]\-#,##0.00000000\ "/>
    <numFmt numFmtId="179" formatCode="#,##0.00_ ;[Red]\-#,##0.00\ "/>
    <numFmt numFmtId="180" formatCode="_-* #,##0.0_-;\-* #,##0.0_-;_-* &quot;-&quot;??_-;_-@_-"/>
    <numFmt numFmtId="181" formatCode="#\ ##0.0"/>
    <numFmt numFmtId="186" formatCode="###.\ ###\ ###\ ###"/>
    <numFmt numFmtId="187" formatCode="#\ ###\ ###\ ##0"/>
    <numFmt numFmtId="188" formatCode="#\ ###\ ##0"/>
    <numFmt numFmtId="189" formatCode="###\ ###\ ##0.0"/>
  </numFmts>
  <fonts count="64">
    <font>
      <sz val="11"/>
      <name val="Calibri"/>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ont>
    <font>
      <sz val="11"/>
      <name val="Calibri"/>
    </font>
    <font>
      <b/>
      <sz val="9"/>
      <color rgb="FFFFFFFF"/>
      <name val="Arial"/>
      <family val="2"/>
    </font>
    <font>
      <b/>
      <sz val="11"/>
      <name val="Arial"/>
      <family val="2"/>
    </font>
    <font>
      <sz val="11"/>
      <name val="Arial"/>
      <family val="2"/>
    </font>
    <font>
      <sz val="10"/>
      <name val="Arial"/>
    </font>
    <font>
      <sz val="9"/>
      <color theme="1"/>
      <name val="Arial"/>
      <family val="2"/>
    </font>
    <font>
      <b/>
      <sz val="9"/>
      <color indexed="81"/>
      <name val="Tahoma"/>
      <family val="2"/>
    </font>
    <font>
      <sz val="9"/>
      <color indexed="81"/>
      <name val="Tahoma"/>
      <family val="2"/>
    </font>
    <font>
      <b/>
      <sz val="9"/>
      <color theme="0"/>
      <name val="Arial"/>
      <family val="2"/>
    </font>
    <font>
      <b/>
      <sz val="9"/>
      <color theme="1"/>
      <name val="Arial"/>
      <family val="2"/>
    </font>
    <font>
      <b/>
      <sz val="9"/>
      <name val="Arial"/>
      <family val="2"/>
    </font>
    <font>
      <sz val="9"/>
      <name val="Arial"/>
      <family val="2"/>
    </font>
    <font>
      <b/>
      <sz val="9"/>
      <color theme="4" tint="-0.49995422223578601"/>
      <name val="Arial"/>
      <family val="2"/>
    </font>
    <font>
      <sz val="9"/>
      <color theme="4" tint="-0.49995422223578601"/>
      <name val="Arial"/>
      <family val="2"/>
    </font>
    <font>
      <u/>
      <sz val="9"/>
      <color theme="10"/>
      <name val="Arial"/>
      <family val="2"/>
    </font>
    <font>
      <sz val="9"/>
      <color rgb="FF000000"/>
      <name val="Arial"/>
      <family val="2"/>
    </font>
    <font>
      <b/>
      <sz val="9"/>
      <color rgb="FF000000"/>
      <name val="Arial"/>
      <family val="2"/>
    </font>
    <font>
      <sz val="9"/>
      <color theme="0"/>
      <name val="Arial"/>
      <family val="2"/>
    </font>
    <font>
      <sz val="9"/>
      <color rgb="FFFFFFFF"/>
      <name val="Arial"/>
      <family val="2"/>
    </font>
    <font>
      <sz val="9"/>
      <color indexed="8"/>
      <name val="Arial"/>
      <family val="2"/>
    </font>
    <font>
      <b/>
      <vertAlign val="superscript"/>
      <sz val="9"/>
      <color theme="1"/>
      <name val="Arial"/>
      <family val="2"/>
    </font>
    <font>
      <b/>
      <vertAlign val="superscript"/>
      <sz val="9"/>
      <name val="Arial"/>
      <family val="2"/>
    </font>
    <font>
      <b/>
      <sz val="9"/>
      <color indexed="8"/>
      <name val="Arial"/>
      <family val="2"/>
    </font>
  </fonts>
  <fills count="43">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C9C9C9"/>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rgb="FFBF90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CBCED1"/>
        <bgColor indexed="64"/>
      </patternFill>
    </fill>
    <fill>
      <patternFill patternType="solid">
        <fgColor rgb="FF00B050"/>
        <bgColor indexed="64"/>
      </patternFill>
    </fill>
    <fill>
      <patternFill patternType="solid">
        <fgColor rgb="FF21409A"/>
        <bgColor indexed="64"/>
      </patternFill>
    </fill>
    <fill>
      <patternFill patternType="solid">
        <fgColor indexed="41"/>
        <bgColor indexed="64"/>
      </patternFill>
    </fill>
    <fill>
      <patternFill patternType="solid">
        <fgColor rgb="FF3A3838"/>
        <bgColor indexed="64"/>
      </patternFill>
    </fill>
    <fill>
      <patternFill patternType="solid">
        <fgColor rgb="FFDB9803"/>
        <bgColor indexed="64"/>
      </patternFill>
    </fill>
    <fill>
      <patternFill patternType="solid">
        <fgColor rgb="FFF9F9F9"/>
        <bgColor indexed="64"/>
      </patternFill>
    </fill>
    <fill>
      <patternFill patternType="solid">
        <fgColor rgb="FFCCCCCC"/>
        <bgColor indexed="64"/>
      </patternFill>
    </fill>
    <fill>
      <patternFill patternType="solid">
        <fgColor rgb="FFEFEFF0"/>
        <bgColor indexed="64"/>
      </patternFill>
    </fill>
    <fill>
      <patternFill patternType="solid">
        <fgColor rgb="FFDBDBDB"/>
        <bgColor indexed="64"/>
      </patternFill>
    </fill>
    <fill>
      <patternFill patternType="solid">
        <fgColor rgb="FF0D0D0D"/>
        <bgColor indexed="64"/>
      </patternFill>
    </fill>
  </fills>
  <borders count="49">
    <border>
      <left/>
      <right/>
      <top/>
      <bottom/>
      <diagonal/>
    </border>
    <border>
      <left/>
      <right/>
      <top/>
      <bottom/>
      <diagonal/>
    </border>
    <border>
      <left/>
      <right/>
      <top/>
      <bottom style="thin">
        <color theme="4" tint="0.39997558519241921"/>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rgb="FFA6A6A6"/>
      </bottom>
      <diagonal/>
    </border>
    <border>
      <left/>
      <right style="thin">
        <color indexed="64"/>
      </right>
      <top/>
      <bottom/>
      <diagonal/>
    </border>
    <border>
      <left/>
      <right/>
      <top style="thin">
        <color auto="1"/>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3"/>
      </left>
      <right style="thin">
        <color theme="3"/>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bottom/>
      <diagonal/>
    </border>
    <border>
      <left style="thin">
        <color theme="3"/>
      </left>
      <right style="thin">
        <color theme="3"/>
      </right>
      <top/>
      <bottom style="thin">
        <color theme="3"/>
      </bottom>
      <diagonal/>
    </border>
    <border>
      <left style="thin">
        <color theme="4" tint="-0.49995422223578601"/>
      </left>
      <right style="thin">
        <color theme="4" tint="-0.49995422223578601"/>
      </right>
      <top style="thin">
        <color theme="4" tint="-0.49995422223578601"/>
      </top>
      <bottom style="thin">
        <color theme="4" tint="-0.49995422223578601"/>
      </bottom>
      <diagonal/>
    </border>
    <border>
      <left style="thin">
        <color theme="4" tint="-0.49995422223578601"/>
      </left>
      <right style="thin">
        <color theme="4" tint="-0.49995422223578601"/>
      </right>
      <top style="thin">
        <color theme="4" tint="-0.49995422223578601"/>
      </top>
      <bottom style="thin">
        <color theme="3"/>
      </bottom>
      <diagonal/>
    </border>
    <border>
      <left style="thin">
        <color theme="4" tint="-0.49995422223578601"/>
      </left>
      <right style="thin">
        <color theme="4" tint="-0.4999542222357860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182">
    <xf numFmtId="0" fontId="0" fillId="0" borderId="0"/>
    <xf numFmtId="0" fontId="24" fillId="0" borderId="1"/>
    <xf numFmtId="0" fontId="20" fillId="0" borderId="1"/>
    <xf numFmtId="0" fontId="25" fillId="0" borderId="1" applyNumberFormat="0" applyFill="0" applyBorder="0" applyAlignment="0" applyProtection="0"/>
    <xf numFmtId="9" fontId="20" fillId="0" borderId="1" applyFont="0" applyFill="0" applyBorder="0" applyAlignment="0" applyProtection="0"/>
    <xf numFmtId="9" fontId="24" fillId="0" borderId="1" applyFont="0" applyFill="0" applyBorder="0" applyAlignment="0" applyProtection="0"/>
    <xf numFmtId="165" fontId="20" fillId="0" borderId="1" applyFont="0" applyFill="0" applyBorder="0" applyAlignment="0" applyProtection="0"/>
    <xf numFmtId="0" fontId="27" fillId="0" borderId="1"/>
    <xf numFmtId="0" fontId="28" fillId="0" borderId="1"/>
    <xf numFmtId="0" fontId="20" fillId="0" borderId="1"/>
    <xf numFmtId="0" fontId="20" fillId="0" borderId="1"/>
    <xf numFmtId="9" fontId="20" fillId="0" borderId="1" applyFont="0" applyFill="0" applyBorder="0" applyAlignment="0" applyProtection="0"/>
    <xf numFmtId="0" fontId="20" fillId="0" borderId="1"/>
    <xf numFmtId="0" fontId="22" fillId="0" borderId="1"/>
    <xf numFmtId="9" fontId="22" fillId="0" borderId="1" applyFont="0" applyFill="0" applyBorder="0" applyAlignment="0" applyProtection="0"/>
    <xf numFmtId="0" fontId="27" fillId="0" borderId="1"/>
    <xf numFmtId="0" fontId="29" fillId="0" borderId="0" applyNumberFormat="0" applyFill="0" applyBorder="0" applyAlignment="0" applyProtection="0"/>
    <xf numFmtId="0" fontId="19" fillId="0" borderId="1"/>
    <xf numFmtId="9" fontId="19" fillId="0" borderId="1" applyFont="0" applyFill="0" applyBorder="0" applyAlignment="0" applyProtection="0"/>
    <xf numFmtId="165" fontId="19" fillId="0" borderId="1" applyFont="0" applyFill="0" applyBorder="0" applyAlignment="0" applyProtection="0"/>
    <xf numFmtId="0" fontId="18" fillId="0" borderId="1"/>
    <xf numFmtId="165" fontId="18" fillId="0" borderId="1" applyFont="0" applyFill="0" applyBorder="0" applyAlignment="0" applyProtection="0"/>
    <xf numFmtId="9" fontId="18" fillId="0" borderId="1" applyFont="0" applyFill="0" applyBorder="0" applyAlignment="0" applyProtection="0"/>
    <xf numFmtId="0" fontId="21" fillId="0" borderId="1"/>
    <xf numFmtId="165" fontId="21" fillId="0" borderId="1" applyFont="0" applyFill="0" applyBorder="0" applyAlignment="0" applyProtection="0"/>
    <xf numFmtId="0" fontId="21" fillId="0" borderId="1"/>
    <xf numFmtId="165" fontId="21" fillId="0" borderId="1" applyFont="0" applyFill="0" applyBorder="0" applyAlignment="0" applyProtection="0"/>
    <xf numFmtId="0" fontId="18" fillId="0" borderId="1"/>
    <xf numFmtId="9" fontId="18" fillId="0" borderId="1" applyFont="0" applyFill="0" applyBorder="0" applyAlignment="0" applyProtection="0"/>
    <xf numFmtId="165" fontId="18" fillId="0" borderId="1" applyFont="0" applyFill="0" applyBorder="0" applyAlignment="0" applyProtection="0"/>
    <xf numFmtId="0" fontId="29" fillId="0" borderId="1" applyNumberFormat="0" applyFill="0" applyBorder="0" applyAlignment="0" applyProtection="0"/>
    <xf numFmtId="9" fontId="27" fillId="0" borderId="1" applyFont="0" applyFill="0" applyBorder="0" applyAlignment="0" applyProtection="0"/>
    <xf numFmtId="165" fontId="27" fillId="0" borderId="1" applyFont="0" applyFill="0" applyBorder="0" applyAlignment="0" applyProtection="0"/>
    <xf numFmtId="0" fontId="30" fillId="0" borderId="1"/>
    <xf numFmtId="9" fontId="30" fillId="0" borderId="1" applyFont="0" applyFill="0" applyBorder="0" applyAlignment="0" applyProtection="0"/>
    <xf numFmtId="0" fontId="17" fillId="0" borderId="1"/>
    <xf numFmtId="9" fontId="17" fillId="0" borderId="1" applyFont="0" applyFill="0" applyBorder="0" applyAlignment="0" applyProtection="0"/>
    <xf numFmtId="0" fontId="21" fillId="0" borderId="1"/>
    <xf numFmtId="165" fontId="21" fillId="0" borderId="1" applyFont="0" applyFill="0" applyBorder="0" applyAlignment="0" applyProtection="0"/>
    <xf numFmtId="9" fontId="21" fillId="0" borderId="1" applyFont="0" applyFill="0" applyBorder="0" applyAlignment="0" applyProtection="0"/>
    <xf numFmtId="164" fontId="21" fillId="0" borderId="1" applyFont="0" applyFill="0" applyBorder="0" applyAlignment="0" applyProtection="0"/>
    <xf numFmtId="9" fontId="28" fillId="0" borderId="1" applyFont="0" applyFill="0" applyBorder="0" applyAlignment="0" applyProtection="0"/>
    <xf numFmtId="0" fontId="31" fillId="0" borderId="1"/>
    <xf numFmtId="0" fontId="16" fillId="0" borderId="1"/>
    <xf numFmtId="165" fontId="16" fillId="0" borderId="1" applyFont="0" applyFill="0" applyBorder="0" applyAlignment="0" applyProtection="0"/>
    <xf numFmtId="9" fontId="16" fillId="0" borderId="1" applyFont="0" applyFill="0" applyBorder="0" applyAlignment="0" applyProtection="0"/>
    <xf numFmtId="0" fontId="16" fillId="0" borderId="1"/>
    <xf numFmtId="0" fontId="16" fillId="0" borderId="1"/>
    <xf numFmtId="9" fontId="16" fillId="0" borderId="1" applyFont="0" applyFill="0" applyBorder="0" applyAlignment="0" applyProtection="0"/>
    <xf numFmtId="0" fontId="24" fillId="0" borderId="1"/>
    <xf numFmtId="9" fontId="24" fillId="0" borderId="1" applyFont="0" applyFill="0" applyBorder="0" applyAlignment="0" applyProtection="0"/>
    <xf numFmtId="0" fontId="15" fillId="0" borderId="1"/>
    <xf numFmtId="9" fontId="15" fillId="0" borderId="1" applyFont="0" applyFill="0" applyBorder="0" applyAlignment="0" applyProtection="0"/>
    <xf numFmtId="165" fontId="15" fillId="0" borderId="1" applyFont="0" applyFill="0" applyBorder="0" applyAlignment="0" applyProtection="0"/>
    <xf numFmtId="0" fontId="14" fillId="0" borderId="1"/>
    <xf numFmtId="0" fontId="14" fillId="0" borderId="1"/>
    <xf numFmtId="9" fontId="14" fillId="0" borderId="1" applyFont="0" applyFill="0" applyBorder="0" applyAlignment="0" applyProtection="0"/>
    <xf numFmtId="165" fontId="14" fillId="0" borderId="1" applyFont="0" applyFill="0" applyBorder="0" applyAlignment="0" applyProtection="0"/>
    <xf numFmtId="0" fontId="14" fillId="0" borderId="1"/>
    <xf numFmtId="164" fontId="14" fillId="0" borderId="1" applyFont="0" applyFill="0" applyBorder="0" applyAlignment="0" applyProtection="0"/>
    <xf numFmtId="0" fontId="14" fillId="0" borderId="1"/>
    <xf numFmtId="9" fontId="14" fillId="0" borderId="1" applyFont="0" applyFill="0" applyBorder="0" applyAlignment="0" applyProtection="0"/>
    <xf numFmtId="0" fontId="13" fillId="0" borderId="1"/>
    <xf numFmtId="9" fontId="13" fillId="0" borderId="1" applyFont="0" applyFill="0" applyBorder="0" applyAlignment="0" applyProtection="0"/>
    <xf numFmtId="0" fontId="32" fillId="0" borderId="1"/>
    <xf numFmtId="9" fontId="32" fillId="0" borderId="1" applyFont="0" applyFill="0" applyBorder="0" applyAlignment="0" applyProtection="0"/>
    <xf numFmtId="0" fontId="12" fillId="0" borderId="1"/>
    <xf numFmtId="9" fontId="12" fillId="0" borderId="1" applyFont="0" applyFill="0" applyBorder="0" applyAlignment="0" applyProtection="0"/>
    <xf numFmtId="0" fontId="11" fillId="0" borderId="1"/>
    <xf numFmtId="165" fontId="11" fillId="0" borderId="1" applyFont="0" applyFill="0" applyBorder="0" applyAlignment="0" applyProtection="0"/>
    <xf numFmtId="9" fontId="11" fillId="0" borderId="1" applyFont="0" applyFill="0" applyBorder="0" applyAlignment="0" applyProtection="0"/>
    <xf numFmtId="0" fontId="21" fillId="0" borderId="1"/>
    <xf numFmtId="0" fontId="11" fillId="0" borderId="1"/>
    <xf numFmtId="9" fontId="11" fillId="0" borderId="1" applyFont="0" applyFill="0" applyBorder="0" applyAlignment="0" applyProtection="0"/>
    <xf numFmtId="165" fontId="11" fillId="0" borderId="1" applyFont="0" applyFill="0" applyBorder="0" applyAlignment="0" applyProtection="0"/>
    <xf numFmtId="0" fontId="11" fillId="0" borderId="1"/>
    <xf numFmtId="165" fontId="11" fillId="0" borderId="1" applyFont="0" applyFill="0" applyBorder="0" applyAlignment="0" applyProtection="0"/>
    <xf numFmtId="9" fontId="11" fillId="0" borderId="1" applyFont="0" applyFill="0" applyBorder="0" applyAlignment="0" applyProtection="0"/>
    <xf numFmtId="0" fontId="21" fillId="0" borderId="1"/>
    <xf numFmtId="0" fontId="11" fillId="0" borderId="1"/>
    <xf numFmtId="0" fontId="33" fillId="0" borderId="1"/>
    <xf numFmtId="165" fontId="33" fillId="0" borderId="1" applyFont="0" applyFill="0" applyBorder="0" applyAlignment="0" applyProtection="0"/>
    <xf numFmtId="9" fontId="33" fillId="0" borderId="1" applyFont="0" applyFill="0" applyBorder="0" applyAlignment="0" applyProtection="0"/>
    <xf numFmtId="0" fontId="23" fillId="0" borderId="1"/>
    <xf numFmtId="0" fontId="26" fillId="0" borderId="1" applyNumberFormat="0" applyFill="0" applyBorder="0" applyAlignment="0" applyProtection="0"/>
    <xf numFmtId="0" fontId="11" fillId="0" borderId="1"/>
    <xf numFmtId="0" fontId="9" fillId="0" borderId="1"/>
    <xf numFmtId="9" fontId="9" fillId="0" borderId="1" applyFont="0" applyFill="0" applyBorder="0" applyAlignment="0" applyProtection="0"/>
    <xf numFmtId="165" fontId="9" fillId="0" borderId="1" applyFont="0" applyFill="0" applyBorder="0" applyAlignment="0" applyProtection="0"/>
    <xf numFmtId="0" fontId="10" fillId="0" borderId="1"/>
    <xf numFmtId="9" fontId="10" fillId="0" borderId="1" applyFont="0" applyFill="0" applyBorder="0" applyAlignment="0" applyProtection="0"/>
    <xf numFmtId="0" fontId="23" fillId="0" borderId="1"/>
    <xf numFmtId="9" fontId="23" fillId="0" borderId="1" applyFont="0" applyFill="0" applyBorder="0" applyAlignment="0" applyProtection="0"/>
    <xf numFmtId="0" fontId="9" fillId="20" borderId="1" applyNumberFormat="0" applyBorder="0" applyAlignment="0" applyProtection="0"/>
    <xf numFmtId="0" fontId="34" fillId="0" borderId="1"/>
    <xf numFmtId="0" fontId="9" fillId="0" borderId="1"/>
    <xf numFmtId="9" fontId="9" fillId="0" borderId="1" applyFont="0" applyFill="0" applyBorder="0" applyAlignment="0" applyProtection="0"/>
    <xf numFmtId="165"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10" fillId="0" borderId="1"/>
    <xf numFmtId="0" fontId="8" fillId="0" borderId="1"/>
    <xf numFmtId="0" fontId="8" fillId="0" borderId="1"/>
    <xf numFmtId="9" fontId="8" fillId="0" borderId="1" applyFont="0" applyFill="0" applyBorder="0" applyAlignment="0" applyProtection="0"/>
    <xf numFmtId="0" fontId="8" fillId="0" borderId="1"/>
    <xf numFmtId="9" fontId="10" fillId="0" borderId="1" applyFont="0" applyFill="0" applyBorder="0" applyAlignment="0" applyProtection="0"/>
    <xf numFmtId="165" fontId="8" fillId="0" borderId="1" applyFont="0" applyFill="0" applyBorder="0" applyAlignment="0" applyProtection="0"/>
    <xf numFmtId="0" fontId="8" fillId="0" borderId="1"/>
    <xf numFmtId="9" fontId="8" fillId="0" borderId="1" applyFont="0" applyFill="0" applyBorder="0" applyAlignment="0" applyProtection="0"/>
    <xf numFmtId="165"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20" borderId="1" applyNumberFormat="0" applyBorder="0" applyAlignment="0" applyProtection="0"/>
    <xf numFmtId="0" fontId="23" fillId="0" borderId="1"/>
    <xf numFmtId="0" fontId="8" fillId="0" borderId="1"/>
    <xf numFmtId="9" fontId="8" fillId="0" borderId="1" applyFont="0" applyFill="0" applyBorder="0" applyAlignment="0" applyProtection="0"/>
    <xf numFmtId="9" fontId="8" fillId="0" borderId="1" applyFont="0" applyFill="0" applyBorder="0" applyAlignment="0" applyProtection="0"/>
    <xf numFmtId="0" fontId="35" fillId="0" borderId="1"/>
    <xf numFmtId="9" fontId="35" fillId="0" borderId="1" applyFont="0" applyFill="0" applyBorder="0" applyAlignment="0" applyProtection="0"/>
    <xf numFmtId="0" fontId="36" fillId="0" borderId="1"/>
    <xf numFmtId="0" fontId="6" fillId="0" borderId="1"/>
    <xf numFmtId="0" fontId="7" fillId="0" borderId="1"/>
    <xf numFmtId="0" fontId="6" fillId="0" borderId="1"/>
    <xf numFmtId="9" fontId="6" fillId="0" borderId="1" applyFont="0" applyFill="0" applyBorder="0" applyAlignment="0" applyProtection="0"/>
    <xf numFmtId="9" fontId="7" fillId="0" borderId="1" applyFont="0" applyFill="0" applyBorder="0" applyAlignment="0" applyProtection="0"/>
    <xf numFmtId="0" fontId="23" fillId="0" borderId="1"/>
    <xf numFmtId="0" fontId="38" fillId="0" borderId="1"/>
    <xf numFmtId="9" fontId="38" fillId="0" borderId="1" applyFont="0" applyFill="0" applyBorder="0" applyAlignment="0" applyProtection="0"/>
    <xf numFmtId="0" fontId="37" fillId="0" borderId="1"/>
    <xf numFmtId="0" fontId="6" fillId="0" borderId="1"/>
    <xf numFmtId="9" fontId="6" fillId="0" borderId="1" applyFont="0" applyFill="0" applyBorder="0" applyAlignment="0" applyProtection="0"/>
    <xf numFmtId="165" fontId="6" fillId="0" borderId="1" applyFont="0" applyFill="0" applyBorder="0" applyAlignment="0" applyProtection="0"/>
    <xf numFmtId="165" fontId="37" fillId="0" borderId="1" applyFont="0" applyFill="0" applyBorder="0" applyAlignment="0" applyProtection="0"/>
    <xf numFmtId="9" fontId="37" fillId="0" borderId="1" applyFont="0" applyFill="0" applyBorder="0" applyAlignment="0" applyProtection="0"/>
    <xf numFmtId="9" fontId="39" fillId="0" borderId="0" applyFont="0" applyFill="0" applyBorder="0" applyAlignment="0" applyProtection="0"/>
    <xf numFmtId="0" fontId="39" fillId="0" borderId="1"/>
    <xf numFmtId="165" fontId="39" fillId="0" borderId="1" applyFont="0" applyFill="0" applyBorder="0" applyAlignment="0" applyProtection="0"/>
    <xf numFmtId="9" fontId="39" fillId="0" borderId="1" applyFont="0" applyFill="0" applyBorder="0" applyAlignment="0" applyProtection="0"/>
    <xf numFmtId="0" fontId="6" fillId="0" borderId="1"/>
    <xf numFmtId="164" fontId="6" fillId="0" borderId="1" applyFont="0" applyFill="0" applyBorder="0" applyAlignment="0" applyProtection="0"/>
    <xf numFmtId="0" fontId="6" fillId="0" borderId="1"/>
    <xf numFmtId="164" fontId="23" fillId="0" borderId="1" applyFont="0" applyFill="0" applyBorder="0" applyAlignment="0" applyProtection="0"/>
    <xf numFmtId="164" fontId="23" fillId="0" borderId="1" applyFont="0" applyFill="0" applyBorder="0" applyAlignment="0" applyProtection="0"/>
    <xf numFmtId="165" fontId="6" fillId="0" borderId="1" applyFont="0" applyFill="0" applyBorder="0" applyAlignment="0" applyProtection="0"/>
    <xf numFmtId="0" fontId="5" fillId="0" borderId="1"/>
    <xf numFmtId="9" fontId="5" fillId="0" borderId="1" applyFont="0" applyFill="0" applyBorder="0" applyAlignment="0" applyProtection="0"/>
    <xf numFmtId="0" fontId="40" fillId="0" borderId="1"/>
    <xf numFmtId="1" fontId="33" fillId="0" borderId="1"/>
    <xf numFmtId="0" fontId="41" fillId="0" borderId="1"/>
    <xf numFmtId="165" fontId="41" fillId="0" borderId="1" applyFont="0" applyFill="0" applyBorder="0" applyAlignment="0" applyProtection="0"/>
    <xf numFmtId="9" fontId="41" fillId="0" borderId="1" applyFont="0" applyFill="0" applyBorder="0" applyAlignment="0" applyProtection="0"/>
    <xf numFmtId="0" fontId="5" fillId="0" borderId="1"/>
    <xf numFmtId="9" fontId="5" fillId="0" borderId="1" applyFont="0" applyFill="0" applyBorder="0" applyAlignment="0" applyProtection="0"/>
    <xf numFmtId="165" fontId="5" fillId="0" borderId="1" applyFont="0" applyFill="0" applyBorder="0" applyAlignment="0" applyProtection="0"/>
    <xf numFmtId="0" fontId="4" fillId="0" borderId="1"/>
    <xf numFmtId="9" fontId="4" fillId="0" borderId="1" applyFont="0" applyFill="0" applyBorder="0" applyAlignment="0" applyProtection="0"/>
    <xf numFmtId="165" fontId="4" fillId="0" borderId="1" applyFont="0" applyFill="0" applyBorder="0" applyAlignment="0" applyProtection="0"/>
    <xf numFmtId="165" fontId="3" fillId="0" borderId="1" applyFont="0" applyFill="0" applyBorder="0" applyAlignment="0" applyProtection="0"/>
    <xf numFmtId="9" fontId="3"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0" fontId="1" fillId="0" borderId="1"/>
    <xf numFmtId="0" fontId="1" fillId="0" borderId="1"/>
    <xf numFmtId="44" fontId="23" fillId="0" borderId="1" applyFont="0" applyFill="0" applyBorder="0" applyAlignment="0" applyProtection="0"/>
    <xf numFmtId="44" fontId="23" fillId="0" borderId="1" applyFont="0" applyFill="0" applyBorder="0" applyAlignment="0" applyProtection="0"/>
    <xf numFmtId="9" fontId="1" fillId="0" borderId="1" applyFont="0" applyFill="0" applyBorder="0" applyAlignment="0" applyProtection="0"/>
    <xf numFmtId="0" fontId="1" fillId="0" borderId="1"/>
    <xf numFmtId="9" fontId="1" fillId="0" borderId="1" applyFont="0" applyFill="0" applyBorder="0" applyAlignment="0" applyProtection="0"/>
    <xf numFmtId="43" fontId="1" fillId="0" borderId="1" applyFont="0" applyFill="0" applyBorder="0" applyAlignment="0" applyProtection="0"/>
    <xf numFmtId="43" fontId="27" fillId="0" borderId="1" applyFont="0" applyFill="0" applyBorder="0" applyAlignment="0" applyProtection="0"/>
    <xf numFmtId="0" fontId="45" fillId="0" borderId="1"/>
    <xf numFmtId="43" fontId="41" fillId="0" borderId="1" applyFont="0" applyFill="0" applyBorder="0" applyAlignment="0" applyProtection="0"/>
    <xf numFmtId="0" fontId="41" fillId="0" borderId="1"/>
    <xf numFmtId="0" fontId="28" fillId="0" borderId="1"/>
    <xf numFmtId="0" fontId="1" fillId="0" borderId="1"/>
    <xf numFmtId="43" fontId="1" fillId="0" borderId="1" applyFont="0" applyFill="0" applyBorder="0" applyAlignment="0" applyProtection="0"/>
    <xf numFmtId="43" fontId="21" fillId="0" borderId="1" applyFont="0" applyFill="0" applyBorder="0" applyAlignment="0" applyProtection="0"/>
    <xf numFmtId="0" fontId="28" fillId="0" borderId="1"/>
  </cellStyleXfs>
  <cellXfs count="690">
    <xf numFmtId="0" fontId="0" fillId="0" borderId="0" xfId="0"/>
    <xf numFmtId="0" fontId="23" fillId="0" borderId="0" xfId="0" applyFont="1"/>
    <xf numFmtId="17" fontId="42" fillId="6" borderId="1" xfId="9" quotePrefix="1" applyNumberFormat="1" applyFont="1" applyFill="1" applyAlignment="1">
      <alignment horizontal="center" vertical="center" wrapText="1"/>
    </xf>
    <xf numFmtId="0" fontId="46" fillId="0" borderId="1" xfId="177" applyFont="1" applyFill="1" applyBorder="1"/>
    <xf numFmtId="0" fontId="46" fillId="0" borderId="1" xfId="177" applyFont="1" applyFill="1" applyBorder="1" applyAlignment="1">
      <alignment wrapText="1"/>
    </xf>
    <xf numFmtId="0" fontId="49" fillId="27" borderId="7" xfId="0" applyFont="1" applyFill="1" applyBorder="1" applyAlignment="1">
      <alignment horizontal="center"/>
    </xf>
    <xf numFmtId="0" fontId="46" fillId="0" borderId="0" xfId="0" applyFont="1"/>
    <xf numFmtId="0" fontId="50" fillId="0" borderId="48" xfId="0" applyFont="1" applyFill="1" applyBorder="1" applyAlignment="1">
      <alignment horizontal="center" vertical="center" wrapText="1"/>
    </xf>
    <xf numFmtId="0" fontId="46" fillId="0" borderId="7" xfId="0" applyFont="1" applyFill="1" applyBorder="1" applyAlignment="1">
      <alignment horizontal="center" wrapText="1"/>
    </xf>
    <xf numFmtId="3" fontId="46" fillId="0" borderId="7" xfId="0" applyNumberFormat="1" applyFont="1" applyFill="1" applyBorder="1" applyAlignment="1">
      <alignment horizontal="right" wrapText="1"/>
    </xf>
    <xf numFmtId="0" fontId="50" fillId="0" borderId="9" xfId="0" applyFont="1" applyFill="1" applyBorder="1" applyAlignment="1">
      <alignment horizontal="center" vertical="center" wrapText="1"/>
    </xf>
    <xf numFmtId="0" fontId="50" fillId="0" borderId="14" xfId="0" applyFont="1" applyFill="1" applyBorder="1" applyAlignment="1">
      <alignment horizontal="center" vertical="center" wrapText="1"/>
    </xf>
    <xf numFmtId="0" fontId="50" fillId="0" borderId="48" xfId="0" applyFont="1" applyFill="1" applyBorder="1" applyAlignment="1">
      <alignment horizontal="center" vertical="center"/>
    </xf>
    <xf numFmtId="0" fontId="50" fillId="0" borderId="7" xfId="0" applyFont="1" applyFill="1" applyBorder="1" applyAlignment="1">
      <alignment horizontal="center" vertical="center"/>
    </xf>
    <xf numFmtId="166" fontId="46" fillId="0" borderId="7" xfId="171" applyNumberFormat="1" applyFont="1" applyBorder="1"/>
    <xf numFmtId="0" fontId="50" fillId="0" borderId="9" xfId="0" applyFont="1" applyFill="1" applyBorder="1" applyAlignment="1">
      <alignment horizontal="center" vertical="center"/>
    </xf>
    <xf numFmtId="0" fontId="50" fillId="0" borderId="14" xfId="0" applyFont="1" applyFill="1" applyBorder="1" applyAlignment="1">
      <alignment horizontal="center" vertical="center"/>
    </xf>
    <xf numFmtId="0" fontId="50" fillId="0" borderId="7" xfId="0" applyFont="1" applyFill="1" applyBorder="1" applyAlignment="1">
      <alignment horizontal="center" vertical="center" wrapText="1"/>
    </xf>
    <xf numFmtId="3" fontId="46" fillId="0" borderId="7" xfId="0" applyNumberFormat="1" applyFont="1" applyBorder="1" applyAlignment="1">
      <alignment horizontal="right" wrapText="1"/>
    </xf>
    <xf numFmtId="9" fontId="46" fillId="0" borderId="1" xfId="171" applyFont="1"/>
    <xf numFmtId="3" fontId="46" fillId="0" borderId="0" xfId="0" applyNumberFormat="1" applyFont="1"/>
    <xf numFmtId="0" fontId="51" fillId="9" borderId="1" xfId="0" applyFont="1" applyFill="1" applyBorder="1" applyAlignment="1">
      <alignment horizontal="center" vertical="center" wrapText="1"/>
    </xf>
    <xf numFmtId="49" fontId="51" fillId="9" borderId="1" xfId="0" applyNumberFormat="1" applyFont="1" applyFill="1" applyBorder="1" applyAlignment="1">
      <alignment horizontal="center" vertical="center"/>
    </xf>
    <xf numFmtId="49" fontId="51" fillId="9" borderId="1" xfId="0" applyNumberFormat="1" applyFont="1" applyFill="1" applyBorder="1" applyAlignment="1">
      <alignment horizontal="center" vertical="center" wrapText="1"/>
    </xf>
    <xf numFmtId="0" fontId="51" fillId="9" borderId="1" xfId="0" applyFont="1" applyFill="1" applyBorder="1" applyAlignment="1">
      <alignment horizontal="center" vertical="center"/>
    </xf>
    <xf numFmtId="0" fontId="51" fillId="0" borderId="1" xfId="0" applyFont="1" applyFill="1" applyBorder="1"/>
    <xf numFmtId="3" fontId="46" fillId="0" borderId="1" xfId="0" applyNumberFormat="1" applyFont="1" applyFill="1" applyBorder="1"/>
    <xf numFmtId="166" fontId="46" fillId="0" borderId="1" xfId="171" applyNumberFormat="1" applyFont="1" applyFill="1" applyBorder="1" applyAlignment="1">
      <alignment horizontal="center"/>
    </xf>
    <xf numFmtId="0" fontId="51" fillId="13" borderId="1" xfId="0" applyFont="1" applyFill="1" applyBorder="1"/>
    <xf numFmtId="3" fontId="46" fillId="13" borderId="1" xfId="0" applyNumberFormat="1" applyFont="1" applyFill="1" applyBorder="1"/>
    <xf numFmtId="166" fontId="46" fillId="13" borderId="1" xfId="171" applyNumberFormat="1" applyFont="1" applyFill="1" applyBorder="1" applyAlignment="1">
      <alignment horizontal="center"/>
    </xf>
    <xf numFmtId="0" fontId="51" fillId="0" borderId="10" xfId="0" applyFont="1" applyFill="1" applyBorder="1"/>
    <xf numFmtId="3" fontId="50" fillId="0" borderId="10" xfId="0" applyNumberFormat="1" applyFont="1" applyFill="1" applyBorder="1"/>
    <xf numFmtId="166" fontId="50" fillId="0" borderId="10" xfId="171" applyNumberFormat="1" applyFont="1" applyFill="1" applyBorder="1" applyAlignment="1">
      <alignment horizontal="center"/>
    </xf>
    <xf numFmtId="0" fontId="21" fillId="0" borderId="0" xfId="0" applyFont="1"/>
    <xf numFmtId="0" fontId="51" fillId="2" borderId="0" xfId="0" applyFont="1" applyFill="1" applyAlignment="1">
      <alignment horizontal="center" vertical="center"/>
    </xf>
    <xf numFmtId="3" fontId="52" fillId="0" borderId="0" xfId="0" applyNumberFormat="1" applyFont="1" applyAlignment="1">
      <alignment horizontal="center" vertical="center"/>
    </xf>
    <xf numFmtId="0" fontId="52" fillId="0" borderId="0" xfId="0" applyFont="1" applyAlignment="1">
      <alignment horizontal="center" vertical="center"/>
    </xf>
    <xf numFmtId="3" fontId="52" fillId="10" borderId="0" xfId="0" applyNumberFormat="1" applyFont="1" applyFill="1" applyAlignment="1">
      <alignment horizontal="center" vertical="center"/>
    </xf>
    <xf numFmtId="0" fontId="52" fillId="10" borderId="0" xfId="0" applyFont="1" applyFill="1" applyAlignment="1">
      <alignment horizontal="center" vertical="center"/>
    </xf>
    <xf numFmtId="3" fontId="51" fillId="10" borderId="0" xfId="0" applyNumberFormat="1" applyFont="1" applyFill="1" applyAlignment="1">
      <alignment horizontal="center" vertical="center"/>
    </xf>
    <xf numFmtId="0" fontId="51" fillId="10" borderId="0" xfId="0" applyFont="1" applyFill="1" applyAlignment="1">
      <alignment horizontal="center" vertical="center"/>
    </xf>
    <xf numFmtId="0" fontId="49" fillId="42" borderId="0" xfId="0" applyFont="1" applyFill="1" applyAlignment="1">
      <alignment horizontal="center" vertical="center"/>
    </xf>
    <xf numFmtId="0" fontId="49" fillId="42" borderId="0" xfId="0" applyFont="1" applyFill="1" applyAlignment="1">
      <alignment horizontal="center" vertical="center"/>
    </xf>
    <xf numFmtId="0" fontId="46" fillId="0" borderId="7" xfId="178" applyFont="1" applyBorder="1" applyAlignment="1">
      <alignment vertical="center" wrapText="1"/>
    </xf>
    <xf numFmtId="0" fontId="46" fillId="0" borderId="9" xfId="178" applyFont="1" applyFill="1" applyBorder="1" applyAlignment="1">
      <alignment vertical="center" wrapText="1"/>
    </xf>
    <xf numFmtId="2" fontId="53" fillId="7" borderId="28" xfId="167" applyNumberFormat="1" applyFont="1" applyFill="1" applyBorder="1" applyAlignment="1">
      <alignment horizontal="left" vertical="center" wrapText="1" indent="1"/>
    </xf>
    <xf numFmtId="168" fontId="54" fillId="0" borderId="28" xfId="168" applyNumberFormat="1" applyFont="1" applyFill="1" applyBorder="1" applyAlignment="1">
      <alignment horizontal="center" vertical="center" wrapText="1"/>
    </xf>
    <xf numFmtId="2" fontId="53" fillId="7" borderId="30" xfId="167" applyNumberFormat="1" applyFont="1" applyFill="1" applyBorder="1" applyAlignment="1">
      <alignment horizontal="left" vertical="center" wrapText="1" indent="1"/>
    </xf>
    <xf numFmtId="168" fontId="54" fillId="7" borderId="28" xfId="167" applyNumberFormat="1" applyFont="1" applyFill="1" applyBorder="1" applyAlignment="1">
      <alignment horizontal="center" vertical="center" wrapText="1"/>
    </xf>
    <xf numFmtId="168" fontId="54" fillId="7" borderId="28" xfId="168" applyNumberFormat="1" applyFont="1" applyFill="1" applyBorder="1" applyAlignment="1">
      <alignment horizontal="center" vertical="center" wrapText="1"/>
    </xf>
    <xf numFmtId="168" fontId="53" fillId="7" borderId="29" xfId="167" applyNumberFormat="1" applyFont="1" applyFill="1" applyBorder="1" applyAlignment="1">
      <alignment horizontal="center" vertical="center" wrapText="1"/>
    </xf>
    <xf numFmtId="168" fontId="53" fillId="7" borderId="22" xfId="167" applyNumberFormat="1" applyFont="1" applyFill="1" applyBorder="1" applyAlignment="1">
      <alignment horizontal="center" vertical="center" wrapText="1"/>
    </xf>
    <xf numFmtId="168" fontId="53" fillId="7" borderId="19" xfId="167" applyNumberFormat="1" applyFont="1" applyFill="1" applyBorder="1" applyAlignment="1">
      <alignment horizontal="center" vertical="center" wrapText="1"/>
    </xf>
    <xf numFmtId="168" fontId="53" fillId="7" borderId="19" xfId="168" applyNumberFormat="1" applyFont="1" applyFill="1" applyBorder="1" applyAlignment="1">
      <alignment horizontal="center" vertical="center" wrapText="1"/>
    </xf>
    <xf numFmtId="168" fontId="53" fillId="7" borderId="18" xfId="168" applyNumberFormat="1" applyFont="1" applyFill="1" applyBorder="1" applyAlignment="1">
      <alignment horizontal="center" vertical="center" wrapText="1"/>
    </xf>
    <xf numFmtId="168" fontId="53" fillId="0" borderId="18" xfId="168" applyNumberFormat="1" applyFont="1" applyFill="1" applyBorder="1" applyAlignment="1">
      <alignment horizontal="center" vertical="center" wrapText="1"/>
    </xf>
    <xf numFmtId="169" fontId="46" fillId="0" borderId="1" xfId="177" applyNumberFormat="1" applyFont="1" applyFill="1" applyBorder="1"/>
    <xf numFmtId="168" fontId="46" fillId="0" borderId="1" xfId="177" applyNumberFormat="1" applyFont="1" applyFill="1" applyBorder="1"/>
    <xf numFmtId="169" fontId="46" fillId="0" borderId="1" xfId="177" applyNumberFormat="1" applyFont="1"/>
    <xf numFmtId="0" fontId="52" fillId="0" borderId="0" xfId="0" applyFont="1"/>
    <xf numFmtId="0" fontId="46" fillId="0" borderId="1" xfId="102" applyFont="1"/>
    <xf numFmtId="0" fontId="52" fillId="0" borderId="1" xfId="23" applyFont="1"/>
    <xf numFmtId="0" fontId="55" fillId="4" borderId="1" xfId="16" applyFont="1" applyFill="1" applyBorder="1" applyAlignment="1">
      <alignment horizontal="center"/>
    </xf>
    <xf numFmtId="0" fontId="46" fillId="0" borderId="5" xfId="102" applyFont="1" applyBorder="1"/>
    <xf numFmtId="0" fontId="42" fillId="6" borderId="0" xfId="0" applyFont="1" applyFill="1" applyAlignment="1">
      <alignment horizontal="center" vertical="center" wrapText="1"/>
    </xf>
    <xf numFmtId="0" fontId="42" fillId="6" borderId="1" xfId="0" applyFont="1" applyFill="1" applyBorder="1" applyAlignment="1">
      <alignment horizontal="center" vertical="center" wrapText="1"/>
    </xf>
    <xf numFmtId="0" fontId="56" fillId="3" borderId="3" xfId="0" applyFont="1" applyFill="1" applyBorder="1" applyAlignment="1">
      <alignment horizontal="left" vertical="center" wrapText="1"/>
    </xf>
    <xf numFmtId="3" fontId="56" fillId="3" borderId="3" xfId="0" applyNumberFormat="1" applyFont="1" applyFill="1" applyBorder="1" applyAlignment="1">
      <alignment horizontal="right" vertical="center"/>
    </xf>
    <xf numFmtId="3" fontId="46" fillId="3" borderId="3" xfId="9" applyNumberFormat="1" applyFont="1" applyFill="1" applyBorder="1" applyAlignment="1">
      <alignment horizontal="right" vertical="center"/>
    </xf>
    <xf numFmtId="10" fontId="56" fillId="3" borderId="3" xfId="0" applyNumberFormat="1" applyFont="1" applyFill="1" applyBorder="1" applyAlignment="1">
      <alignment horizontal="right" vertical="center"/>
    </xf>
    <xf numFmtId="0" fontId="56" fillId="3" borderId="4" xfId="0" applyFont="1" applyFill="1" applyBorder="1" applyAlignment="1">
      <alignment horizontal="left" vertical="center"/>
    </xf>
    <xf numFmtId="3" fontId="56" fillId="3" borderId="4" xfId="0" applyNumberFormat="1" applyFont="1" applyFill="1" applyBorder="1" applyAlignment="1">
      <alignment horizontal="right" vertical="center"/>
    </xf>
    <xf numFmtId="3" fontId="46" fillId="3" borderId="4" xfId="9" applyNumberFormat="1" applyFont="1" applyFill="1" applyBorder="1" applyAlignment="1">
      <alignment horizontal="right" vertical="center"/>
    </xf>
    <xf numFmtId="0" fontId="56" fillId="3" borderId="4" xfId="0" applyFont="1" applyFill="1" applyBorder="1" applyAlignment="1">
      <alignment horizontal="left" vertical="center" wrapText="1"/>
    </xf>
    <xf numFmtId="0" fontId="57" fillId="2" borderId="4" xfId="0" applyFont="1" applyFill="1" applyBorder="1" applyAlignment="1">
      <alignment horizontal="left" vertical="center"/>
    </xf>
    <xf numFmtId="3" fontId="57" fillId="2" borderId="4" xfId="0" applyNumberFormat="1" applyFont="1" applyFill="1" applyBorder="1" applyAlignment="1">
      <alignment horizontal="right" vertical="center"/>
    </xf>
    <xf numFmtId="3" fontId="57" fillId="2" borderId="3" xfId="0" applyNumberFormat="1" applyFont="1" applyFill="1" applyBorder="1" applyAlignment="1">
      <alignment horizontal="right" vertical="center"/>
    </xf>
    <xf numFmtId="10" fontId="57" fillId="2" borderId="3" xfId="0" applyNumberFormat="1" applyFont="1" applyFill="1" applyBorder="1" applyAlignment="1">
      <alignment horizontal="right" vertical="center"/>
    </xf>
    <xf numFmtId="0" fontId="56" fillId="0" borderId="1" xfId="7" applyFont="1"/>
    <xf numFmtId="0" fontId="46" fillId="0" borderId="1" xfId="126" applyFont="1"/>
    <xf numFmtId="0" fontId="56" fillId="0" borderId="1" xfId="126" applyFont="1" applyAlignment="1">
      <alignment horizontal="left" vertical="center"/>
    </xf>
    <xf numFmtId="0" fontId="57" fillId="0" borderId="1" xfId="126" applyFont="1" applyAlignment="1">
      <alignment horizontal="left" vertical="center"/>
    </xf>
    <xf numFmtId="0" fontId="50" fillId="0" borderId="1" xfId="126" applyFont="1"/>
    <xf numFmtId="49" fontId="50" fillId="0" borderId="1" xfId="126" applyNumberFormat="1" applyFont="1" applyAlignment="1">
      <alignment horizontal="left"/>
    </xf>
    <xf numFmtId="0" fontId="46" fillId="0" borderId="1" xfId="126" applyFont="1" applyAlignment="1">
      <alignment horizontal="left" wrapText="1"/>
    </xf>
    <xf numFmtId="0" fontId="46" fillId="0" borderId="1" xfId="126" applyFont="1" applyAlignment="1"/>
    <xf numFmtId="166" fontId="46" fillId="0" borderId="1" xfId="134" applyNumberFormat="1" applyFont="1"/>
    <xf numFmtId="9" fontId="46" fillId="0" borderId="1" xfId="134" applyFont="1"/>
    <xf numFmtId="0" fontId="46" fillId="0" borderId="1" xfId="126" applyFont="1" applyFill="1" applyBorder="1"/>
    <xf numFmtId="0" fontId="49" fillId="26" borderId="7" xfId="126" applyFont="1" applyFill="1" applyBorder="1" applyAlignment="1">
      <alignment vertical="center"/>
    </xf>
    <xf numFmtId="0" fontId="49" fillId="26" borderId="7" xfId="126" applyFont="1" applyFill="1" applyBorder="1" applyAlignment="1">
      <alignment horizontal="center" vertical="center" wrapText="1"/>
    </xf>
    <xf numFmtId="0" fontId="46" fillId="0" borderId="7" xfId="126" applyFont="1" applyBorder="1"/>
    <xf numFmtId="166" fontId="46" fillId="0" borderId="7" xfId="134" applyNumberFormat="1" applyFont="1" applyBorder="1"/>
    <xf numFmtId="0" fontId="46" fillId="0" borderId="7" xfId="126" applyFont="1" applyFill="1" applyBorder="1"/>
    <xf numFmtId="0" fontId="50" fillId="9" borderId="7" xfId="126" applyFont="1" applyFill="1" applyBorder="1"/>
    <xf numFmtId="166" fontId="50" fillId="9" borderId="7" xfId="134" applyNumberFormat="1" applyFont="1" applyFill="1" applyBorder="1"/>
    <xf numFmtId="0" fontId="46" fillId="7" borderId="7" xfId="126" applyFont="1" applyFill="1" applyBorder="1"/>
    <xf numFmtId="166" fontId="46" fillId="7" borderId="7" xfId="134" applyNumberFormat="1" applyFont="1" applyFill="1" applyBorder="1"/>
    <xf numFmtId="166" fontId="46" fillId="0" borderId="7" xfId="134" applyNumberFormat="1" applyFont="1" applyFill="1" applyBorder="1"/>
    <xf numFmtId="0" fontId="49" fillId="26" borderId="7" xfId="126" applyFont="1" applyFill="1" applyBorder="1"/>
    <xf numFmtId="3" fontId="49" fillId="26" borderId="7" xfId="126" applyNumberFormat="1" applyFont="1" applyFill="1" applyBorder="1"/>
    <xf numFmtId="9" fontId="49" fillId="26" borderId="7" xfId="126" applyNumberFormat="1" applyFont="1" applyFill="1" applyBorder="1"/>
    <xf numFmtId="3" fontId="46" fillId="0" borderId="7" xfId="126" applyNumberFormat="1" applyFont="1" applyBorder="1"/>
    <xf numFmtId="3" fontId="46" fillId="0" borderId="7" xfId="126" applyNumberFormat="1" applyFont="1" applyFill="1" applyBorder="1"/>
    <xf numFmtId="3" fontId="50" fillId="9" borderId="7" xfId="126" applyNumberFormat="1" applyFont="1" applyFill="1" applyBorder="1"/>
    <xf numFmtId="17" fontId="46" fillId="0" borderId="1" xfId="126" applyNumberFormat="1" applyFont="1"/>
    <xf numFmtId="3" fontId="46" fillId="0" borderId="1" xfId="126" applyNumberFormat="1" applyFont="1"/>
    <xf numFmtId="17" fontId="46" fillId="0" borderId="0" xfId="0" applyNumberFormat="1" applyFont="1"/>
    <xf numFmtId="17" fontId="46" fillId="0" borderId="1" xfId="126" applyNumberFormat="1" applyFont="1" applyFill="1"/>
    <xf numFmtId="3" fontId="46" fillId="0" borderId="1" xfId="126" applyNumberFormat="1" applyFont="1" applyFill="1"/>
    <xf numFmtId="0" fontId="46" fillId="0" borderId="0" xfId="0" applyFont="1" applyFill="1"/>
    <xf numFmtId="17" fontId="46" fillId="0" borderId="0" xfId="0" applyNumberFormat="1" applyFont="1" applyFill="1"/>
    <xf numFmtId="3" fontId="46" fillId="0" borderId="0" xfId="0" applyNumberFormat="1" applyFont="1" applyFill="1"/>
    <xf numFmtId="171" fontId="46" fillId="0" borderId="1" xfId="126" applyNumberFormat="1" applyFont="1"/>
    <xf numFmtId="0" fontId="46" fillId="0" borderId="1" xfId="126" applyNumberFormat="1" applyFont="1"/>
    <xf numFmtId="0" fontId="46" fillId="0" borderId="1" xfId="126" applyFont="1" applyFill="1"/>
    <xf numFmtId="9" fontId="52" fillId="0" borderId="1" xfId="134" applyFont="1"/>
    <xf numFmtId="166" fontId="52" fillId="0" borderId="1" xfId="134" applyNumberFormat="1" applyFont="1"/>
    <xf numFmtId="166" fontId="46" fillId="0" borderId="1" xfId="159" applyNumberFormat="1" applyFont="1"/>
    <xf numFmtId="0" fontId="55" fillId="0" borderId="1" xfId="3" applyFont="1"/>
    <xf numFmtId="0" fontId="46" fillId="0" borderId="1" xfId="165" applyFont="1"/>
    <xf numFmtId="0" fontId="56" fillId="0" borderId="1" xfId="15" applyFont="1"/>
    <xf numFmtId="3" fontId="46" fillId="0" borderId="1" xfId="165" applyNumberFormat="1" applyFont="1"/>
    <xf numFmtId="2" fontId="46" fillId="0" borderId="1" xfId="165" applyNumberFormat="1" applyFont="1"/>
    <xf numFmtId="172" fontId="52" fillId="0" borderId="1" xfId="171" applyNumberFormat="1" applyFont="1"/>
    <xf numFmtId="3" fontId="46" fillId="0" borderId="1" xfId="165" applyNumberFormat="1" applyFont="1" applyBorder="1"/>
    <xf numFmtId="2" fontId="46" fillId="0" borderId="1" xfId="165" applyNumberFormat="1" applyFont="1" applyBorder="1"/>
    <xf numFmtId="0" fontId="50" fillId="0" borderId="37" xfId="165" applyFont="1" applyBorder="1"/>
    <xf numFmtId="3" fontId="50" fillId="0" borderId="37" xfId="165" applyNumberFormat="1" applyFont="1" applyBorder="1"/>
    <xf numFmtId="170" fontId="50" fillId="0" borderId="37" xfId="165" applyNumberFormat="1" applyFont="1" applyBorder="1"/>
    <xf numFmtId="2" fontId="50" fillId="0" borderId="37" xfId="165" applyNumberFormat="1" applyFont="1" applyBorder="1"/>
    <xf numFmtId="0" fontId="50" fillId="0" borderId="12" xfId="165" applyFont="1" applyBorder="1"/>
    <xf numFmtId="3" fontId="50" fillId="0" borderId="12" xfId="165" applyNumberFormat="1" applyFont="1" applyBorder="1"/>
    <xf numFmtId="170" fontId="50" fillId="0" borderId="12" xfId="165" applyNumberFormat="1" applyFont="1" applyBorder="1"/>
    <xf numFmtId="2" fontId="50" fillId="0" borderId="12" xfId="165" applyNumberFormat="1" applyFont="1" applyBorder="1"/>
    <xf numFmtId="0" fontId="46" fillId="9" borderId="1" xfId="165" applyFont="1" applyFill="1"/>
    <xf numFmtId="0" fontId="58" fillId="0" borderId="1" xfId="165" applyFont="1"/>
    <xf numFmtId="0" fontId="42" fillId="12" borderId="1" xfId="165" applyFont="1" applyFill="1" applyAlignment="1">
      <alignment horizontal="center"/>
    </xf>
    <xf numFmtId="0" fontId="59" fillId="9" borderId="1" xfId="165" applyFont="1" applyFill="1" applyAlignment="1">
      <alignment horizontal="center" vertical="center"/>
    </xf>
    <xf numFmtId="0" fontId="59" fillId="23" borderId="1" xfId="165" applyFont="1" applyFill="1"/>
    <xf numFmtId="0" fontId="46" fillId="10" borderId="1" xfId="165" applyFont="1" applyFill="1"/>
    <xf numFmtId="3" fontId="46" fillId="10" borderId="1" xfId="165" applyNumberFormat="1" applyFont="1" applyFill="1"/>
    <xf numFmtId="0" fontId="59" fillId="24" borderId="1" xfId="165" applyFont="1" applyFill="1"/>
    <xf numFmtId="0" fontId="46" fillId="3" borderId="1" xfId="165" applyFont="1" applyFill="1"/>
    <xf numFmtId="3" fontId="46" fillId="3" borderId="1" xfId="165" applyNumberFormat="1" applyFont="1" applyFill="1"/>
    <xf numFmtId="0" fontId="59" fillId="9" borderId="1" xfId="165" applyFont="1" applyFill="1" applyAlignment="1">
      <alignment horizontal="center" vertical="center" textRotation="90"/>
    </xf>
    <xf numFmtId="2" fontId="46" fillId="3" borderId="1" xfId="165" applyNumberFormat="1" applyFont="1" applyFill="1"/>
    <xf numFmtId="2" fontId="46" fillId="10" borderId="1" xfId="165" applyNumberFormat="1" applyFont="1" applyFill="1"/>
    <xf numFmtId="0" fontId="52" fillId="0" borderId="1" xfId="152" applyFont="1"/>
    <xf numFmtId="2" fontId="52" fillId="0" borderId="1" xfId="152" applyNumberFormat="1" applyFont="1"/>
    <xf numFmtId="9" fontId="52" fillId="0" borderId="1" xfId="152" applyNumberFormat="1" applyFont="1"/>
    <xf numFmtId="167" fontId="52" fillId="0" borderId="1" xfId="175" applyNumberFormat="1" applyFont="1"/>
    <xf numFmtId="14" fontId="52" fillId="0" borderId="1" xfId="152" applyNumberFormat="1" applyFont="1" applyBorder="1"/>
    <xf numFmtId="1" fontId="52" fillId="0" borderId="1" xfId="152" applyNumberFormat="1" applyFont="1" applyBorder="1"/>
    <xf numFmtId="9" fontId="52" fillId="0" borderId="1" xfId="154" applyNumberFormat="1" applyFont="1" applyBorder="1"/>
    <xf numFmtId="43" fontId="52" fillId="0" borderId="1" xfId="175" applyNumberFormat="1" applyFont="1"/>
    <xf numFmtId="166" fontId="52" fillId="0" borderId="1" xfId="154" applyNumberFormat="1" applyFont="1" applyBorder="1"/>
    <xf numFmtId="168" fontId="56" fillId="0" borderId="1" xfId="7" applyNumberFormat="1" applyFont="1"/>
    <xf numFmtId="3" fontId="56" fillId="0" borderId="1" xfId="7" applyNumberFormat="1" applyFont="1"/>
    <xf numFmtId="0" fontId="52" fillId="0" borderId="1" xfId="174" applyFont="1"/>
    <xf numFmtId="168" fontId="52" fillId="0" borderId="1" xfId="174" applyNumberFormat="1" applyFont="1"/>
    <xf numFmtId="2" fontId="52" fillId="0" borderId="1" xfId="174" applyNumberFormat="1" applyFont="1"/>
    <xf numFmtId="2" fontId="56" fillId="0" borderId="1" xfId="7" applyNumberFormat="1" applyFont="1" applyFill="1"/>
    <xf numFmtId="10" fontId="56" fillId="0" borderId="1" xfId="7" applyNumberFormat="1" applyFont="1"/>
    <xf numFmtId="0" fontId="46" fillId="0" borderId="1" xfId="102" applyFont="1"/>
    <xf numFmtId="0" fontId="46" fillId="0" borderId="1" xfId="102" applyFont="1" applyAlignment="1">
      <alignment horizontal="center"/>
    </xf>
    <xf numFmtId="10" fontId="52" fillId="0" borderId="1" xfId="107" applyNumberFormat="1" applyFont="1"/>
    <xf numFmtId="166" fontId="52" fillId="0" borderId="1" xfId="107" applyNumberFormat="1" applyFont="1"/>
    <xf numFmtId="0" fontId="50" fillId="0" borderId="1" xfId="102" applyFont="1"/>
    <xf numFmtId="166" fontId="46" fillId="0" borderId="1" xfId="102" applyNumberFormat="1" applyFont="1"/>
    <xf numFmtId="3" fontId="46" fillId="0" borderId="1" xfId="102" applyNumberFormat="1" applyFont="1"/>
    <xf numFmtId="17" fontId="46" fillId="0" borderId="1" xfId="102" applyNumberFormat="1" applyFont="1"/>
    <xf numFmtId="0" fontId="46" fillId="0" borderId="1" xfId="104" applyFont="1"/>
    <xf numFmtId="0" fontId="55" fillId="0" borderId="1" xfId="30" applyFont="1" applyFill="1" applyBorder="1" applyAlignment="1">
      <alignment horizontal="center"/>
    </xf>
    <xf numFmtId="0" fontId="42" fillId="6" borderId="1" xfId="10" applyFont="1" applyFill="1" applyAlignment="1">
      <alignment horizontal="center" vertical="center" wrapText="1"/>
    </xf>
    <xf numFmtId="17" fontId="42" fillId="6" borderId="1" xfId="10" quotePrefix="1" applyNumberFormat="1" applyFont="1" applyFill="1" applyAlignment="1">
      <alignment horizontal="center" wrapText="1"/>
    </xf>
    <xf numFmtId="0" fontId="42" fillId="6" borderId="1" xfId="104" applyFont="1" applyFill="1" applyAlignment="1">
      <alignment horizontal="center" vertical="center" wrapText="1"/>
    </xf>
    <xf numFmtId="0" fontId="46" fillId="3" borderId="3" xfId="10" applyFont="1" applyFill="1" applyBorder="1" applyAlignment="1">
      <alignment horizontal="left" wrapText="1"/>
    </xf>
    <xf numFmtId="3" fontId="46" fillId="3" borderId="3" xfId="10" applyNumberFormat="1" applyFont="1" applyFill="1" applyBorder="1" applyAlignment="1">
      <alignment horizontal="right"/>
    </xf>
    <xf numFmtId="3" fontId="46" fillId="3" borderId="3" xfId="104" applyNumberFormat="1" applyFont="1" applyFill="1" applyBorder="1" applyAlignment="1">
      <alignment horizontal="right" vertical="center"/>
    </xf>
    <xf numFmtId="10" fontId="46" fillId="3" borderId="3" xfId="104" applyNumberFormat="1" applyFont="1" applyFill="1" applyBorder="1" applyAlignment="1">
      <alignment horizontal="right" vertical="center"/>
    </xf>
    <xf numFmtId="0" fontId="46" fillId="3" borderId="4" xfId="10" applyFont="1" applyFill="1" applyBorder="1" applyAlignment="1">
      <alignment horizontal="left"/>
    </xf>
    <xf numFmtId="3" fontId="46" fillId="3" borderId="4" xfId="10" applyNumberFormat="1" applyFont="1" applyFill="1" applyBorder="1" applyAlignment="1">
      <alignment horizontal="right"/>
    </xf>
    <xf numFmtId="0" fontId="46" fillId="3" borderId="4" xfId="10" applyFont="1" applyFill="1" applyBorder="1" applyAlignment="1">
      <alignment horizontal="left" wrapText="1"/>
    </xf>
    <xf numFmtId="0" fontId="46" fillId="0" borderId="4" xfId="10" applyFont="1" applyFill="1" applyBorder="1" applyAlignment="1">
      <alignment horizontal="left"/>
    </xf>
    <xf numFmtId="3" fontId="46" fillId="0" borderId="4" xfId="10" applyNumberFormat="1" applyFont="1" applyFill="1" applyBorder="1" applyAlignment="1">
      <alignment horizontal="right"/>
    </xf>
    <xf numFmtId="0" fontId="46" fillId="0" borderId="3" xfId="10" applyFont="1" applyBorder="1" applyAlignment="1"/>
    <xf numFmtId="3" fontId="46" fillId="0" borderId="3" xfId="10" applyNumberFormat="1" applyFont="1" applyBorder="1" applyAlignment="1"/>
    <xf numFmtId="0" fontId="50" fillId="2" borderId="3" xfId="104" applyFont="1" applyFill="1" applyBorder="1"/>
    <xf numFmtId="3" fontId="50" fillId="2" borderId="3" xfId="104" applyNumberFormat="1" applyFont="1" applyFill="1" applyBorder="1"/>
    <xf numFmtId="3" fontId="50" fillId="2" borderId="3" xfId="104" applyNumberFormat="1" applyFont="1" applyFill="1" applyBorder="1" applyAlignment="1">
      <alignment horizontal="right" vertical="center"/>
    </xf>
    <xf numFmtId="10" fontId="50" fillId="2" borderId="3" xfId="104" applyNumberFormat="1" applyFont="1" applyFill="1" applyBorder="1" applyAlignment="1">
      <alignment horizontal="right" vertical="center"/>
    </xf>
    <xf numFmtId="0" fontId="50" fillId="0" borderId="1" xfId="104" applyFont="1"/>
    <xf numFmtId="17" fontId="42" fillId="6" borderId="1" xfId="104" quotePrefix="1" applyNumberFormat="1" applyFont="1" applyFill="1" applyAlignment="1">
      <alignment horizontal="center" vertical="center" wrapText="1"/>
    </xf>
    <xf numFmtId="17" fontId="42" fillId="0" borderId="1" xfId="104" quotePrefix="1" applyNumberFormat="1" applyFont="1" applyAlignment="1">
      <alignment horizontal="center" vertical="center" wrapText="1"/>
    </xf>
    <xf numFmtId="0" fontId="42" fillId="0" borderId="1" xfId="104" applyFont="1" applyAlignment="1">
      <alignment horizontal="center" vertical="center" wrapText="1"/>
    </xf>
    <xf numFmtId="0" fontId="46" fillId="3" borderId="3" xfId="104" applyFont="1" applyFill="1" applyBorder="1" applyAlignment="1">
      <alignment horizontal="left" vertical="center" wrapText="1"/>
    </xf>
    <xf numFmtId="10" fontId="46" fillId="3" borderId="3" xfId="105" applyNumberFormat="1" applyFont="1" applyFill="1" applyBorder="1" applyAlignment="1">
      <alignment horizontal="right" vertical="center"/>
    </xf>
    <xf numFmtId="166" fontId="46" fillId="0" borderId="1" xfId="39" applyNumberFormat="1" applyFont="1" applyBorder="1" applyAlignment="1">
      <alignment horizontal="right" vertical="center"/>
    </xf>
    <xf numFmtId="3" fontId="46" fillId="0" borderId="1" xfId="104" applyNumberFormat="1" applyFont="1" applyAlignment="1">
      <alignment horizontal="right" vertical="center"/>
    </xf>
    <xf numFmtId="10" fontId="46" fillId="0" borderId="1" xfId="104" applyNumberFormat="1" applyFont="1" applyAlignment="1">
      <alignment horizontal="right" vertical="center"/>
    </xf>
    <xf numFmtId="0" fontId="46" fillId="3" borderId="4" xfId="104" applyFont="1" applyFill="1" applyBorder="1" applyAlignment="1">
      <alignment horizontal="left" vertical="center"/>
    </xf>
    <xf numFmtId="0" fontId="46" fillId="3" borderId="4" xfId="104" applyFont="1" applyFill="1" applyBorder="1" applyAlignment="1">
      <alignment horizontal="left" vertical="center" wrapText="1"/>
    </xf>
    <xf numFmtId="0" fontId="46" fillId="0" borderId="4" xfId="104" applyFont="1" applyBorder="1" applyAlignment="1">
      <alignment horizontal="left" vertical="center"/>
    </xf>
    <xf numFmtId="0" fontId="46" fillId="0" borderId="3" xfId="104" applyFont="1" applyBorder="1"/>
    <xf numFmtId="10" fontId="50" fillId="2" borderId="3" xfId="105" applyNumberFormat="1" applyFont="1" applyFill="1" applyBorder="1"/>
    <xf numFmtId="3" fontId="50" fillId="0" borderId="1" xfId="104" applyNumberFormat="1" applyFont="1"/>
    <xf numFmtId="3" fontId="50" fillId="0" borderId="1" xfId="104" applyNumberFormat="1" applyFont="1" applyAlignment="1">
      <alignment horizontal="right" vertical="center"/>
    </xf>
    <xf numFmtId="10" fontId="50" fillId="0" borderId="1" xfId="104" applyNumberFormat="1" applyFont="1" applyAlignment="1">
      <alignment horizontal="right" vertical="center"/>
    </xf>
    <xf numFmtId="3" fontId="46" fillId="0" borderId="1" xfId="104" applyNumberFormat="1" applyFont="1"/>
    <xf numFmtId="0" fontId="55" fillId="0" borderId="1" xfId="30" applyFont="1" applyFill="1" applyAlignment="1">
      <alignment horizontal="center"/>
    </xf>
    <xf numFmtId="166" fontId="52" fillId="0" borderId="1" xfId="23" applyNumberFormat="1" applyFont="1"/>
    <xf numFmtId="10" fontId="52" fillId="0" borderId="1" xfId="107" applyNumberFormat="1" applyFont="1" applyAlignment="1">
      <alignment horizontal="center"/>
    </xf>
    <xf numFmtId="0" fontId="46" fillId="0" borderId="1" xfId="102" applyFont="1" applyAlignment="1">
      <alignment horizontal="center"/>
    </xf>
    <xf numFmtId="3" fontId="52" fillId="0" borderId="1" xfId="23" applyNumberFormat="1" applyFont="1"/>
    <xf numFmtId="166" fontId="46" fillId="0" borderId="1" xfId="39" applyNumberFormat="1" applyFont="1" applyBorder="1"/>
    <xf numFmtId="0" fontId="55" fillId="7" borderId="1" xfId="30" applyFont="1" applyFill="1" applyBorder="1" applyAlignment="1">
      <alignment horizontal="center"/>
    </xf>
    <xf numFmtId="0" fontId="50" fillId="0" borderId="1" xfId="102" applyFont="1" applyAlignment="1">
      <alignment horizontal="center"/>
    </xf>
    <xf numFmtId="0" fontId="46" fillId="0" borderId="1" xfId="106" applyFont="1"/>
    <xf numFmtId="0" fontId="55" fillId="0" borderId="1" xfId="30" applyFont="1" applyFill="1" applyBorder="1" applyAlignment="1"/>
    <xf numFmtId="17" fontId="46" fillId="0" borderId="1" xfId="106" applyNumberFormat="1" applyFont="1" applyAlignment="1">
      <alignment horizontal="center"/>
    </xf>
    <xf numFmtId="0" fontId="46" fillId="0" borderId="1" xfId="102" applyFont="1" applyAlignment="1">
      <alignment horizontal="left"/>
    </xf>
    <xf numFmtId="0" fontId="52" fillId="0" borderId="0" xfId="0" applyFont="1" applyAlignment="1">
      <alignment horizontal="center"/>
    </xf>
    <xf numFmtId="3" fontId="52" fillId="0" borderId="0" xfId="0" applyNumberFormat="1" applyFont="1" applyAlignment="1">
      <alignment wrapText="1"/>
    </xf>
    <xf numFmtId="10" fontId="46" fillId="0" borderId="1" xfId="102" applyNumberFormat="1" applyFont="1"/>
    <xf numFmtId="0" fontId="52" fillId="0" borderId="1" xfId="23" applyFont="1" applyAlignment="1">
      <alignment horizontal="left"/>
    </xf>
    <xf numFmtId="0" fontId="55" fillId="0" borderId="1" xfId="3" applyFont="1" applyFill="1" applyAlignment="1"/>
    <xf numFmtId="17" fontId="46" fillId="0" borderId="1" xfId="102" quotePrefix="1" applyNumberFormat="1" applyFont="1" applyAlignment="1">
      <alignment horizontal="center" wrapText="1"/>
    </xf>
    <xf numFmtId="10" fontId="46" fillId="0" borderId="1" xfId="39" applyNumberFormat="1" applyFont="1" applyBorder="1"/>
    <xf numFmtId="3" fontId="50" fillId="0" borderId="1" xfId="102" applyNumberFormat="1" applyFont="1"/>
    <xf numFmtId="10" fontId="51" fillId="0" borderId="1" xfId="107" applyNumberFormat="1" applyFont="1"/>
    <xf numFmtId="10" fontId="46" fillId="0" borderId="1" xfId="138" applyNumberFormat="1" applyFont="1" applyBorder="1"/>
    <xf numFmtId="0" fontId="46" fillId="0" borderId="1" xfId="106" applyFont="1" applyAlignment="1">
      <alignment horizontal="center"/>
    </xf>
    <xf numFmtId="0" fontId="46" fillId="0" borderId="1" xfId="103" applyFont="1" applyAlignment="1">
      <alignment vertical="center"/>
    </xf>
    <xf numFmtId="3" fontId="57" fillId="0" borderId="1" xfId="102" applyNumberFormat="1" applyFont="1" applyAlignment="1">
      <alignment horizontal="right" vertical="center"/>
    </xf>
    <xf numFmtId="0" fontId="56" fillId="0" borderId="1" xfId="7" applyFont="1" applyFill="1"/>
    <xf numFmtId="3" fontId="56" fillId="0" borderId="1" xfId="7" applyNumberFormat="1" applyFont="1" applyFill="1"/>
    <xf numFmtId="10" fontId="52" fillId="0" borderId="1" xfId="31" applyNumberFormat="1" applyFont="1"/>
    <xf numFmtId="14" fontId="56" fillId="0" borderId="1" xfId="7" applyNumberFormat="1" applyFont="1"/>
    <xf numFmtId="166" fontId="56" fillId="0" borderId="1" xfId="7" applyNumberFormat="1" applyFont="1"/>
    <xf numFmtId="167" fontId="52" fillId="0" borderId="1" xfId="173" applyNumberFormat="1" applyFont="1"/>
    <xf numFmtId="167" fontId="56" fillId="0" borderId="1" xfId="7" applyNumberFormat="1" applyFont="1"/>
    <xf numFmtId="0" fontId="46" fillId="0" borderId="1" xfId="165" applyFont="1" applyAlignment="1">
      <alignment wrapText="1"/>
    </xf>
    <xf numFmtId="0" fontId="60" fillId="35" borderId="35" xfId="165" applyFont="1" applyFill="1" applyBorder="1" applyAlignment="1">
      <alignment horizontal="left" vertical="center" wrapText="1"/>
    </xf>
    <xf numFmtId="0" fontId="60" fillId="35" borderId="36" xfId="165" applyFont="1" applyFill="1" applyBorder="1" applyAlignment="1">
      <alignment horizontal="left" vertical="center" wrapText="1"/>
    </xf>
    <xf numFmtId="0" fontId="56" fillId="0" borderId="1" xfId="165" applyFont="1" applyAlignment="1">
      <alignment horizontal="left" vertical="center"/>
    </xf>
    <xf numFmtId="0" fontId="51" fillId="0" borderId="1" xfId="165" applyFont="1"/>
    <xf numFmtId="0" fontId="50" fillId="0" borderId="1" xfId="165" applyFont="1"/>
    <xf numFmtId="0" fontId="46" fillId="0" borderId="1" xfId="165" applyFont="1" applyFill="1"/>
    <xf numFmtId="2" fontId="46" fillId="0" borderId="1" xfId="165" applyNumberFormat="1" applyFont="1" applyFill="1"/>
    <xf numFmtId="0" fontId="46" fillId="5" borderId="1" xfId="165" applyFont="1" applyFill="1"/>
    <xf numFmtId="2" fontId="46" fillId="5" borderId="1" xfId="165" applyNumberFormat="1" applyFont="1" applyFill="1"/>
    <xf numFmtId="0" fontId="60" fillId="0" borderId="1" xfId="8" applyFont="1"/>
    <xf numFmtId="0" fontId="46" fillId="0" borderId="1" xfId="165" applyFont="1" applyAlignment="1">
      <alignment horizontal="center"/>
    </xf>
    <xf numFmtId="2" fontId="46" fillId="0" borderId="1" xfId="165" applyNumberFormat="1" applyFont="1" applyAlignment="1">
      <alignment horizontal="left" vertical="center" wrapText="1"/>
    </xf>
    <xf numFmtId="10" fontId="52" fillId="0" borderId="1" xfId="171" applyNumberFormat="1" applyFont="1"/>
    <xf numFmtId="43" fontId="52" fillId="0" borderId="1" xfId="172" applyFont="1"/>
    <xf numFmtId="0" fontId="46" fillId="0" borderId="1" xfId="165" applyFont="1" applyAlignment="1">
      <alignment horizontal="center"/>
    </xf>
    <xf numFmtId="2" fontId="56" fillId="0" borderId="1" xfId="7" applyNumberFormat="1" applyFont="1"/>
    <xf numFmtId="0" fontId="50" fillId="0" borderId="1" xfId="165" applyFont="1" applyAlignment="1">
      <alignment horizontal="center"/>
    </xf>
    <xf numFmtId="0" fontId="50" fillId="0" borderId="1" xfId="165" applyFont="1" applyAlignment="1">
      <alignment vertical="center"/>
    </xf>
    <xf numFmtId="0" fontId="50" fillId="0" borderId="1" xfId="165" applyNumberFormat="1" applyFont="1" applyAlignment="1">
      <alignment horizontal="left" vertical="center" wrapText="1" indent="1"/>
    </xf>
    <xf numFmtId="2" fontId="46" fillId="0" borderId="1" xfId="165" applyNumberFormat="1" applyFont="1" applyAlignment="1">
      <alignment horizontal="center" vertical="center" wrapText="1"/>
    </xf>
    <xf numFmtId="0" fontId="46" fillId="0" borderId="1" xfId="165" applyNumberFormat="1" applyFont="1"/>
    <xf numFmtId="167" fontId="52" fillId="0" borderId="1" xfId="172" applyNumberFormat="1" applyFont="1"/>
    <xf numFmtId="0" fontId="46" fillId="0" borderId="1" xfId="165" applyFont="1" applyAlignment="1">
      <alignment vertical="center"/>
    </xf>
    <xf numFmtId="0" fontId="52" fillId="0" borderId="1" xfId="171" applyNumberFormat="1" applyFont="1"/>
    <xf numFmtId="10" fontId="46" fillId="0" borderId="1" xfId="165" applyNumberFormat="1" applyFont="1"/>
    <xf numFmtId="0" fontId="52" fillId="0" borderId="1" xfId="172" applyNumberFormat="1" applyFont="1"/>
    <xf numFmtId="0" fontId="50" fillId="0" borderId="1" xfId="165" applyFont="1" applyAlignment="1">
      <alignment horizontal="center"/>
    </xf>
    <xf numFmtId="17" fontId="46" fillId="0" borderId="1" xfId="165" applyNumberFormat="1" applyFont="1"/>
    <xf numFmtId="0" fontId="46" fillId="0" borderId="1" xfId="7" applyFont="1"/>
    <xf numFmtId="0" fontId="46" fillId="0" borderId="1" xfId="170" applyFont="1"/>
    <xf numFmtId="0" fontId="56" fillId="0" borderId="1" xfId="7" applyNumberFormat="1" applyFont="1"/>
    <xf numFmtId="0" fontId="50" fillId="0" borderId="2" xfId="7" applyFont="1" applyBorder="1" applyAlignment="1">
      <alignment horizontal="left"/>
    </xf>
    <xf numFmtId="0" fontId="56" fillId="0" borderId="1" xfId="7" applyFont="1" applyAlignment="1">
      <alignment horizontal="left" indent="1"/>
    </xf>
    <xf numFmtId="10" fontId="46" fillId="0" borderId="1" xfId="170" applyNumberFormat="1" applyFont="1"/>
    <xf numFmtId="0" fontId="46" fillId="0" borderId="1" xfId="170" applyFont="1" applyAlignment="1">
      <alignment horizontal="left" indent="1"/>
    </xf>
    <xf numFmtId="0" fontId="50" fillId="0" borderId="2" xfId="170" applyFont="1" applyBorder="1" applyAlignment="1">
      <alignment horizontal="left"/>
    </xf>
    <xf numFmtId="167" fontId="52" fillId="0" borderId="1" xfId="111" applyNumberFormat="1" applyFont="1"/>
    <xf numFmtId="166" fontId="52" fillId="0" borderId="1" xfId="110" applyNumberFormat="1" applyFont="1"/>
    <xf numFmtId="9" fontId="52" fillId="0" borderId="1" xfId="110" applyFont="1"/>
    <xf numFmtId="165" fontId="52" fillId="0" borderId="1" xfId="111" applyFont="1"/>
    <xf numFmtId="0" fontId="50" fillId="0" borderId="1" xfId="106" applyFont="1" applyAlignment="1">
      <alignment vertical="center" wrapText="1"/>
    </xf>
    <xf numFmtId="0" fontId="46" fillId="0" borderId="1" xfId="106" applyFont="1" applyAlignment="1">
      <alignment vertical="center" wrapText="1"/>
    </xf>
    <xf numFmtId="3" fontId="46" fillId="0" borderId="1" xfId="106" applyNumberFormat="1" applyFont="1" applyAlignment="1">
      <alignment vertical="center" wrapText="1"/>
    </xf>
    <xf numFmtId="166" fontId="52" fillId="0" borderId="0" xfId="0" applyNumberFormat="1" applyFont="1"/>
    <xf numFmtId="166" fontId="52" fillId="0" borderId="1" xfId="171" applyNumberFormat="1" applyFont="1"/>
    <xf numFmtId="3" fontId="46" fillId="0" borderId="1" xfId="106" applyNumberFormat="1" applyFont="1"/>
    <xf numFmtId="10" fontId="52" fillId="0" borderId="1" xfId="110" applyNumberFormat="1" applyFont="1"/>
    <xf numFmtId="10" fontId="46" fillId="0" borderId="1" xfId="106" applyNumberFormat="1" applyFont="1"/>
    <xf numFmtId="0" fontId="50" fillId="0" borderId="1" xfId="106" applyFont="1" applyAlignment="1">
      <alignment horizontal="center" vertical="center" wrapText="1"/>
    </xf>
    <xf numFmtId="3" fontId="52" fillId="0" borderId="1" xfId="112" applyNumberFormat="1" applyFont="1"/>
    <xf numFmtId="3" fontId="52" fillId="0" borderId="0" xfId="0" applyNumberFormat="1" applyFont="1"/>
    <xf numFmtId="0" fontId="46" fillId="0" borderId="1" xfId="109" applyFont="1"/>
    <xf numFmtId="0" fontId="52" fillId="0" borderId="0" xfId="0" applyFont="1" applyAlignment="1">
      <alignment horizontal="left" vertical="center"/>
    </xf>
    <xf numFmtId="3" fontId="52" fillId="0" borderId="1" xfId="0" applyNumberFormat="1" applyFont="1" applyFill="1" applyBorder="1"/>
    <xf numFmtId="10" fontId="46" fillId="0" borderId="1" xfId="0" applyNumberFormat="1" applyFont="1" applyFill="1" applyBorder="1" applyAlignment="1">
      <alignment horizontal="center"/>
    </xf>
    <xf numFmtId="3" fontId="52" fillId="0" borderId="1" xfId="0" applyNumberFormat="1" applyFont="1" applyFill="1" applyBorder="1" applyAlignment="1">
      <alignment vertical="center"/>
    </xf>
    <xf numFmtId="10" fontId="46" fillId="0" borderId="1" xfId="0" applyNumberFormat="1" applyFont="1" applyFill="1" applyBorder="1" applyAlignment="1">
      <alignment horizontal="center" vertical="center"/>
    </xf>
    <xf numFmtId="10" fontId="46" fillId="0" borderId="1" xfId="109" applyNumberFormat="1" applyFont="1"/>
    <xf numFmtId="10" fontId="52" fillId="0" borderId="1" xfId="134" applyNumberFormat="1" applyFont="1"/>
    <xf numFmtId="3" fontId="52" fillId="0" borderId="1" xfId="109" applyNumberFormat="1" applyFont="1" applyFill="1" applyBorder="1"/>
    <xf numFmtId="10" fontId="46" fillId="0" borderId="1" xfId="109" applyNumberFormat="1" applyFont="1" applyFill="1" applyBorder="1" applyAlignment="1">
      <alignment horizontal="center"/>
    </xf>
    <xf numFmtId="3" fontId="52" fillId="0" borderId="1" xfId="109" applyNumberFormat="1" applyFont="1" applyFill="1" applyBorder="1" applyAlignment="1">
      <alignment vertical="center"/>
    </xf>
    <xf numFmtId="10" fontId="46" fillId="0" borderId="1" xfId="109" applyNumberFormat="1" applyFont="1" applyFill="1" applyBorder="1" applyAlignment="1">
      <alignment horizontal="center" vertical="center"/>
    </xf>
    <xf numFmtId="0" fontId="50" fillId="21" borderId="5" xfId="0" applyFont="1" applyFill="1" applyBorder="1" applyAlignment="1">
      <alignment horizontal="center"/>
    </xf>
    <xf numFmtId="0" fontId="51" fillId="22" borderId="7" xfId="0" applyFont="1" applyFill="1" applyBorder="1" applyAlignment="1">
      <alignment horizontal="left" vertical="center"/>
    </xf>
    <xf numFmtId="0" fontId="51" fillId="22" borderId="7" xfId="0" applyFont="1" applyFill="1" applyBorder="1" applyAlignment="1">
      <alignment horizontal="center" vertical="center" wrapText="1"/>
    </xf>
    <xf numFmtId="0" fontId="51" fillId="22" borderId="7" xfId="0" applyFont="1" applyFill="1" applyBorder="1" applyAlignment="1">
      <alignment horizontal="center" vertical="center"/>
    </xf>
    <xf numFmtId="0" fontId="46" fillId="0" borderId="0" xfId="0" applyFont="1" applyAlignment="1">
      <alignment vertical="center"/>
    </xf>
    <xf numFmtId="0" fontId="51" fillId="22" borderId="13" xfId="0" applyFont="1" applyFill="1" applyBorder="1" applyAlignment="1">
      <alignment horizontal="center" vertical="center" wrapText="1"/>
    </xf>
    <xf numFmtId="3" fontId="52" fillId="0" borderId="9" xfId="0" applyNumberFormat="1" applyFont="1" applyBorder="1"/>
    <xf numFmtId="3" fontId="52" fillId="0" borderId="11" xfId="0" applyNumberFormat="1" applyFont="1" applyBorder="1"/>
    <xf numFmtId="10" fontId="46" fillId="22" borderId="9" xfId="0" applyNumberFormat="1" applyFont="1" applyFill="1" applyBorder="1" applyAlignment="1">
      <alignment horizontal="center"/>
    </xf>
    <xf numFmtId="3" fontId="51" fillId="19" borderId="7" xfId="0" applyNumberFormat="1" applyFont="1" applyFill="1" applyBorder="1" applyAlignment="1">
      <alignment vertical="center"/>
    </xf>
    <xf numFmtId="10" fontId="57" fillId="19" borderId="7" xfId="0" applyNumberFormat="1" applyFont="1" applyFill="1" applyBorder="1" applyAlignment="1">
      <alignment horizontal="center" vertical="center"/>
    </xf>
    <xf numFmtId="0" fontId="56" fillId="0" borderId="0" xfId="0" applyFont="1" applyAlignment="1">
      <alignment vertical="center"/>
    </xf>
    <xf numFmtId="3" fontId="46" fillId="0" borderId="9" xfId="0" applyNumberFormat="1" applyFont="1" applyBorder="1"/>
    <xf numFmtId="0" fontId="46" fillId="7" borderId="0" xfId="0" applyFont="1" applyFill="1"/>
    <xf numFmtId="0" fontId="56" fillId="31" borderId="0" xfId="0" applyFont="1" applyFill="1" applyAlignment="1">
      <alignment vertical="center"/>
    </xf>
    <xf numFmtId="0" fontId="52" fillId="0" borderId="1" xfId="123" applyFont="1"/>
    <xf numFmtId="0" fontId="51" fillId="0" borderId="1" xfId="123" applyFont="1"/>
    <xf numFmtId="2" fontId="52" fillId="0" borderId="1" xfId="123" applyNumberFormat="1" applyFont="1"/>
    <xf numFmtId="10" fontId="52" fillId="0" borderId="1" xfId="82" applyNumberFormat="1" applyFont="1"/>
    <xf numFmtId="0" fontId="49" fillId="16" borderId="0" xfId="0" applyFont="1" applyFill="1" applyAlignment="1">
      <alignment horizontal="center" vertical="center"/>
    </xf>
    <xf numFmtId="0" fontId="49" fillId="16" borderId="0" xfId="0" applyFont="1" applyFill="1" applyAlignment="1">
      <alignment horizontal="center" vertical="center" wrapText="1"/>
    </xf>
    <xf numFmtId="1" fontId="49" fillId="16" borderId="0" xfId="0" quotePrefix="1" applyNumberFormat="1" applyFont="1" applyFill="1" applyAlignment="1">
      <alignment horizontal="center" vertical="center" wrapText="1"/>
    </xf>
    <xf numFmtId="0" fontId="49" fillId="16" borderId="0" xfId="0" applyFont="1" applyFill="1" applyAlignment="1">
      <alignment horizontal="center" vertical="center" wrapText="1"/>
    </xf>
    <xf numFmtId="0" fontId="51" fillId="25" borderId="0" xfId="0" applyFont="1" applyFill="1" applyAlignment="1">
      <alignment horizontal="center" vertical="center" wrapText="1"/>
    </xf>
    <xf numFmtId="2" fontId="51" fillId="7" borderId="1" xfId="81" applyNumberFormat="1" applyFont="1" applyFill="1" applyAlignment="1">
      <alignment horizontal="center" vertical="center"/>
    </xf>
    <xf numFmtId="10" fontId="51" fillId="7" borderId="1" xfId="82" applyNumberFormat="1" applyFont="1" applyFill="1" applyAlignment="1">
      <alignment horizontal="center" vertical="center"/>
    </xf>
    <xf numFmtId="168" fontId="46" fillId="0" borderId="1" xfId="165" applyNumberFormat="1" applyFont="1"/>
    <xf numFmtId="0" fontId="49" fillId="33" borderId="18" xfId="91" applyFont="1" applyFill="1" applyBorder="1" applyAlignment="1">
      <alignment horizontal="center" vertical="center" wrapText="1"/>
    </xf>
    <xf numFmtId="0" fontId="49" fillId="33" borderId="19" xfId="91" applyFont="1" applyFill="1" applyBorder="1" applyAlignment="1">
      <alignment horizontal="center" vertical="center" wrapText="1"/>
    </xf>
    <xf numFmtId="0" fontId="49" fillId="33" borderId="20" xfId="91" applyFont="1" applyFill="1" applyBorder="1" applyAlignment="1">
      <alignment horizontal="center" vertical="center" wrapText="1"/>
    </xf>
    <xf numFmtId="0" fontId="49" fillId="33" borderId="21" xfId="91" applyFont="1" applyFill="1" applyBorder="1" applyAlignment="1">
      <alignment horizontal="center" vertical="center" wrapText="1"/>
    </xf>
    <xf numFmtId="0" fontId="49" fillId="33" borderId="22" xfId="91" applyFont="1" applyFill="1" applyBorder="1" applyAlignment="1">
      <alignment horizontal="center" vertical="center" wrapText="1"/>
    </xf>
    <xf numFmtId="0" fontId="49" fillId="33" borderId="23" xfId="91" applyFont="1" applyFill="1" applyBorder="1" applyAlignment="1">
      <alignment horizontal="center" vertical="center" wrapText="1"/>
    </xf>
    <xf numFmtId="0" fontId="49" fillId="33" borderId="24" xfId="91" applyFont="1" applyFill="1" applyBorder="1" applyAlignment="1">
      <alignment horizontal="center" vertical="center" wrapText="1"/>
    </xf>
    <xf numFmtId="0" fontId="49" fillId="33" borderId="25" xfId="91" applyFont="1" applyFill="1" applyBorder="1" applyAlignment="1">
      <alignment horizontal="center" vertical="center" wrapText="1"/>
    </xf>
    <xf numFmtId="0" fontId="49" fillId="34" borderId="26" xfId="91" applyFont="1" applyFill="1" applyBorder="1" applyAlignment="1">
      <alignment horizontal="center" vertical="center" wrapText="1"/>
    </xf>
    <xf numFmtId="0" fontId="49" fillId="34" borderId="1" xfId="91" applyFont="1" applyFill="1" applyBorder="1" applyAlignment="1">
      <alignment horizontal="center" vertical="center" wrapText="1"/>
    </xf>
    <xf numFmtId="0" fontId="46" fillId="0" borderId="1" xfId="166" applyFont="1"/>
    <xf numFmtId="0" fontId="49" fillId="33" borderId="27" xfId="91" applyFont="1" applyFill="1" applyBorder="1" applyAlignment="1">
      <alignment horizontal="center" vertical="center" wrapText="1"/>
    </xf>
    <xf numFmtId="0" fontId="49" fillId="33" borderId="19" xfId="91" applyFont="1" applyFill="1" applyBorder="1" applyAlignment="1">
      <alignment horizontal="center" vertical="center" wrapText="1"/>
    </xf>
    <xf numFmtId="0" fontId="49" fillId="33" borderId="27" xfId="91" applyFont="1" applyFill="1" applyBorder="1" applyAlignment="1">
      <alignment horizontal="center" vertical="center" wrapText="1"/>
    </xf>
    <xf numFmtId="0" fontId="49" fillId="34" borderId="27" xfId="91" applyFont="1" applyFill="1" applyBorder="1" applyAlignment="1">
      <alignment horizontal="center" vertical="center" wrapText="1"/>
    </xf>
    <xf numFmtId="173" fontId="46" fillId="0" borderId="1" xfId="166" applyNumberFormat="1" applyFont="1"/>
    <xf numFmtId="0" fontId="52" fillId="0" borderId="1" xfId="176" applyFont="1"/>
    <xf numFmtId="0" fontId="50" fillId="0" borderId="46" xfId="176" applyFont="1" applyBorder="1" applyAlignment="1">
      <alignment horizontal="left"/>
    </xf>
    <xf numFmtId="0" fontId="50" fillId="0" borderId="47" xfId="176" applyFont="1" applyBorder="1" applyAlignment="1">
      <alignment horizontal="left"/>
    </xf>
    <xf numFmtId="0" fontId="52" fillId="0" borderId="45" xfId="176" applyFont="1" applyBorder="1" applyAlignment="1">
      <alignment horizontal="left"/>
    </xf>
    <xf numFmtId="0" fontId="52" fillId="0" borderId="45" xfId="176" applyFont="1" applyBorder="1" applyAlignment="1">
      <alignment horizontal="right"/>
    </xf>
    <xf numFmtId="0" fontId="50" fillId="39" borderId="45" xfId="176" applyFont="1" applyFill="1" applyBorder="1" applyAlignment="1">
      <alignment horizontal="left"/>
    </xf>
    <xf numFmtId="0" fontId="50" fillId="39" borderId="45" xfId="176" applyFont="1" applyFill="1" applyBorder="1" applyAlignment="1">
      <alignment horizontal="right"/>
    </xf>
    <xf numFmtId="0" fontId="52" fillId="40" borderId="46" xfId="176" applyFont="1" applyFill="1" applyBorder="1" applyAlignment="1">
      <alignment horizontal="left"/>
    </xf>
    <xf numFmtId="0" fontId="52" fillId="40" borderId="47" xfId="176" applyFont="1" applyFill="1" applyBorder="1" applyAlignment="1">
      <alignment horizontal="left"/>
    </xf>
    <xf numFmtId="167" fontId="52" fillId="0" borderId="45" xfId="180" applyNumberFormat="1" applyFont="1" applyBorder="1" applyAlignment="1">
      <alignment horizontal="right"/>
    </xf>
    <xf numFmtId="0" fontId="52" fillId="40" borderId="46" xfId="176" applyFont="1" applyFill="1" applyBorder="1" applyAlignment="1"/>
    <xf numFmtId="167" fontId="52" fillId="40" borderId="47" xfId="180" applyNumberFormat="1" applyFont="1" applyFill="1" applyBorder="1" applyAlignment="1"/>
    <xf numFmtId="0" fontId="52" fillId="38" borderId="45" xfId="176" applyFont="1" applyFill="1" applyBorder="1" applyAlignment="1">
      <alignment horizontal="left"/>
    </xf>
    <xf numFmtId="167" fontId="52" fillId="38" borderId="45" xfId="180" applyNumberFormat="1" applyFont="1" applyFill="1" applyBorder="1" applyAlignment="1">
      <alignment horizontal="right"/>
    </xf>
    <xf numFmtId="43" fontId="52" fillId="0" borderId="1" xfId="176" applyNumberFormat="1" applyFont="1"/>
    <xf numFmtId="9" fontId="52" fillId="0" borderId="1" xfId="39" applyFont="1"/>
    <xf numFmtId="43" fontId="52" fillId="0" borderId="1" xfId="180" applyNumberFormat="1" applyFont="1"/>
    <xf numFmtId="9" fontId="52" fillId="0" borderId="1" xfId="39" applyNumberFormat="1" applyFont="1"/>
    <xf numFmtId="0" fontId="52" fillId="40" borderId="45" xfId="176" applyFont="1" applyFill="1" applyBorder="1" applyAlignment="1">
      <alignment horizontal="left"/>
    </xf>
    <xf numFmtId="0" fontId="52" fillId="40" borderId="45" xfId="176" applyFont="1" applyFill="1" applyBorder="1" applyAlignment="1">
      <alignment horizontal="right"/>
    </xf>
    <xf numFmtId="180" fontId="52" fillId="0" borderId="1" xfId="180" applyNumberFormat="1" applyFont="1"/>
    <xf numFmtId="180" fontId="52" fillId="0" borderId="45" xfId="180" applyNumberFormat="1" applyFont="1" applyBorder="1" applyAlignment="1">
      <alignment horizontal="right"/>
    </xf>
    <xf numFmtId="180" fontId="50" fillId="39" borderId="45" xfId="180" applyNumberFormat="1" applyFont="1" applyFill="1" applyBorder="1" applyAlignment="1">
      <alignment horizontal="right"/>
    </xf>
    <xf numFmtId="0" fontId="52" fillId="0" borderId="1" xfId="176" applyFont="1" applyBorder="1" applyAlignment="1">
      <alignment horizontal="left"/>
    </xf>
    <xf numFmtId="180" fontId="52" fillId="0" borderId="1" xfId="180" applyNumberFormat="1" applyFont="1" applyBorder="1" applyAlignment="1">
      <alignment horizontal="right"/>
    </xf>
    <xf numFmtId="180" fontId="52" fillId="40" borderId="45" xfId="180" applyNumberFormat="1" applyFont="1" applyFill="1" applyBorder="1" applyAlignment="1">
      <alignment horizontal="right"/>
    </xf>
    <xf numFmtId="180" fontId="52" fillId="38" borderId="45" xfId="180" applyNumberFormat="1" applyFont="1" applyFill="1" applyBorder="1" applyAlignment="1">
      <alignment horizontal="right"/>
    </xf>
    <xf numFmtId="180" fontId="52" fillId="0" borderId="1" xfId="180" applyNumberFormat="1" applyFont="1" applyBorder="1"/>
    <xf numFmtId="0" fontId="52" fillId="0" borderId="1" xfId="176" quotePrefix="1" applyFont="1"/>
    <xf numFmtId="0" fontId="60" fillId="0" borderId="1" xfId="177" applyFont="1"/>
    <xf numFmtId="169" fontId="60" fillId="0" borderId="1" xfId="177" applyNumberFormat="1" applyFont="1"/>
    <xf numFmtId="169" fontId="60" fillId="0" borderId="1" xfId="8" applyNumberFormat="1" applyFont="1"/>
    <xf numFmtId="0" fontId="60" fillId="0" borderId="1" xfId="8" applyFont="1" applyAlignment="1"/>
    <xf numFmtId="177" fontId="60" fillId="0" borderId="1" xfId="8" applyNumberFormat="1" applyFont="1"/>
    <xf numFmtId="2" fontId="60" fillId="0" borderId="1" xfId="8" applyNumberFormat="1" applyFont="1"/>
    <xf numFmtId="169" fontId="46" fillId="0" borderId="1" xfId="42" applyNumberFormat="1" applyFont="1" applyFill="1"/>
    <xf numFmtId="169" fontId="60" fillId="0" borderId="1" xfId="8" applyNumberFormat="1" applyFont="1" applyFill="1"/>
    <xf numFmtId="4" fontId="60" fillId="0" borderId="1" xfId="8" applyNumberFormat="1" applyFont="1"/>
    <xf numFmtId="0" fontId="60" fillId="0" borderId="1" xfId="8" applyFont="1" applyAlignment="1">
      <alignment horizontal="center" vertical="center"/>
    </xf>
    <xf numFmtId="168" fontId="60" fillId="0" borderId="1" xfId="8" applyNumberFormat="1" applyFont="1" applyAlignment="1">
      <alignment horizontal="center" vertical="center"/>
    </xf>
    <xf numFmtId="166" fontId="52" fillId="0" borderId="1" xfId="41" applyNumberFormat="1" applyFont="1"/>
    <xf numFmtId="176" fontId="52" fillId="0" borderId="1" xfId="41" applyNumberFormat="1" applyFont="1"/>
    <xf numFmtId="168" fontId="60" fillId="0" borderId="1" xfId="8" applyNumberFormat="1" applyFont="1"/>
    <xf numFmtId="0" fontId="57" fillId="0" borderId="1" xfId="8" applyFont="1" applyAlignment="1">
      <alignment horizontal="center" vertical="center" readingOrder="1"/>
    </xf>
    <xf numFmtId="0" fontId="52" fillId="0" borderId="1" xfId="177" applyFont="1"/>
    <xf numFmtId="169" fontId="52" fillId="0" borderId="1" xfId="177" applyNumberFormat="1" applyFont="1"/>
    <xf numFmtId="0" fontId="60" fillId="0" borderId="1" xfId="177" applyFont="1" applyAlignment="1"/>
    <xf numFmtId="177" fontId="52" fillId="0" borderId="1" xfId="177" applyNumberFormat="1" applyFont="1"/>
    <xf numFmtId="177" fontId="60" fillId="0" borderId="1" xfId="177" applyNumberFormat="1" applyFont="1"/>
    <xf numFmtId="2" fontId="60" fillId="0" borderId="1" xfId="177" applyNumberFormat="1" applyFont="1"/>
    <xf numFmtId="168" fontId="60" fillId="0" borderId="1" xfId="177" applyNumberFormat="1" applyFont="1"/>
    <xf numFmtId="4" fontId="60" fillId="0" borderId="1" xfId="177" applyNumberFormat="1" applyFont="1"/>
    <xf numFmtId="0" fontId="60" fillId="0" borderId="1" xfId="177" applyFont="1" applyAlignment="1">
      <alignment horizontal="center" vertical="center"/>
    </xf>
    <xf numFmtId="168" fontId="60" fillId="0" borderId="1" xfId="177" applyNumberFormat="1" applyFont="1" applyAlignment="1">
      <alignment horizontal="center" vertical="center"/>
    </xf>
    <xf numFmtId="0" fontId="57" fillId="0" borderId="1" xfId="177" applyFont="1" applyAlignment="1">
      <alignment horizontal="center" vertical="center" readingOrder="1"/>
    </xf>
    <xf numFmtId="0" fontId="56" fillId="0" borderId="1" xfId="7" applyFont="1" applyAlignment="1">
      <alignment horizontal="center"/>
    </xf>
    <xf numFmtId="166" fontId="52" fillId="0" borderId="1" xfId="31" applyNumberFormat="1" applyFont="1"/>
    <xf numFmtId="0" fontId="52" fillId="0" borderId="0" xfId="0" applyFont="1" applyFill="1"/>
    <xf numFmtId="1" fontId="52" fillId="0" borderId="1" xfId="0" applyNumberFormat="1" applyFont="1" applyBorder="1"/>
    <xf numFmtId="14" fontId="52" fillId="0" borderId="1" xfId="0" applyNumberFormat="1" applyFont="1" applyBorder="1"/>
    <xf numFmtId="175" fontId="52" fillId="0" borderId="1" xfId="0" applyNumberFormat="1" applyFont="1" applyFill="1" applyBorder="1"/>
    <xf numFmtId="175" fontId="52" fillId="0" borderId="1" xfId="0" applyNumberFormat="1" applyFont="1" applyBorder="1"/>
    <xf numFmtId="10" fontId="52" fillId="0" borderId="1" xfId="154" applyNumberFormat="1" applyFont="1"/>
    <xf numFmtId="10" fontId="52" fillId="0" borderId="1" xfId="154" applyNumberFormat="1" applyFont="1" applyBorder="1"/>
    <xf numFmtId="167" fontId="52" fillId="0" borderId="1" xfId="175" applyNumberFormat="1" applyFont="1" applyBorder="1"/>
    <xf numFmtId="167" fontId="52" fillId="0" borderId="1" xfId="152" applyNumberFormat="1" applyFont="1"/>
    <xf numFmtId="0" fontId="52" fillId="5" borderId="0" xfId="0" applyFont="1" applyFill="1"/>
    <xf numFmtId="2" fontId="52" fillId="5" borderId="0" xfId="0" applyNumberFormat="1" applyFont="1" applyFill="1"/>
    <xf numFmtId="0" fontId="60" fillId="0" borderId="1" xfId="181" applyFont="1"/>
    <xf numFmtId="180" fontId="60" fillId="0" borderId="1" xfId="179" applyNumberFormat="1" applyFont="1"/>
    <xf numFmtId="180" fontId="50" fillId="0" borderId="1" xfId="179" applyNumberFormat="1" applyFont="1" applyAlignment="1">
      <alignment horizontal="left" vertical="center"/>
    </xf>
    <xf numFmtId="0" fontId="46" fillId="0" borderId="1" xfId="178" applyFont="1"/>
    <xf numFmtId="0" fontId="60" fillId="0" borderId="1" xfId="181" applyFont="1" applyFill="1"/>
    <xf numFmtId="169" fontId="60" fillId="0" borderId="1" xfId="181" applyNumberFormat="1" applyFont="1"/>
    <xf numFmtId="180" fontId="46" fillId="0" borderId="1" xfId="179" applyNumberFormat="1" applyFont="1"/>
    <xf numFmtId="0" fontId="52" fillId="0" borderId="1" xfId="178" applyFont="1" applyFill="1"/>
    <xf numFmtId="181" fontId="52" fillId="0" borderId="1" xfId="178" applyNumberFormat="1" applyFont="1" applyFill="1"/>
    <xf numFmtId="0" fontId="51" fillId="0" borderId="1" xfId="178" applyFont="1" applyFill="1"/>
    <xf numFmtId="181" fontId="51" fillId="0" borderId="1" xfId="178" applyNumberFormat="1" applyFont="1" applyFill="1"/>
    <xf numFmtId="0" fontId="63" fillId="0" borderId="1" xfId="181" applyFont="1" applyFill="1" applyAlignment="1">
      <alignment horizontal="center"/>
    </xf>
    <xf numFmtId="0" fontId="60" fillId="0" borderId="1" xfId="181" applyFont="1" applyAlignment="1">
      <alignment horizontal="center"/>
    </xf>
    <xf numFmtId="0" fontId="46" fillId="0" borderId="1" xfId="42" applyFont="1" applyAlignment="1">
      <alignment horizontal="left"/>
    </xf>
    <xf numFmtId="0" fontId="50" fillId="0" borderId="1" xfId="178" applyFont="1" applyAlignment="1">
      <alignment vertical="center"/>
    </xf>
    <xf numFmtId="0" fontId="50" fillId="0" borderId="1" xfId="181" applyFont="1"/>
    <xf numFmtId="0" fontId="51" fillId="0" borderId="1" xfId="178" applyFont="1" applyFill="1" applyAlignment="1">
      <alignment horizontal="left" vertical="center"/>
    </xf>
    <xf numFmtId="0" fontId="60" fillId="0" borderId="1" xfId="181" applyFont="1" applyFill="1" applyAlignment="1">
      <alignment horizontal="center"/>
    </xf>
    <xf numFmtId="0" fontId="50" fillId="0" borderId="1" xfId="178" applyFont="1" applyAlignment="1">
      <alignment horizontal="left" vertical="center"/>
    </xf>
    <xf numFmtId="0" fontId="46" fillId="0" borderId="1" xfId="178" applyFont="1" applyAlignment="1">
      <alignment wrapText="1"/>
    </xf>
    <xf numFmtId="167" fontId="52" fillId="0" borderId="1" xfId="179" applyNumberFormat="1" applyFont="1"/>
    <xf numFmtId="9" fontId="52" fillId="0" borderId="1" xfId="171" applyNumberFormat="1" applyFont="1"/>
    <xf numFmtId="167" fontId="46" fillId="0" borderId="1" xfId="178" applyNumberFormat="1" applyFont="1"/>
    <xf numFmtId="180" fontId="52" fillId="0" borderId="1" xfId="179" applyNumberFormat="1" applyFont="1"/>
    <xf numFmtId="167" fontId="52" fillId="0" borderId="1" xfId="179" applyNumberFormat="1" applyFont="1" applyBorder="1"/>
    <xf numFmtId="189" fontId="52" fillId="0" borderId="1" xfId="178" applyNumberFormat="1" applyFont="1" applyAlignment="1">
      <alignment horizontal="right" wrapText="1"/>
    </xf>
    <xf numFmtId="0" fontId="52" fillId="0" borderId="1" xfId="23" applyFont="1" applyFill="1"/>
    <xf numFmtId="186" fontId="52" fillId="0" borderId="1" xfId="117" applyNumberFormat="1" applyFont="1" applyFill="1" applyBorder="1" applyAlignment="1">
      <alignment horizontal="left" vertical="center"/>
    </xf>
    <xf numFmtId="186" fontId="52" fillId="0" borderId="1" xfId="117" applyNumberFormat="1" applyFont="1" applyFill="1" applyBorder="1" applyAlignment="1">
      <alignment horizontal="left" vertical="center" wrapText="1" indent="1"/>
    </xf>
    <xf numFmtId="187" fontId="52" fillId="0" borderId="1" xfId="117" applyNumberFormat="1" applyFont="1" applyFill="1" applyBorder="1" applyAlignment="1">
      <alignment horizontal="right" vertical="center"/>
    </xf>
    <xf numFmtId="0" fontId="52" fillId="0" borderId="5" xfId="117" applyFont="1" applyFill="1" applyBorder="1" applyAlignment="1" applyProtection="1">
      <alignment horizontal="right" vertical="center"/>
    </xf>
    <xf numFmtId="188" fontId="52" fillId="0" borderId="1" xfId="117" applyNumberFormat="1" applyFont="1" applyFill="1" applyBorder="1" applyAlignment="1">
      <alignment horizontal="right"/>
    </xf>
    <xf numFmtId="187" fontId="52" fillId="0" borderId="1" xfId="117" applyNumberFormat="1" applyFont="1" applyFill="1" applyBorder="1" applyAlignment="1">
      <alignment horizontal="right"/>
    </xf>
    <xf numFmtId="166" fontId="52" fillId="0" borderId="1" xfId="39" applyNumberFormat="1" applyFont="1" applyFill="1"/>
    <xf numFmtId="186" fontId="52" fillId="0" borderId="1" xfId="117" applyNumberFormat="1" applyFont="1" applyFill="1" applyBorder="1" applyAlignment="1">
      <alignment horizontal="left" vertical="center"/>
    </xf>
    <xf numFmtId="186" fontId="52" fillId="0" borderId="1" xfId="117" applyNumberFormat="1" applyFont="1" applyFill="1" applyBorder="1" applyAlignment="1">
      <alignment horizontal="left" vertical="center" wrapText="1"/>
    </xf>
    <xf numFmtId="186" fontId="52" fillId="0" borderId="1" xfId="117" applyNumberFormat="1" applyFont="1" applyFill="1" applyBorder="1" applyAlignment="1">
      <alignment horizontal="left" vertical="center" wrapText="1" indent="1"/>
    </xf>
    <xf numFmtId="9" fontId="52" fillId="0" borderId="1" xfId="23" applyNumberFormat="1" applyFont="1"/>
    <xf numFmtId="166" fontId="52" fillId="0" borderId="1" xfId="39" applyNumberFormat="1" applyFont="1"/>
    <xf numFmtId="0" fontId="52" fillId="0" borderId="1" xfId="23" applyFont="1" applyAlignment="1">
      <alignment wrapText="1"/>
    </xf>
    <xf numFmtId="4" fontId="52" fillId="0" borderId="0" xfId="0" applyNumberFormat="1" applyFont="1"/>
    <xf numFmtId="166" fontId="52" fillId="0" borderId="0" xfId="138" applyNumberFormat="1" applyFont="1"/>
    <xf numFmtId="188" fontId="51" fillId="0" borderId="1" xfId="117" applyNumberFormat="1" applyFont="1" applyFill="1" applyBorder="1" applyAlignment="1">
      <alignment horizontal="right"/>
    </xf>
    <xf numFmtId="0" fontId="46" fillId="0" borderId="1" xfId="178" applyFont="1" applyAlignment="1"/>
    <xf numFmtId="17" fontId="46" fillId="0" borderId="1" xfId="178" applyNumberFormat="1" applyFont="1"/>
    <xf numFmtId="10" fontId="46" fillId="0" borderId="1" xfId="178" applyNumberFormat="1" applyFont="1"/>
    <xf numFmtId="0" fontId="50" fillId="0" borderId="1" xfId="165" applyFont="1" applyAlignment="1">
      <alignment horizontal="center" vertical="center"/>
    </xf>
    <xf numFmtId="9" fontId="50" fillId="0" borderId="1" xfId="169" applyFont="1" applyAlignment="1">
      <alignment horizontal="center" wrapText="1"/>
    </xf>
    <xf numFmtId="10" fontId="52" fillId="0" borderId="1" xfId="169" applyNumberFormat="1" applyFont="1"/>
    <xf numFmtId="10" fontId="52" fillId="0" borderId="1" xfId="169" applyNumberFormat="1" applyFont="1" applyFill="1"/>
    <xf numFmtId="0" fontId="50" fillId="0" borderId="1" xfId="165" applyFont="1" applyAlignment="1">
      <alignment vertical="center" wrapText="1"/>
    </xf>
    <xf numFmtId="0" fontId="50" fillId="0" borderId="1" xfId="165" applyFont="1" applyAlignment="1">
      <alignment horizontal="center" vertical="center" wrapText="1"/>
    </xf>
    <xf numFmtId="166" fontId="52" fillId="0" borderId="1" xfId="169" applyNumberFormat="1" applyFont="1"/>
    <xf numFmtId="0" fontId="51" fillId="0" borderId="1" xfId="165" applyFont="1" applyAlignment="1">
      <alignment horizontal="left" vertical="center" readingOrder="1"/>
    </xf>
    <xf numFmtId="0" fontId="46" fillId="2" borderId="8" xfId="165" applyFont="1" applyFill="1" applyBorder="1" applyAlignment="1">
      <alignment horizontal="center" vertical="center"/>
    </xf>
    <xf numFmtId="3" fontId="50" fillId="2" borderId="31" xfId="165" applyNumberFormat="1" applyFont="1" applyFill="1" applyBorder="1" applyAlignment="1">
      <alignment horizontal="center"/>
    </xf>
    <xf numFmtId="0" fontId="50" fillId="2" borderId="32" xfId="165" applyFont="1" applyFill="1" applyBorder="1" applyAlignment="1">
      <alignment horizontal="center"/>
    </xf>
    <xf numFmtId="0" fontId="46" fillId="2" borderId="14" xfId="165" applyFont="1" applyFill="1" applyBorder="1" applyAlignment="1">
      <alignment horizontal="center" vertical="center"/>
    </xf>
    <xf numFmtId="0" fontId="50" fillId="30" borderId="31" xfId="165" applyFont="1" applyFill="1" applyBorder="1" applyAlignment="1">
      <alignment horizontal="center"/>
    </xf>
    <xf numFmtId="0" fontId="50" fillId="30" borderId="32" xfId="165" applyFont="1" applyFill="1" applyBorder="1" applyAlignment="1">
      <alignment horizontal="center"/>
    </xf>
    <xf numFmtId="3" fontId="50" fillId="30" borderId="31" xfId="165" applyNumberFormat="1" applyFont="1" applyFill="1" applyBorder="1" applyAlignment="1">
      <alignment horizontal="center"/>
    </xf>
    <xf numFmtId="0" fontId="46" fillId="0" borderId="9" xfId="165" applyFont="1" applyBorder="1" applyAlignment="1"/>
    <xf numFmtId="3" fontId="46" fillId="0" borderId="13" xfId="165" applyNumberFormat="1" applyFont="1" applyBorder="1"/>
    <xf numFmtId="3" fontId="46" fillId="0" borderId="11" xfId="165" applyNumberFormat="1" applyFont="1" applyBorder="1"/>
    <xf numFmtId="0" fontId="46" fillId="0" borderId="14" xfId="165" applyFont="1" applyBorder="1" applyAlignment="1"/>
    <xf numFmtId="3" fontId="46" fillId="0" borderId="33" xfId="165" applyNumberFormat="1" applyFont="1" applyBorder="1"/>
    <xf numFmtId="3" fontId="46" fillId="0" borderId="34" xfId="165" applyNumberFormat="1" applyFont="1" applyBorder="1"/>
    <xf numFmtId="166" fontId="52" fillId="0" borderId="1" xfId="169" applyNumberFormat="1" applyFont="1" applyAlignment="1">
      <alignment horizontal="center"/>
    </xf>
    <xf numFmtId="0" fontId="52" fillId="0" borderId="1" xfId="121" applyFont="1"/>
    <xf numFmtId="0" fontId="52" fillId="0" borderId="1" xfId="121" applyFont="1" applyAlignment="1">
      <alignment horizontal="left" vertical="center"/>
    </xf>
    <xf numFmtId="0" fontId="42" fillId="14" borderId="1" xfId="121" applyFont="1" applyFill="1" applyAlignment="1">
      <alignment horizontal="center" vertical="center"/>
    </xf>
    <xf numFmtId="0" fontId="52" fillId="14" borderId="1" xfId="121" applyFont="1" applyFill="1" applyAlignment="1">
      <alignment horizontal="justify" vertical="center"/>
    </xf>
    <xf numFmtId="0" fontId="52" fillId="3" borderId="1" xfId="121" applyFont="1" applyFill="1" applyAlignment="1">
      <alignment horizontal="center" vertical="center"/>
    </xf>
    <xf numFmtId="3" fontId="52" fillId="3" borderId="1" xfId="121" applyNumberFormat="1" applyFont="1" applyFill="1" applyAlignment="1">
      <alignment horizontal="center" vertical="center"/>
    </xf>
    <xf numFmtId="0" fontId="52" fillId="11" borderId="1" xfId="121" applyFont="1" applyFill="1" applyAlignment="1">
      <alignment horizontal="center" vertical="center"/>
    </xf>
    <xf numFmtId="3" fontId="52" fillId="11" borderId="1" xfId="121" applyNumberFormat="1" applyFont="1" applyFill="1" applyAlignment="1">
      <alignment horizontal="center" vertical="center"/>
    </xf>
    <xf numFmtId="168" fontId="46" fillId="0" borderId="1" xfId="126" applyNumberFormat="1" applyFont="1"/>
    <xf numFmtId="3" fontId="46" fillId="0" borderId="1" xfId="126" applyNumberFormat="1" applyFont="1" applyFill="1" applyBorder="1"/>
    <xf numFmtId="169" fontId="46" fillId="0" borderId="1" xfId="126" applyNumberFormat="1" applyFont="1"/>
    <xf numFmtId="9" fontId="46" fillId="0" borderId="1" xfId="134" applyNumberFormat="1" applyFont="1"/>
    <xf numFmtId="1" fontId="46" fillId="0" borderId="1" xfId="126" applyNumberFormat="1" applyFont="1"/>
    <xf numFmtId="0" fontId="49" fillId="12" borderId="1" xfId="152" applyFont="1" applyFill="1" applyAlignment="1">
      <alignment horizontal="center" vertical="center"/>
    </xf>
    <xf numFmtId="0" fontId="49" fillId="12" borderId="15" xfId="152" applyFont="1" applyFill="1" applyBorder="1" applyAlignment="1">
      <alignment horizontal="center" vertical="center"/>
    </xf>
    <xf numFmtId="0" fontId="49" fillId="12" borderId="16" xfId="152" applyFont="1" applyFill="1" applyBorder="1" applyAlignment="1">
      <alignment horizontal="center" vertical="center"/>
    </xf>
    <xf numFmtId="0" fontId="49" fillId="12" borderId="1" xfId="152" applyFont="1" applyFill="1" applyAlignment="1">
      <alignment horizontal="center" vertical="center" wrapText="1"/>
    </xf>
    <xf numFmtId="0" fontId="49" fillId="12" borderId="17" xfId="152" applyFont="1" applyFill="1" applyBorder="1" applyAlignment="1">
      <alignment horizontal="center" vertical="center" wrapText="1"/>
    </xf>
    <xf numFmtId="0" fontId="51" fillId="9" borderId="1" xfId="152" applyFont="1" applyFill="1" applyAlignment="1">
      <alignment horizontal="center" vertical="center" wrapText="1"/>
    </xf>
    <xf numFmtId="10" fontId="52" fillId="28" borderId="1" xfId="154" applyNumberFormat="1" applyFont="1" applyFill="1" applyAlignment="1">
      <alignment horizontal="center" vertical="center" wrapText="1"/>
    </xf>
    <xf numFmtId="10" fontId="52" fillId="28" borderId="17" xfId="154" applyNumberFormat="1" applyFont="1" applyFill="1" applyBorder="1" applyAlignment="1">
      <alignment horizontal="center" vertical="center" wrapText="1"/>
    </xf>
    <xf numFmtId="10" fontId="52" fillId="29" borderId="1" xfId="154" applyNumberFormat="1" applyFont="1" applyFill="1" applyAlignment="1">
      <alignment horizontal="center" vertical="center" wrapText="1"/>
    </xf>
    <xf numFmtId="10" fontId="52" fillId="29" borderId="17" xfId="154" applyNumberFormat="1" applyFont="1" applyFill="1" applyBorder="1" applyAlignment="1">
      <alignment horizontal="center" vertical="center" wrapText="1"/>
    </xf>
    <xf numFmtId="0" fontId="42" fillId="8" borderId="1" xfId="7" applyFont="1" applyFill="1" applyAlignment="1">
      <alignment horizontal="center" vertical="center" wrapText="1"/>
    </xf>
    <xf numFmtId="0" fontId="57" fillId="9" borderId="1" xfId="7" applyFont="1" applyFill="1" applyAlignment="1">
      <alignment horizontal="left" vertical="center" wrapText="1"/>
    </xf>
    <xf numFmtId="166" fontId="56" fillId="10" borderId="1" xfId="7" applyNumberFormat="1" applyFont="1" applyFill="1" applyAlignment="1">
      <alignment horizontal="center" vertical="center" wrapText="1"/>
    </xf>
    <xf numFmtId="3" fontId="56" fillId="10" borderId="1" xfId="7" applyNumberFormat="1" applyFont="1" applyFill="1" applyAlignment="1">
      <alignment horizontal="center" vertical="center" wrapText="1"/>
    </xf>
    <xf numFmtId="0" fontId="57" fillId="15" borderId="1" xfId="7" applyFont="1" applyFill="1" applyAlignment="1">
      <alignment horizontal="left" vertical="center" wrapText="1"/>
    </xf>
    <xf numFmtId="166" fontId="56" fillId="3" borderId="1" xfId="7" applyNumberFormat="1" applyFont="1" applyFill="1" applyAlignment="1">
      <alignment horizontal="center" vertical="center" wrapText="1"/>
    </xf>
    <xf numFmtId="3" fontId="56" fillId="3" borderId="1" xfId="7" applyNumberFormat="1" applyFont="1" applyFill="1" applyAlignment="1">
      <alignment horizontal="center" vertical="center" wrapText="1"/>
    </xf>
    <xf numFmtId="0" fontId="57" fillId="11" borderId="1" xfId="7" applyFont="1" applyFill="1" applyAlignment="1">
      <alignment horizontal="center" vertical="center" wrapText="1"/>
    </xf>
    <xf numFmtId="166" fontId="57" fillId="11" borderId="1" xfId="7" applyNumberFormat="1" applyFont="1" applyFill="1" applyAlignment="1">
      <alignment horizontal="center" vertical="center" wrapText="1"/>
    </xf>
    <xf numFmtId="3" fontId="57" fillId="11" borderId="1" xfId="7" applyNumberFormat="1" applyFont="1" applyFill="1" applyAlignment="1">
      <alignment horizontal="center" vertical="center" wrapText="1"/>
    </xf>
    <xf numFmtId="0" fontId="42" fillId="6" borderId="12" xfId="0" applyFont="1" applyFill="1" applyBorder="1" applyAlignment="1">
      <alignment horizontal="center" vertical="center"/>
    </xf>
    <xf numFmtId="0" fontId="42" fillId="6" borderId="12" xfId="0" applyFont="1" applyFill="1" applyBorder="1" applyAlignment="1">
      <alignment horizontal="center" vertical="center"/>
    </xf>
    <xf numFmtId="0" fontId="42" fillId="6" borderId="6" xfId="0" applyFont="1" applyFill="1" applyBorder="1" applyAlignment="1">
      <alignment horizontal="center" vertical="center"/>
    </xf>
    <xf numFmtId="0" fontId="42" fillId="6" borderId="5" xfId="0" applyFont="1" applyFill="1" applyBorder="1" applyAlignment="1">
      <alignment horizontal="center" vertical="center"/>
    </xf>
    <xf numFmtId="0" fontId="42" fillId="6" borderId="5" xfId="0" applyFont="1" applyFill="1" applyBorder="1" applyAlignment="1">
      <alignment horizontal="center" vertical="center"/>
    </xf>
    <xf numFmtId="0" fontId="56" fillId="7" borderId="1" xfId="0" applyFont="1" applyFill="1" applyBorder="1" applyAlignment="1">
      <alignment horizontal="left" vertical="center"/>
    </xf>
    <xf numFmtId="3" fontId="56" fillId="7" borderId="1" xfId="0" applyNumberFormat="1" applyFont="1" applyFill="1" applyBorder="1" applyAlignment="1">
      <alignment horizontal="right" vertical="center"/>
    </xf>
    <xf numFmtId="3" fontId="56" fillId="7" borderId="6" xfId="0" applyNumberFormat="1" applyFont="1" applyFill="1" applyBorder="1" applyAlignment="1">
      <alignment horizontal="center" vertical="center"/>
    </xf>
    <xf numFmtId="10" fontId="56" fillId="7" borderId="1" xfId="0" applyNumberFormat="1" applyFont="1" applyFill="1" applyBorder="1" applyAlignment="1">
      <alignment horizontal="center" vertical="center"/>
    </xf>
    <xf numFmtId="0" fontId="56" fillId="7" borderId="6" xfId="0" applyFont="1" applyFill="1" applyBorder="1" applyAlignment="1">
      <alignment horizontal="left" vertical="center"/>
    </xf>
    <xf numFmtId="3" fontId="56" fillId="7" borderId="6" xfId="0" applyNumberFormat="1" applyFont="1" applyFill="1" applyBorder="1" applyAlignment="1">
      <alignment horizontal="right" vertical="center"/>
    </xf>
    <xf numFmtId="10" fontId="56" fillId="7" borderId="6" xfId="0" applyNumberFormat="1" applyFont="1" applyFill="1" applyBorder="1" applyAlignment="1">
      <alignment horizontal="center" vertical="center"/>
    </xf>
    <xf numFmtId="0" fontId="56" fillId="7" borderId="1" xfId="0" applyFont="1" applyFill="1" applyBorder="1" applyAlignment="1">
      <alignment horizontal="right" vertical="center"/>
    </xf>
    <xf numFmtId="0" fontId="56" fillId="7" borderId="6" xfId="0" applyFont="1" applyFill="1" applyBorder="1" applyAlignment="1">
      <alignment horizontal="right" vertical="center"/>
    </xf>
    <xf numFmtId="0" fontId="57" fillId="2" borderId="6" xfId="0" applyFont="1" applyFill="1" applyBorder="1" applyAlignment="1">
      <alignment horizontal="left" vertical="center"/>
    </xf>
    <xf numFmtId="3" fontId="57" fillId="2" borderId="6" xfId="0" applyNumberFormat="1" applyFont="1" applyFill="1" applyBorder="1" applyAlignment="1">
      <alignment horizontal="right" vertical="center"/>
    </xf>
    <xf numFmtId="3" fontId="57" fillId="2" borderId="6" xfId="0" applyNumberFormat="1" applyFont="1" applyFill="1" applyBorder="1" applyAlignment="1">
      <alignment horizontal="center" vertical="center"/>
    </xf>
    <xf numFmtId="10" fontId="57" fillId="2" borderId="6" xfId="0" applyNumberFormat="1" applyFont="1" applyFill="1" applyBorder="1" applyAlignment="1">
      <alignment horizontal="center" vertical="center"/>
    </xf>
    <xf numFmtId="0" fontId="42" fillId="6" borderId="6" xfId="0" applyFont="1" applyFill="1" applyBorder="1" applyAlignment="1">
      <alignment horizontal="center" vertical="center"/>
    </xf>
    <xf numFmtId="10" fontId="56" fillId="7" borderId="1" xfId="0" applyNumberFormat="1" applyFont="1" applyFill="1" applyBorder="1" applyAlignment="1">
      <alignment horizontal="right" vertical="center"/>
    </xf>
    <xf numFmtId="10" fontId="56" fillId="7" borderId="6" xfId="0" applyNumberFormat="1" applyFont="1" applyFill="1" applyBorder="1" applyAlignment="1">
      <alignment horizontal="right" vertical="center"/>
    </xf>
    <xf numFmtId="0" fontId="57" fillId="2" borderId="6" xfId="0" applyFont="1" applyFill="1" applyBorder="1" applyAlignment="1">
      <alignment horizontal="right" vertical="center"/>
    </xf>
    <xf numFmtId="10" fontId="57" fillId="2" borderId="6" xfId="0" applyNumberFormat="1" applyFont="1" applyFill="1" applyBorder="1" applyAlignment="1">
      <alignment horizontal="right" vertical="center"/>
    </xf>
    <xf numFmtId="0" fontId="42" fillId="6" borderId="12" xfId="0" applyFont="1" applyFill="1" applyBorder="1" applyAlignment="1">
      <alignment horizontal="center" vertical="center" wrapText="1"/>
    </xf>
    <xf numFmtId="0" fontId="42" fillId="6" borderId="5" xfId="0" applyFont="1" applyFill="1" applyBorder="1" applyAlignment="1">
      <alignment horizontal="center" vertical="center" wrapText="1"/>
    </xf>
    <xf numFmtId="0" fontId="42" fillId="6" borderId="5" xfId="0" applyFont="1" applyFill="1" applyBorder="1" applyAlignment="1">
      <alignment horizontal="center" vertical="center" wrapText="1"/>
    </xf>
    <xf numFmtId="0" fontId="56" fillId="7" borderId="1" xfId="0" applyFont="1" applyFill="1" applyBorder="1" applyAlignment="1">
      <alignment horizontal="left" vertical="center" wrapText="1"/>
    </xf>
    <xf numFmtId="0" fontId="56" fillId="7" borderId="6" xfId="0" applyFont="1" applyFill="1" applyBorder="1" applyAlignment="1">
      <alignment horizontal="left" vertical="center" wrapText="1"/>
    </xf>
    <xf numFmtId="0" fontId="42" fillId="6" borderId="1" xfId="10" applyFont="1" applyFill="1" applyAlignment="1">
      <alignment horizontal="center" wrapText="1"/>
    </xf>
    <xf numFmtId="10" fontId="46" fillId="3" borderId="3" xfId="10" applyNumberFormat="1" applyFont="1" applyFill="1" applyBorder="1" applyAlignment="1">
      <alignment horizontal="right"/>
    </xf>
    <xf numFmtId="0" fontId="50" fillId="2" borderId="3" xfId="10" applyFont="1" applyFill="1" applyBorder="1" applyAlignment="1"/>
    <xf numFmtId="3" fontId="50" fillId="2" borderId="3" xfId="10" applyNumberFormat="1" applyFont="1" applyFill="1" applyBorder="1" applyAlignment="1"/>
    <xf numFmtId="3" fontId="50" fillId="2" borderId="3" xfId="10" applyNumberFormat="1" applyFont="1" applyFill="1" applyBorder="1" applyAlignment="1">
      <alignment horizontal="right"/>
    </xf>
    <xf numFmtId="10" fontId="50" fillId="2" borderId="3" xfId="10" applyNumberFormat="1" applyFont="1" applyFill="1" applyBorder="1" applyAlignment="1">
      <alignment horizontal="right"/>
    </xf>
    <xf numFmtId="0" fontId="46" fillId="0" borderId="1" xfId="104" applyFont="1" applyBorder="1"/>
    <xf numFmtId="0" fontId="42" fillId="6" borderId="1" xfId="9" applyFont="1" applyFill="1" applyAlignment="1">
      <alignment horizontal="center" vertical="center" wrapText="1"/>
    </xf>
    <xf numFmtId="17" fontId="42" fillId="6" borderId="5" xfId="9" quotePrefix="1" applyNumberFormat="1" applyFont="1" applyFill="1" applyBorder="1" applyAlignment="1">
      <alignment horizontal="center" vertical="center" wrapText="1"/>
    </xf>
    <xf numFmtId="0" fontId="42" fillId="6" borderId="5" xfId="9" applyFont="1" applyFill="1" applyBorder="1" applyAlignment="1">
      <alignment horizontal="center" vertical="center" wrapText="1"/>
    </xf>
    <xf numFmtId="0" fontId="42" fillId="6" borderId="4" xfId="9" applyFont="1" applyFill="1" applyBorder="1" applyAlignment="1">
      <alignment horizontal="center" vertical="center" wrapText="1"/>
    </xf>
    <xf numFmtId="0" fontId="42" fillId="6" borderId="1" xfId="9" applyFont="1" applyFill="1" applyAlignment="1">
      <alignment horizontal="center" vertical="center" wrapText="1"/>
    </xf>
    <xf numFmtId="0" fontId="46" fillId="3" borderId="3" xfId="9" applyFont="1" applyFill="1" applyBorder="1" applyAlignment="1">
      <alignment horizontal="left" vertical="center" wrapText="1"/>
    </xf>
    <xf numFmtId="0" fontId="46" fillId="3" borderId="4" xfId="9" applyFont="1" applyFill="1" applyBorder="1" applyAlignment="1">
      <alignment horizontal="left" vertical="center"/>
    </xf>
    <xf numFmtId="0" fontId="46" fillId="3" borderId="4" xfId="9" applyFont="1" applyFill="1" applyBorder="1" applyAlignment="1">
      <alignment horizontal="left" vertical="center" wrapText="1"/>
    </xf>
    <xf numFmtId="3" fontId="52" fillId="7" borderId="4" xfId="0" applyNumberFormat="1" applyFont="1" applyFill="1" applyBorder="1" applyAlignment="1">
      <alignment vertical="center"/>
    </xf>
    <xf numFmtId="0" fontId="50" fillId="2" borderId="4" xfId="9" applyFont="1" applyFill="1" applyBorder="1" applyAlignment="1">
      <alignment horizontal="left" vertical="center"/>
    </xf>
    <xf numFmtId="3" fontId="50" fillId="2" borderId="4" xfId="9" applyNumberFormat="1" applyFont="1" applyFill="1" applyBorder="1" applyAlignment="1">
      <alignment horizontal="right" vertical="center"/>
    </xf>
    <xf numFmtId="3" fontId="50" fillId="2" borderId="3" xfId="9" applyNumberFormat="1" applyFont="1" applyFill="1" applyBorder="1" applyAlignment="1">
      <alignment horizontal="right" vertical="center"/>
    </xf>
    <xf numFmtId="10" fontId="46" fillId="3" borderId="3" xfId="9" applyNumberFormat="1" applyFont="1" applyFill="1" applyBorder="1" applyAlignment="1">
      <alignment horizontal="right" vertical="center"/>
    </xf>
    <xf numFmtId="3" fontId="46" fillId="0" borderId="3" xfId="0" applyNumberFormat="1" applyFont="1" applyBorder="1"/>
    <xf numFmtId="10" fontId="50" fillId="2" borderId="3" xfId="9" applyNumberFormat="1" applyFont="1" applyFill="1" applyBorder="1" applyAlignment="1">
      <alignment horizontal="right" vertical="center"/>
    </xf>
    <xf numFmtId="0" fontId="52" fillId="0" borderId="0" xfId="0" applyFont="1" applyAlignment="1">
      <alignment horizontal="justify" vertical="center"/>
    </xf>
    <xf numFmtId="0" fontId="56" fillId="3" borderId="3" xfId="0" applyFont="1" applyFill="1" applyBorder="1" applyAlignment="1">
      <alignment horizontal="justify" vertical="center" wrapText="1"/>
    </xf>
    <xf numFmtId="0" fontId="56" fillId="3" borderId="3" xfId="0" applyFont="1" applyFill="1" applyBorder="1" applyAlignment="1">
      <alignment horizontal="center" vertical="center"/>
    </xf>
    <xf numFmtId="0" fontId="56" fillId="3" borderId="4" xfId="0" applyFont="1" applyFill="1" applyBorder="1" applyAlignment="1">
      <alignment horizontal="justify" vertical="center" wrapText="1"/>
    </xf>
    <xf numFmtId="0" fontId="56" fillId="3" borderId="4" xfId="0" applyFont="1" applyFill="1" applyBorder="1" applyAlignment="1">
      <alignment horizontal="center" vertical="center"/>
    </xf>
    <xf numFmtId="3" fontId="56" fillId="3" borderId="4" xfId="0" applyNumberFormat="1" applyFont="1" applyFill="1" applyBorder="1" applyAlignment="1">
      <alignment horizontal="center" vertical="center"/>
    </xf>
    <xf numFmtId="0" fontId="57" fillId="2" borderId="4" xfId="0" applyFont="1" applyFill="1" applyBorder="1" applyAlignment="1">
      <alignment horizontal="justify" vertical="center"/>
    </xf>
    <xf numFmtId="3" fontId="57" fillId="2" borderId="4" xfId="0" applyNumberFormat="1" applyFont="1" applyFill="1" applyBorder="1" applyAlignment="1">
      <alignment horizontal="center" vertical="center"/>
    </xf>
    <xf numFmtId="0" fontId="52" fillId="17" borderId="0" xfId="0" applyFont="1" applyFill="1" applyAlignment="1">
      <alignment vertical="center" wrapText="1"/>
    </xf>
    <xf numFmtId="2" fontId="52" fillId="18" borderId="1" xfId="81" applyNumberFormat="1" applyFont="1" applyFill="1" applyAlignment="1">
      <alignment horizontal="center" vertical="center"/>
    </xf>
    <xf numFmtId="10" fontId="52" fillId="18" borderId="1" xfId="82" applyNumberFormat="1" applyFont="1" applyFill="1" applyAlignment="1">
      <alignment horizontal="center" vertical="center"/>
    </xf>
    <xf numFmtId="0" fontId="52" fillId="25" borderId="0" xfId="0" applyFont="1" applyFill="1" applyAlignment="1">
      <alignment vertical="center" wrapText="1"/>
    </xf>
    <xf numFmtId="2" fontId="52" fillId="7" borderId="1" xfId="81" applyNumberFormat="1" applyFont="1" applyFill="1" applyAlignment="1">
      <alignment horizontal="center" vertical="center"/>
    </xf>
    <xf numFmtId="10" fontId="52" fillId="7" borderId="1" xfId="82" applyNumberFormat="1" applyFont="1" applyFill="1" applyAlignment="1">
      <alignment horizontal="center" vertical="center"/>
    </xf>
    <xf numFmtId="0" fontId="46" fillId="0" borderId="1" xfId="178" applyFont="1" applyAlignment="1">
      <alignment horizontal="left" vertical="center"/>
    </xf>
    <xf numFmtId="0" fontId="49" fillId="16" borderId="1" xfId="178" applyFont="1" applyFill="1" applyAlignment="1">
      <alignment horizontal="center" vertical="center" wrapText="1"/>
    </xf>
    <xf numFmtId="0" fontId="49" fillId="16" borderId="1" xfId="178" applyFont="1" applyFill="1" applyAlignment="1">
      <alignment vertical="center" wrapText="1"/>
    </xf>
    <xf numFmtId="0" fontId="50" fillId="2" borderId="1" xfId="178" applyFont="1" applyFill="1"/>
    <xf numFmtId="0" fontId="46" fillId="30" borderId="1" xfId="178" applyFont="1" applyFill="1"/>
    <xf numFmtId="167" fontId="52" fillId="30" borderId="1" xfId="179" applyNumberFormat="1" applyFont="1" applyFill="1"/>
    <xf numFmtId="1" fontId="52" fillId="30" borderId="1" xfId="171" applyNumberFormat="1" applyFont="1" applyFill="1" applyAlignment="1">
      <alignment vertical="center"/>
    </xf>
    <xf numFmtId="166" fontId="52" fillId="30" borderId="1" xfId="171" applyNumberFormat="1" applyFont="1" applyFill="1" applyAlignment="1">
      <alignment horizontal="center" vertical="center"/>
    </xf>
    <xf numFmtId="167" fontId="52" fillId="0" borderId="1" xfId="179" applyNumberFormat="1" applyFont="1" applyAlignment="1">
      <alignment vertical="center"/>
    </xf>
    <xf numFmtId="166" fontId="52" fillId="0" borderId="1" xfId="171" applyNumberFormat="1" applyFont="1" applyAlignment="1">
      <alignment horizontal="center" vertical="center"/>
    </xf>
    <xf numFmtId="167" fontId="52" fillId="30" borderId="1" xfId="179" applyNumberFormat="1" applyFont="1" applyFill="1" applyAlignment="1">
      <alignment vertical="center"/>
    </xf>
    <xf numFmtId="167" fontId="50" fillId="0" borderId="1" xfId="179" applyNumberFormat="1" applyFont="1" applyAlignment="1">
      <alignment vertical="center"/>
    </xf>
    <xf numFmtId="166" fontId="50" fillId="0" borderId="1" xfId="171" applyNumberFormat="1" applyFont="1" applyAlignment="1">
      <alignment horizontal="center" vertical="center"/>
    </xf>
    <xf numFmtId="167" fontId="52" fillId="30" borderId="1" xfId="179" applyNumberFormat="1" applyFont="1" applyFill="1" applyAlignment="1">
      <alignment horizontal="center" vertical="center"/>
    </xf>
    <xf numFmtId="9" fontId="52" fillId="30" borderId="1" xfId="171" applyFont="1" applyFill="1" applyAlignment="1">
      <alignment horizontal="center" vertical="center"/>
    </xf>
    <xf numFmtId="167" fontId="52" fillId="0" borderId="1" xfId="179" applyNumberFormat="1" applyFont="1" applyAlignment="1">
      <alignment horizontal="center" vertical="center"/>
    </xf>
    <xf numFmtId="167" fontId="50" fillId="30" borderId="1" xfId="179" applyNumberFormat="1" applyFont="1" applyFill="1" applyAlignment="1">
      <alignment horizontal="center" vertical="center"/>
    </xf>
    <xf numFmtId="167" fontId="50" fillId="30" borderId="1" xfId="179" applyNumberFormat="1" applyFont="1" applyFill="1" applyAlignment="1">
      <alignment vertical="center"/>
    </xf>
    <xf numFmtId="166" fontId="50" fillId="30" borderId="1" xfId="171" applyNumberFormat="1" applyFont="1" applyFill="1" applyAlignment="1">
      <alignment horizontal="center" vertical="center"/>
    </xf>
    <xf numFmtId="3" fontId="46" fillId="30" borderId="1" xfId="178" applyNumberFormat="1" applyFont="1" applyFill="1" applyAlignment="1">
      <alignment horizontal="center" vertical="center"/>
    </xf>
    <xf numFmtId="3" fontId="46" fillId="0" borderId="1" xfId="178" applyNumberFormat="1" applyFont="1" applyAlignment="1">
      <alignment horizontal="center" vertical="center"/>
    </xf>
    <xf numFmtId="3" fontId="50" fillId="30" borderId="1" xfId="178" applyNumberFormat="1" applyFont="1" applyFill="1" applyAlignment="1">
      <alignment horizontal="center" vertical="center"/>
    </xf>
    <xf numFmtId="167" fontId="50" fillId="30" borderId="1" xfId="179" applyNumberFormat="1" applyFont="1" applyFill="1" applyAlignment="1">
      <alignment horizontal="right" vertical="center"/>
    </xf>
    <xf numFmtId="0" fontId="46" fillId="30" borderId="1" xfId="178" applyFont="1" applyFill="1" applyAlignment="1">
      <alignment horizontal="center"/>
    </xf>
    <xf numFmtId="167" fontId="52" fillId="30" borderId="1" xfId="179" applyNumberFormat="1" applyFont="1" applyFill="1" applyAlignment="1">
      <alignment horizontal="center"/>
    </xf>
    <xf numFmtId="0" fontId="46" fillId="0" borderId="1" xfId="178" applyFont="1" applyAlignment="1">
      <alignment horizontal="center"/>
    </xf>
    <xf numFmtId="167" fontId="52" fillId="0" borderId="1" xfId="179" applyNumberFormat="1" applyFont="1" applyAlignment="1">
      <alignment horizontal="center"/>
    </xf>
    <xf numFmtId="0" fontId="42" fillId="36" borderId="1" xfId="178" applyFont="1" applyFill="1" applyAlignment="1">
      <alignment horizontal="center" vertical="center" wrapText="1"/>
    </xf>
    <xf numFmtId="0" fontId="57" fillId="2" borderId="1" xfId="178" applyFont="1" applyFill="1" applyAlignment="1">
      <alignment horizontal="left" vertical="center"/>
    </xf>
    <xf numFmtId="0" fontId="56" fillId="10" borderId="1" xfId="178" applyFont="1" applyFill="1" applyAlignment="1">
      <alignment horizontal="center" vertical="center"/>
    </xf>
    <xf numFmtId="9" fontId="56" fillId="10" borderId="1" xfId="178" applyNumberFormat="1" applyFont="1" applyFill="1" applyAlignment="1">
      <alignment horizontal="center" vertical="center"/>
    </xf>
    <xf numFmtId="0" fontId="56" fillId="0" borderId="1" xfId="178" applyFont="1" applyAlignment="1">
      <alignment horizontal="center" vertical="center"/>
    </xf>
    <xf numFmtId="10" fontId="56" fillId="0" borderId="1" xfId="178" applyNumberFormat="1" applyFont="1" applyAlignment="1">
      <alignment horizontal="center" vertical="center"/>
    </xf>
    <xf numFmtId="10" fontId="56" fillId="10" borderId="1" xfId="178" applyNumberFormat="1" applyFont="1" applyFill="1" applyAlignment="1">
      <alignment horizontal="center" vertical="center"/>
    </xf>
    <xf numFmtId="0" fontId="57" fillId="10" borderId="1" xfId="178" applyFont="1" applyFill="1" applyAlignment="1">
      <alignment horizontal="center" vertical="center"/>
    </xf>
    <xf numFmtId="3" fontId="57" fillId="10" borderId="1" xfId="178" applyNumberFormat="1" applyFont="1" applyFill="1" applyAlignment="1">
      <alignment horizontal="center" vertical="center"/>
    </xf>
    <xf numFmtId="10" fontId="57" fillId="10" borderId="1" xfId="178" applyNumberFormat="1" applyFont="1" applyFill="1" applyAlignment="1">
      <alignment horizontal="center" vertical="center"/>
    </xf>
    <xf numFmtId="0" fontId="49" fillId="12" borderId="1" xfId="176" applyFont="1" applyFill="1" applyAlignment="1">
      <alignment horizontal="center" vertical="center" wrapText="1"/>
    </xf>
    <xf numFmtId="0" fontId="49" fillId="12" borderId="1" xfId="176" applyFont="1" applyFill="1" applyAlignment="1">
      <alignment horizontal="center" vertical="center" wrapText="1"/>
    </xf>
    <xf numFmtId="0" fontId="57" fillId="9" borderId="4" xfId="176" applyFont="1" applyFill="1" applyBorder="1" applyAlignment="1">
      <alignment horizontal="left" vertical="center" wrapText="1"/>
    </xf>
    <xf numFmtId="4" fontId="52" fillId="41" borderId="4" xfId="176" applyNumberFormat="1" applyFont="1" applyFill="1" applyBorder="1" applyAlignment="1">
      <alignment horizontal="center" vertical="center" wrapText="1"/>
    </xf>
    <xf numFmtId="10" fontId="52" fillId="41" borderId="4" xfId="176" applyNumberFormat="1" applyFont="1" applyFill="1" applyBorder="1" applyAlignment="1">
      <alignment horizontal="center" vertical="center" wrapText="1"/>
    </xf>
    <xf numFmtId="0" fontId="57" fillId="9" borderId="1" xfId="176" applyFont="1" applyFill="1" applyAlignment="1">
      <alignment horizontal="left" vertical="center" wrapText="1"/>
    </xf>
    <xf numFmtId="4" fontId="52" fillId="0" borderId="1" xfId="176" applyNumberFormat="1" applyFont="1" applyAlignment="1">
      <alignment horizontal="center" vertical="center" wrapText="1"/>
    </xf>
    <xf numFmtId="10" fontId="52" fillId="0" borderId="1" xfId="176" applyNumberFormat="1" applyFont="1" applyAlignment="1">
      <alignment horizontal="center" vertical="center" wrapText="1"/>
    </xf>
    <xf numFmtId="4" fontId="52" fillId="41" borderId="1" xfId="176" applyNumberFormat="1" applyFont="1" applyFill="1" applyAlignment="1">
      <alignment horizontal="center" vertical="center" wrapText="1"/>
    </xf>
    <xf numFmtId="10" fontId="52" fillId="41" borderId="1" xfId="176" applyNumberFormat="1" applyFont="1" applyFill="1" applyAlignment="1">
      <alignment horizontal="center" vertical="center" wrapText="1"/>
    </xf>
    <xf numFmtId="0" fontId="52" fillId="0" borderId="1" xfId="176" applyFont="1" applyAlignment="1">
      <alignment horizontal="center" vertical="center" wrapText="1"/>
    </xf>
    <xf numFmtId="0" fontId="52" fillId="41" borderId="1" xfId="176" applyFont="1" applyFill="1" applyAlignment="1">
      <alignment horizontal="center" vertical="center" wrapText="1"/>
    </xf>
    <xf numFmtId="0" fontId="52" fillId="0" borderId="4" xfId="176" applyFont="1" applyBorder="1" applyAlignment="1">
      <alignment horizontal="center" vertical="center" wrapText="1"/>
    </xf>
    <xf numFmtId="10" fontId="52" fillId="0" borderId="4" xfId="176" applyNumberFormat="1" applyFont="1" applyBorder="1" applyAlignment="1">
      <alignment horizontal="center" vertical="center" wrapText="1"/>
    </xf>
    <xf numFmtId="0" fontId="52" fillId="0" borderId="1" xfId="176" applyFont="1" applyAlignment="1">
      <alignment horizontal="left" vertical="center"/>
    </xf>
    <xf numFmtId="0" fontId="49" fillId="12" borderId="1" xfId="176" applyFont="1" applyFill="1" applyAlignment="1">
      <alignment horizontal="center" vertical="center"/>
    </xf>
    <xf numFmtId="0" fontId="57" fillId="9" borderId="1" xfId="176" applyFont="1" applyFill="1" applyAlignment="1">
      <alignment horizontal="left" vertical="center"/>
    </xf>
    <xf numFmtId="4" fontId="52" fillId="32" borderId="1" xfId="176" applyNumberFormat="1" applyFont="1" applyFill="1" applyAlignment="1">
      <alignment horizontal="center" vertical="center"/>
    </xf>
    <xf numFmtId="0" fontId="52" fillId="32" borderId="1" xfId="176" applyFont="1" applyFill="1" applyAlignment="1">
      <alignment horizontal="center" vertical="center"/>
    </xf>
    <xf numFmtId="4" fontId="52" fillId="0" borderId="1" xfId="176" applyNumberFormat="1" applyFont="1" applyAlignment="1">
      <alignment horizontal="center" vertical="center"/>
    </xf>
    <xf numFmtId="0" fontId="52" fillId="0" borderId="1" xfId="176" applyFont="1" applyAlignment="1">
      <alignment horizontal="center" vertical="center"/>
    </xf>
    <xf numFmtId="10" fontId="52" fillId="32" borderId="1" xfId="176" applyNumberFormat="1" applyFont="1" applyFill="1" applyAlignment="1">
      <alignment horizontal="center" vertical="center"/>
    </xf>
    <xf numFmtId="10" fontId="52" fillId="0" borderId="1" xfId="176" applyNumberFormat="1" applyFont="1" applyAlignment="1">
      <alignment horizontal="center" vertical="center"/>
    </xf>
    <xf numFmtId="0" fontId="58" fillId="12" borderId="1" xfId="176" applyFont="1" applyFill="1" applyAlignment="1">
      <alignment vertical="center"/>
    </xf>
    <xf numFmtId="0" fontId="42" fillId="12" borderId="1" xfId="176" applyFont="1" applyFill="1" applyAlignment="1">
      <alignment horizontal="center" vertical="center" wrapText="1"/>
    </xf>
    <xf numFmtId="0" fontId="52" fillId="41" borderId="4" xfId="176" applyFont="1" applyFill="1" applyBorder="1" applyAlignment="1">
      <alignment horizontal="center" vertical="center" wrapText="1"/>
    </xf>
    <xf numFmtId="0" fontId="52" fillId="0" borderId="1" xfId="176" applyFont="1" applyAlignment="1">
      <alignment vertical="center" wrapText="1"/>
    </xf>
    <xf numFmtId="9" fontId="52" fillId="41" borderId="4" xfId="176" applyNumberFormat="1" applyFont="1" applyFill="1" applyBorder="1" applyAlignment="1">
      <alignment horizontal="center" vertical="center" wrapText="1"/>
    </xf>
    <xf numFmtId="0" fontId="52" fillId="41" borderId="4" xfId="176" applyFont="1" applyFill="1" applyBorder="1" applyAlignment="1">
      <alignment vertical="center" wrapText="1"/>
    </xf>
    <xf numFmtId="0" fontId="46" fillId="0" borderId="1" xfId="178" applyFont="1" applyFill="1" applyBorder="1"/>
    <xf numFmtId="0" fontId="46" fillId="0" borderId="1" xfId="178" applyFont="1" applyFill="1"/>
    <xf numFmtId="0" fontId="50" fillId="0" borderId="1" xfId="178" applyFont="1" applyAlignment="1">
      <alignment horizontal="center" vertical="center"/>
    </xf>
    <xf numFmtId="0" fontId="42" fillId="36" borderId="38" xfId="178" applyFont="1" applyFill="1" applyBorder="1" applyAlignment="1">
      <alignment horizontal="center" vertical="center" wrapText="1"/>
    </xf>
    <xf numFmtId="0" fontId="42" fillId="27" borderId="38" xfId="178" applyFont="1" applyFill="1" applyBorder="1" applyAlignment="1">
      <alignment horizontal="center" vertical="center" wrapText="1"/>
    </xf>
    <xf numFmtId="0" fontId="46" fillId="7" borderId="1" xfId="178" applyFont="1" applyFill="1" applyBorder="1"/>
    <xf numFmtId="0" fontId="42" fillId="36" borderId="39" xfId="178" applyFont="1" applyFill="1" applyBorder="1" applyAlignment="1">
      <alignment horizontal="center" vertical="center" wrapText="1"/>
    </xf>
    <xf numFmtId="0" fontId="42" fillId="27" borderId="39" xfId="178" applyFont="1" applyFill="1" applyBorder="1" applyAlignment="1">
      <alignment horizontal="center" vertical="center" wrapText="1"/>
    </xf>
    <xf numFmtId="0" fontId="42" fillId="27" borderId="40" xfId="178" applyFont="1" applyFill="1" applyBorder="1" applyAlignment="1">
      <alignment horizontal="center" vertical="center" wrapText="1"/>
    </xf>
    <xf numFmtId="0" fontId="46" fillId="7" borderId="8" xfId="178" applyFont="1" applyFill="1" applyBorder="1" applyAlignment="1"/>
    <xf numFmtId="177" fontId="56" fillId="7" borderId="1" xfId="178" applyNumberFormat="1" applyFont="1" applyFill="1" applyBorder="1" applyAlignment="1">
      <alignment horizontal="center" vertical="center"/>
    </xf>
    <xf numFmtId="177" fontId="46" fillId="7" borderId="41" xfId="178" applyNumberFormat="1" applyFont="1" applyFill="1" applyBorder="1" applyAlignment="1">
      <alignment horizontal="center" vertical="center"/>
    </xf>
    <xf numFmtId="9" fontId="46" fillId="7" borderId="1" xfId="41" applyFont="1" applyFill="1" applyBorder="1" applyAlignment="1">
      <alignment horizontal="center" vertical="center"/>
    </xf>
    <xf numFmtId="177" fontId="56" fillId="7" borderId="42" xfId="178" applyNumberFormat="1" applyFont="1" applyFill="1" applyBorder="1" applyAlignment="1">
      <alignment horizontal="center" vertical="center"/>
    </xf>
    <xf numFmtId="177" fontId="46" fillId="7" borderId="1" xfId="178" applyNumberFormat="1" applyFont="1" applyFill="1" applyBorder="1"/>
    <xf numFmtId="178" fontId="46" fillId="7" borderId="1" xfId="178" applyNumberFormat="1" applyFont="1" applyFill="1" applyBorder="1"/>
    <xf numFmtId="0" fontId="56" fillId="7" borderId="9" xfId="178" applyFont="1" applyFill="1" applyBorder="1" applyAlignment="1"/>
    <xf numFmtId="177" fontId="56" fillId="7" borderId="11" xfId="178" applyNumberFormat="1" applyFont="1" applyFill="1" applyBorder="1" applyAlignment="1">
      <alignment horizontal="center" vertical="center"/>
    </xf>
    <xf numFmtId="0" fontId="46" fillId="7" borderId="9" xfId="178" applyFont="1" applyFill="1" applyBorder="1" applyAlignment="1"/>
    <xf numFmtId="177" fontId="46" fillId="7" borderId="11" xfId="178" applyNumberFormat="1" applyFont="1" applyFill="1" applyBorder="1" applyAlignment="1">
      <alignment horizontal="center" vertical="center"/>
    </xf>
    <xf numFmtId="177" fontId="46" fillId="7" borderId="1" xfId="178" applyNumberFormat="1" applyFont="1" applyFill="1" applyBorder="1" applyAlignment="1">
      <alignment horizontal="center" vertical="center"/>
    </xf>
    <xf numFmtId="4" fontId="46" fillId="0" borderId="1" xfId="178" applyNumberFormat="1" applyFont="1"/>
    <xf numFmtId="179" fontId="46" fillId="7" borderId="11" xfId="178" applyNumberFormat="1" applyFont="1" applyFill="1" applyBorder="1" applyAlignment="1">
      <alignment horizontal="center" vertical="center"/>
    </xf>
    <xf numFmtId="177" fontId="46" fillId="7" borderId="34" xfId="178" applyNumberFormat="1" applyFont="1" applyFill="1" applyBorder="1" applyAlignment="1">
      <alignment horizontal="center" vertical="center"/>
    </xf>
    <xf numFmtId="0" fontId="57" fillId="10" borderId="43" xfId="178" applyFont="1" applyFill="1" applyBorder="1" applyAlignment="1">
      <alignment horizontal="left" vertical="center" wrapText="1"/>
    </xf>
    <xf numFmtId="169" fontId="57" fillId="10" borderId="44" xfId="178" applyNumberFormat="1" applyFont="1" applyFill="1" applyBorder="1" applyAlignment="1">
      <alignment horizontal="center" vertical="center" wrapText="1"/>
    </xf>
    <xf numFmtId="169" fontId="57" fillId="37" borderId="44" xfId="178" applyNumberFormat="1" applyFont="1" applyFill="1" applyBorder="1" applyAlignment="1">
      <alignment horizontal="center" vertical="center" wrapText="1"/>
    </xf>
    <xf numFmtId="166" fontId="57" fillId="10" borderId="44" xfId="41" applyNumberFormat="1" applyFont="1" applyFill="1" applyBorder="1" applyAlignment="1">
      <alignment horizontal="center" vertical="center" wrapText="1"/>
    </xf>
    <xf numFmtId="43" fontId="57" fillId="10" borderId="44" xfId="179" applyFont="1" applyFill="1" applyBorder="1" applyAlignment="1">
      <alignment horizontal="center" vertical="center" wrapText="1"/>
    </xf>
    <xf numFmtId="0" fontId="46" fillId="0" borderId="1" xfId="178" applyFont="1" applyFill="1" applyBorder="1" applyAlignment="1">
      <alignment horizontal="left" wrapText="1"/>
    </xf>
    <xf numFmtId="0" fontId="51" fillId="0" borderId="0" xfId="0" applyFont="1"/>
    <xf numFmtId="0" fontId="52" fillId="4" borderId="0" xfId="0" applyFont="1" applyFill="1"/>
    <xf numFmtId="180" fontId="63" fillId="0" borderId="1" xfId="179" applyNumberFormat="1" applyFont="1" applyFill="1" applyAlignment="1">
      <alignment horizontal="center"/>
    </xf>
    <xf numFmtId="180" fontId="60" fillId="0" borderId="1" xfId="179" applyNumberFormat="1" applyFont="1" applyFill="1"/>
    <xf numFmtId="0" fontId="60" fillId="0" borderId="1" xfId="179" applyNumberFormat="1" applyFont="1" applyFill="1" applyAlignment="1">
      <alignment horizontal="center"/>
    </xf>
    <xf numFmtId="0" fontId="43" fillId="0" borderId="0" xfId="0" applyFont="1"/>
    <xf numFmtId="0" fontId="44" fillId="0" borderId="0" xfId="0" applyFont="1" applyAlignment="1">
      <alignment horizontal="center"/>
    </xf>
    <xf numFmtId="0" fontId="29" fillId="4" borderId="0" xfId="16" applyFill="1" applyAlignment="1">
      <alignment horizontal="center"/>
    </xf>
    <xf numFmtId="0" fontId="29" fillId="0" borderId="0" xfId="16"/>
    <xf numFmtId="0" fontId="29" fillId="4" borderId="1" xfId="16" applyFill="1" applyBorder="1" applyAlignment="1">
      <alignment horizontal="center"/>
    </xf>
    <xf numFmtId="0" fontId="29" fillId="4" borderId="1" xfId="16" applyFill="1" applyBorder="1" applyAlignment="1">
      <alignment horizontal="center" vertical="center"/>
    </xf>
  </cellXfs>
  <cellStyles count="182">
    <cellStyle name="0" xfId="151" xr:uid="{00000000-0005-0000-0000-000000000000}"/>
    <cellStyle name="20% - Énfasis1 2" xfId="93" xr:uid="{00000000-0005-0000-0000-000001000000}"/>
    <cellStyle name="20% - Énfasis1 3" xfId="116" xr:uid="{00000000-0005-0000-0000-000002000000}"/>
    <cellStyle name="Hipervínculo" xfId="16" builtinId="8"/>
    <cellStyle name="Hipervínculo 2" xfId="3" xr:uid="{00000000-0005-0000-0000-000004000000}"/>
    <cellStyle name="Hipervínculo 2 2" xfId="30" xr:uid="{00000000-0005-0000-0000-000005000000}"/>
    <cellStyle name="Hipervínculo 3" xfId="84" xr:uid="{00000000-0005-0000-0000-000006000000}"/>
    <cellStyle name="Millares 10" xfId="140" xr:uid="{00000000-0005-0000-0000-000007000000}"/>
    <cellStyle name="Millares 11" xfId="147" xr:uid="{00000000-0005-0000-0000-000008000000}"/>
    <cellStyle name="Millares 12" xfId="153" xr:uid="{00000000-0005-0000-0000-000009000000}"/>
    <cellStyle name="Millares 13" xfId="160" xr:uid="{00000000-0005-0000-0000-00000A000000}"/>
    <cellStyle name="Millares 14" xfId="26" xr:uid="{00000000-0005-0000-0000-00000B000000}"/>
    <cellStyle name="Millares 15" xfId="161" xr:uid="{00000000-0005-0000-0000-00000C000000}"/>
    <cellStyle name="Millares 16" xfId="6" xr:uid="{00000000-0005-0000-0000-00000D000000}"/>
    <cellStyle name="Millares 16 2" xfId="29" xr:uid="{00000000-0005-0000-0000-00000E000000}"/>
    <cellStyle name="Millares 16 3" xfId="74" xr:uid="{00000000-0005-0000-0000-00000F000000}"/>
    <cellStyle name="Millares 17" xfId="164" xr:uid="{00000000-0005-0000-0000-000010000000}"/>
    <cellStyle name="Millares 18" xfId="173" xr:uid="{99680E2B-E179-4BA7-98D1-8DA58A1484ED}"/>
    <cellStyle name="Millares 19" xfId="175" xr:uid="{14B503C9-EB0F-491F-A5DB-7B0402843E1B}"/>
    <cellStyle name="Millares 2" xfId="19" xr:uid="{00000000-0005-0000-0000-000011000000}"/>
    <cellStyle name="Millares 2 2" xfId="24" xr:uid="{00000000-0005-0000-0000-000012000000}"/>
    <cellStyle name="Millares 2 3" xfId="44" xr:uid="{00000000-0005-0000-0000-000013000000}"/>
    <cellStyle name="Millares 2 3 2" xfId="57" xr:uid="{00000000-0005-0000-0000-000014000000}"/>
    <cellStyle name="Millares 2 3 2 2" xfId="97" xr:uid="{00000000-0005-0000-0000-000015000000}"/>
    <cellStyle name="Millares 2 3 2 2 2" xfId="111" xr:uid="{00000000-0005-0000-0000-000016000000}"/>
    <cellStyle name="Millares 2 4" xfId="53" xr:uid="{00000000-0005-0000-0000-000017000000}"/>
    <cellStyle name="Millares 2 5" xfId="76" xr:uid="{00000000-0005-0000-0000-000018000000}"/>
    <cellStyle name="Millares 2 6" xfId="135" xr:uid="{00000000-0005-0000-0000-000019000000}"/>
    <cellStyle name="Millares 2 6 2" xfId="179" xr:uid="{6289F273-91CC-4D75-9420-4E48040F5C4D}"/>
    <cellStyle name="Millares 2 7" xfId="157" xr:uid="{00000000-0005-0000-0000-00001A000000}"/>
    <cellStyle name="Millares 2 8" xfId="172" xr:uid="{57FC82C0-DCD1-4B90-A2C9-3E8A1315C10F}"/>
    <cellStyle name="Millares 20" xfId="180" xr:uid="{EFB4AB62-AC0E-454A-BD4B-4B00D288E116}"/>
    <cellStyle name="Millares 3" xfId="21" xr:uid="{00000000-0005-0000-0000-00001B000000}"/>
    <cellStyle name="Millares 3 2" xfId="38" xr:uid="{00000000-0005-0000-0000-00001C000000}"/>
    <cellStyle name="Millares 4" xfId="32" xr:uid="{00000000-0005-0000-0000-00001D000000}"/>
    <cellStyle name="Millares 5" xfId="69" xr:uid="{00000000-0005-0000-0000-00001E000000}"/>
    <cellStyle name="Millares 6" xfId="81" xr:uid="{00000000-0005-0000-0000-00001F000000}"/>
    <cellStyle name="Millares 7" xfId="88" xr:uid="{00000000-0005-0000-0000-000020000000}"/>
    <cellStyle name="Millares 8" xfId="108" xr:uid="{00000000-0005-0000-0000-000021000000}"/>
    <cellStyle name="Millares 9" xfId="136" xr:uid="{00000000-0005-0000-0000-000022000000}"/>
    <cellStyle name="Moneda 2" xfId="40" xr:uid="{00000000-0005-0000-0000-000023000000}"/>
    <cellStyle name="Moneda 2 2" xfId="145" xr:uid="{00000000-0005-0000-0000-000024000000}"/>
    <cellStyle name="Moneda 2 3" xfId="167" xr:uid="{00000000-0005-0000-0000-000025000000}"/>
    <cellStyle name="Moneda 2 5" xfId="146" xr:uid="{00000000-0005-0000-0000-000026000000}"/>
    <cellStyle name="Moneda 2 5 2" xfId="168" xr:uid="{00000000-0005-0000-0000-000027000000}"/>
    <cellStyle name="Moneda 3" xfId="59" xr:uid="{00000000-0005-0000-0000-000028000000}"/>
    <cellStyle name="Moneda 4" xfId="112" xr:uid="{00000000-0005-0000-0000-000029000000}"/>
    <cellStyle name="Moneda 5" xfId="143" xr:uid="{00000000-0005-0000-0000-00002A000000}"/>
    <cellStyle name="Normal" xfId="0" builtinId="0"/>
    <cellStyle name="Normal 10" xfId="35" xr:uid="{00000000-0005-0000-0000-00002C000000}"/>
    <cellStyle name="Normal 10 2" xfId="42" xr:uid="{00000000-0005-0000-0000-00002D000000}"/>
    <cellStyle name="Normal 11" xfId="54" xr:uid="{00000000-0005-0000-0000-00002E000000}"/>
    <cellStyle name="Normal 12" xfId="62" xr:uid="{00000000-0005-0000-0000-00002F000000}"/>
    <cellStyle name="Normal 12 2" xfId="176" xr:uid="{316F84A9-1E82-4835-970D-62854B605130}"/>
    <cellStyle name="Normal 13" xfId="64" xr:uid="{00000000-0005-0000-0000-000030000000}"/>
    <cellStyle name="Normal 14" xfId="66" xr:uid="{00000000-0005-0000-0000-000031000000}"/>
    <cellStyle name="Normal 15" xfId="68" xr:uid="{00000000-0005-0000-0000-000032000000}"/>
    <cellStyle name="Normal 16" xfId="80" xr:uid="{00000000-0005-0000-0000-000033000000}"/>
    <cellStyle name="Normal 17" xfId="83" xr:uid="{00000000-0005-0000-0000-000034000000}"/>
    <cellStyle name="Normal 18" xfId="12" xr:uid="{00000000-0005-0000-0000-000035000000}"/>
    <cellStyle name="Normal 18 2" xfId="106" xr:uid="{00000000-0005-0000-0000-000036000000}"/>
    <cellStyle name="Normal 19" xfId="86" xr:uid="{00000000-0005-0000-0000-000037000000}"/>
    <cellStyle name="Normal 19 2" xfId="109" xr:uid="{00000000-0005-0000-0000-000038000000}"/>
    <cellStyle name="Normal 2" xfId="1" xr:uid="{00000000-0005-0000-0000-000039000000}"/>
    <cellStyle name="Normal 2 10" xfId="130" xr:uid="{00000000-0005-0000-0000-00003A000000}"/>
    <cellStyle name="Normal 2 11" xfId="174" xr:uid="{DA711774-D4A8-4593-9281-9DC4FD4030A8}"/>
    <cellStyle name="Normal 2 12" xfId="181" xr:uid="{14C38542-8133-43E8-A02B-615E86A7A15C}"/>
    <cellStyle name="Normal 2 2" xfId="23" xr:uid="{00000000-0005-0000-0000-00003B000000}"/>
    <cellStyle name="Normal 2 2 2" xfId="117" xr:uid="{00000000-0005-0000-0000-00003C000000}"/>
    <cellStyle name="Normal 2 3" xfId="9" xr:uid="{00000000-0005-0000-0000-00003D000000}"/>
    <cellStyle name="Normal 2 3 2" xfId="103" xr:uid="{00000000-0005-0000-0000-00003E000000}"/>
    <cellStyle name="Normal 2 3 3" xfId="10" xr:uid="{00000000-0005-0000-0000-00003F000000}"/>
    <cellStyle name="Normal 2 3 3 2" xfId="104" xr:uid="{00000000-0005-0000-0000-000040000000}"/>
    <cellStyle name="Normal 2 3 4" xfId="126" xr:uid="{00000000-0005-0000-0000-000041000000}"/>
    <cellStyle name="Normal 2 4" xfId="85" xr:uid="{00000000-0005-0000-0000-000042000000}"/>
    <cellStyle name="Normal 2 5" xfId="91" xr:uid="{00000000-0005-0000-0000-000043000000}"/>
    <cellStyle name="Normal 2 6" xfId="94" xr:uid="{00000000-0005-0000-0000-000044000000}"/>
    <cellStyle name="Normal 2 7" xfId="49" xr:uid="{00000000-0005-0000-0000-000045000000}"/>
    <cellStyle name="Normal 2 8" xfId="101" xr:uid="{00000000-0005-0000-0000-000046000000}"/>
    <cellStyle name="Normal 2 9" xfId="102" xr:uid="{00000000-0005-0000-0000-000047000000}"/>
    <cellStyle name="Normal 2 9 2" xfId="125" xr:uid="{00000000-0005-0000-0000-000048000000}"/>
    <cellStyle name="Normal 20" xfId="89" xr:uid="{00000000-0005-0000-0000-000049000000}"/>
    <cellStyle name="Normal 21" xfId="25" xr:uid="{00000000-0005-0000-0000-00004A000000}"/>
    <cellStyle name="Normal 22" xfId="121" xr:uid="{00000000-0005-0000-0000-00004B000000}"/>
    <cellStyle name="Normal 23" xfId="123" xr:uid="{00000000-0005-0000-0000-00004C000000}"/>
    <cellStyle name="Normal 24" xfId="2" xr:uid="{00000000-0005-0000-0000-00004D000000}"/>
    <cellStyle name="Normal 24 2" xfId="27" xr:uid="{00000000-0005-0000-0000-00004E000000}"/>
    <cellStyle name="Normal 24 2 2" xfId="46" xr:uid="{00000000-0005-0000-0000-00004F000000}"/>
    <cellStyle name="Normal 24 2 2 2" xfId="58" xr:uid="{00000000-0005-0000-0000-000050000000}"/>
    <cellStyle name="Normal 24 3" xfId="72" xr:uid="{00000000-0005-0000-0000-000051000000}"/>
    <cellStyle name="Normal 25" xfId="124" xr:uid="{00000000-0005-0000-0000-000052000000}"/>
    <cellStyle name="Normal 26" xfId="132" xr:uid="{00000000-0005-0000-0000-000053000000}"/>
    <cellStyle name="Normal 27" xfId="139" xr:uid="{00000000-0005-0000-0000-000054000000}"/>
    <cellStyle name="Normal 28" xfId="148" xr:uid="{00000000-0005-0000-0000-000055000000}"/>
    <cellStyle name="Normal 29" xfId="150" xr:uid="{00000000-0005-0000-0000-000056000000}"/>
    <cellStyle name="Normal 3" xfId="7" xr:uid="{00000000-0005-0000-0000-000057000000}"/>
    <cellStyle name="Normal 3 2" xfId="43" xr:uid="{00000000-0005-0000-0000-000058000000}"/>
    <cellStyle name="Normal 3 2 2" xfId="55" xr:uid="{00000000-0005-0000-0000-000059000000}"/>
    <cellStyle name="Normal 3 3" xfId="71" xr:uid="{00000000-0005-0000-0000-00005A000000}"/>
    <cellStyle name="Normal 3 4" xfId="79" xr:uid="{00000000-0005-0000-0000-00005B000000}"/>
    <cellStyle name="Normal 3 5" xfId="115" xr:uid="{00000000-0005-0000-0000-00005C000000}"/>
    <cellStyle name="Normal 3 6" xfId="129" xr:uid="{00000000-0005-0000-0000-00005D000000}"/>
    <cellStyle name="Normal 3 7" xfId="142" xr:uid="{00000000-0005-0000-0000-00005E000000}"/>
    <cellStyle name="Normal 3 7 2" xfId="178" xr:uid="{15997C13-7FB7-4395-9EF3-DA29515D01A0}"/>
    <cellStyle name="Normal 30" xfId="152" xr:uid="{00000000-0005-0000-0000-00005F000000}"/>
    <cellStyle name="Normal 31" xfId="158" xr:uid="{00000000-0005-0000-0000-000060000000}"/>
    <cellStyle name="Normal 32" xfId="165" xr:uid="{00000000-0005-0000-0000-000061000000}"/>
    <cellStyle name="Normal 4" xfId="8" xr:uid="{00000000-0005-0000-0000-000062000000}"/>
    <cellStyle name="Normal 4 10" xfId="170" xr:uid="{033989D6-C869-4C53-9FE8-B82C8897868D}"/>
    <cellStyle name="Normal 4 2" xfId="37" xr:uid="{00000000-0005-0000-0000-000063000000}"/>
    <cellStyle name="Normal 4 2 2" xfId="177" xr:uid="{42B39657-DE48-45D6-8FBF-6C365B39B41B}"/>
    <cellStyle name="Normal 4 3" xfId="47" xr:uid="{00000000-0005-0000-0000-000064000000}"/>
    <cellStyle name="Normal 4 4" xfId="51" xr:uid="{00000000-0005-0000-0000-000065000000}"/>
    <cellStyle name="Normal 4 5" xfId="75" xr:uid="{00000000-0005-0000-0000-000066000000}"/>
    <cellStyle name="Normal 4 6" xfId="99" xr:uid="{00000000-0005-0000-0000-000067000000}"/>
    <cellStyle name="Normal 4 7" xfId="113" xr:uid="{00000000-0005-0000-0000-000068000000}"/>
    <cellStyle name="Normal 4 8" xfId="133" xr:uid="{00000000-0005-0000-0000-000069000000}"/>
    <cellStyle name="Normal 4 9" xfId="155" xr:uid="{00000000-0005-0000-0000-00006A000000}"/>
    <cellStyle name="Normal 5" xfId="13" xr:uid="{00000000-0005-0000-0000-00006B000000}"/>
    <cellStyle name="Normal 5 2" xfId="78" xr:uid="{00000000-0005-0000-0000-00006C000000}"/>
    <cellStyle name="Normal 6" xfId="17" xr:uid="{00000000-0005-0000-0000-00006D000000}"/>
    <cellStyle name="Normal 6 2" xfId="60" xr:uid="{00000000-0005-0000-0000-00006E000000}"/>
    <cellStyle name="Normal 6 2 2" xfId="95" xr:uid="{00000000-0005-0000-0000-00006F000000}"/>
    <cellStyle name="Normal 6 2 2 2" xfId="118" xr:uid="{00000000-0005-0000-0000-000070000000}"/>
    <cellStyle name="Normal 7" xfId="20" xr:uid="{00000000-0005-0000-0000-000071000000}"/>
    <cellStyle name="Normal 7 2" xfId="144" xr:uid="{00000000-0005-0000-0000-000072000000}"/>
    <cellStyle name="Normal 7 3" xfId="166" xr:uid="{00000000-0005-0000-0000-000073000000}"/>
    <cellStyle name="Normal 8" xfId="33" xr:uid="{00000000-0005-0000-0000-000074000000}"/>
    <cellStyle name="Normal 9" xfId="15" xr:uid="{00000000-0005-0000-0000-000075000000}"/>
    <cellStyle name="Porcentaje" xfId="138" builtinId="5"/>
    <cellStyle name="Porcentaje 10" xfId="45" xr:uid="{00000000-0005-0000-0000-000077000000}"/>
    <cellStyle name="Porcentaje 10 2" xfId="56" xr:uid="{00000000-0005-0000-0000-000078000000}"/>
    <cellStyle name="Porcentaje 10 2 2" xfId="98" xr:uid="{00000000-0005-0000-0000-000079000000}"/>
    <cellStyle name="Porcentaje 10 2 2 2" xfId="110" xr:uid="{00000000-0005-0000-0000-00007A000000}"/>
    <cellStyle name="Porcentaje 11" xfId="63" xr:uid="{00000000-0005-0000-0000-00007B000000}"/>
    <cellStyle name="Porcentaje 12" xfId="65" xr:uid="{00000000-0005-0000-0000-00007C000000}"/>
    <cellStyle name="Porcentaje 13" xfId="67" xr:uid="{00000000-0005-0000-0000-00007D000000}"/>
    <cellStyle name="Porcentaje 14" xfId="70" xr:uid="{00000000-0005-0000-0000-00007E000000}"/>
    <cellStyle name="Porcentaje 15" xfId="82" xr:uid="{00000000-0005-0000-0000-00007F000000}"/>
    <cellStyle name="Porcentaje 16" xfId="87" xr:uid="{00000000-0005-0000-0000-000080000000}"/>
    <cellStyle name="Porcentaje 16 2" xfId="119" xr:uid="{00000000-0005-0000-0000-000081000000}"/>
    <cellStyle name="Porcentaje 17" xfId="90" xr:uid="{00000000-0005-0000-0000-000082000000}"/>
    <cellStyle name="Porcentaje 18" xfId="11" xr:uid="{00000000-0005-0000-0000-000083000000}"/>
    <cellStyle name="Porcentaje 18 2" xfId="105" xr:uid="{00000000-0005-0000-0000-000084000000}"/>
    <cellStyle name="Porcentaje 19" xfId="92" xr:uid="{00000000-0005-0000-0000-000085000000}"/>
    <cellStyle name="Porcentaje 2" xfId="5" xr:uid="{00000000-0005-0000-0000-000086000000}"/>
    <cellStyle name="Porcentaje 2 10" xfId="131" xr:uid="{00000000-0005-0000-0000-000087000000}"/>
    <cellStyle name="Porcentaje 2 11" xfId="134" xr:uid="{00000000-0005-0000-0000-000088000000}"/>
    <cellStyle name="Porcentaje 2 12" xfId="156" xr:uid="{00000000-0005-0000-0000-000089000000}"/>
    <cellStyle name="Porcentaje 2 13" xfId="171" xr:uid="{BEEDC8E9-F09E-43AE-BC87-2E733B37752E}"/>
    <cellStyle name="Porcentaje 2 2" xfId="48" xr:uid="{00000000-0005-0000-0000-00008A000000}"/>
    <cellStyle name="Porcentaje 2 3" xfId="52" xr:uid="{00000000-0005-0000-0000-00008B000000}"/>
    <cellStyle name="Porcentaje 2 4" xfId="77" xr:uid="{00000000-0005-0000-0000-00008C000000}"/>
    <cellStyle name="Porcentaje 2 5" xfId="50" xr:uid="{00000000-0005-0000-0000-00008D000000}"/>
    <cellStyle name="Porcentaje 2 6" xfId="100" xr:uid="{00000000-0005-0000-0000-00008E000000}"/>
    <cellStyle name="Porcentaje 2 7" xfId="107" xr:uid="{00000000-0005-0000-0000-00008F000000}"/>
    <cellStyle name="Porcentaje 2 8" xfId="114" xr:uid="{00000000-0005-0000-0000-000090000000}"/>
    <cellStyle name="Porcentaje 2 9" xfId="128" xr:uid="{00000000-0005-0000-0000-000091000000}"/>
    <cellStyle name="Porcentaje 20" xfId="122" xr:uid="{00000000-0005-0000-0000-000092000000}"/>
    <cellStyle name="Porcentaje 21" xfId="127" xr:uid="{00000000-0005-0000-0000-000093000000}"/>
    <cellStyle name="Porcentaje 22" xfId="4" xr:uid="{00000000-0005-0000-0000-000094000000}"/>
    <cellStyle name="Porcentaje 22 2" xfId="28" xr:uid="{00000000-0005-0000-0000-000095000000}"/>
    <cellStyle name="Porcentaje 22 3" xfId="73" xr:uid="{00000000-0005-0000-0000-000096000000}"/>
    <cellStyle name="Porcentaje 23" xfId="137" xr:uid="{00000000-0005-0000-0000-000097000000}"/>
    <cellStyle name="Porcentaje 24" xfId="141" xr:uid="{00000000-0005-0000-0000-000098000000}"/>
    <cellStyle name="Porcentaje 25" xfId="149" xr:uid="{00000000-0005-0000-0000-000099000000}"/>
    <cellStyle name="Porcentaje 26" xfId="154" xr:uid="{00000000-0005-0000-0000-00009A000000}"/>
    <cellStyle name="Porcentaje 27" xfId="159" xr:uid="{00000000-0005-0000-0000-00009B000000}"/>
    <cellStyle name="Porcentaje 28" xfId="162" xr:uid="{00000000-0005-0000-0000-00009C000000}"/>
    <cellStyle name="Porcentaje 29" xfId="163" xr:uid="{00000000-0005-0000-0000-00009D000000}"/>
    <cellStyle name="Porcentaje 3" xfId="14" xr:uid="{00000000-0005-0000-0000-00009E000000}"/>
    <cellStyle name="Porcentaje 3 2" xfId="39" xr:uid="{00000000-0005-0000-0000-00009F000000}"/>
    <cellStyle name="Porcentaje 30" xfId="169" xr:uid="{00000000-0005-0000-0000-0000A0000000}"/>
    <cellStyle name="Porcentaje 4" xfId="18" xr:uid="{00000000-0005-0000-0000-0000A1000000}"/>
    <cellStyle name="Porcentaje 4 2" xfId="61" xr:uid="{00000000-0005-0000-0000-0000A2000000}"/>
    <cellStyle name="Porcentaje 4 2 2" xfId="96" xr:uid="{00000000-0005-0000-0000-0000A3000000}"/>
    <cellStyle name="Porcentaje 4 2 2 2" xfId="120" xr:uid="{00000000-0005-0000-0000-0000A4000000}"/>
    <cellStyle name="Porcentaje 5" xfId="22" xr:uid="{00000000-0005-0000-0000-0000A5000000}"/>
    <cellStyle name="Porcentaje 6" xfId="31" xr:uid="{00000000-0005-0000-0000-0000A6000000}"/>
    <cellStyle name="Porcentaje 7" xfId="34" xr:uid="{00000000-0005-0000-0000-0000A7000000}"/>
    <cellStyle name="Porcentaje 8" xfId="36" xr:uid="{00000000-0005-0000-0000-0000A8000000}"/>
    <cellStyle name="Porcentaje 9" xfId="41" xr:uid="{00000000-0005-0000-0000-0000A9000000}"/>
  </cellStyles>
  <dxfs count="5">
    <dxf>
      <font>
        <color rgb="FFFF0000"/>
      </font>
    </dxf>
    <dxf>
      <font>
        <color rgb="FFFF0000"/>
      </font>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F9000"/>
      <color rgb="FFFFC000"/>
      <color rgb="FFBFBFBF"/>
      <color rgb="FFD9D9D9"/>
      <color rgb="FF262626"/>
      <color rgb="FF7C878E"/>
      <color rgb="FFFBBB27"/>
      <color rgb="FF6600CC"/>
      <color rgb="FF996633"/>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externalLink" Target="externalLinks/externalLink1.xml"/><Relationship Id="rId20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externalLink" Target="externalLinks/externalLink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externalLink" Target="externalLinks/externalLink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externalLink" Target="externalLinks/externalLink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0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0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64.xml"/><Relationship Id="rId1" Type="http://schemas.microsoft.com/office/2011/relationships/chartStyle" Target="style64.xml"/></Relationships>
</file>

<file path=xl/charts/_rels/chart105.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65.xml"/><Relationship Id="rId1" Type="http://schemas.microsoft.com/office/2011/relationships/chartStyle" Target="style65.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08.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0.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1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1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1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71.xml"/><Relationship Id="rId1" Type="http://schemas.microsoft.com/office/2011/relationships/chartStyle" Target="style71.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72.xml"/><Relationship Id="rId1" Type="http://schemas.microsoft.com/office/2011/relationships/chartStyle" Target="style7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1.xml"/><Relationship Id="rId1" Type="http://schemas.microsoft.com/office/2011/relationships/chartStyle" Target="style11.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73.xml"/><Relationship Id="rId1" Type="http://schemas.microsoft.com/office/2011/relationships/chartStyle" Target="style73.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74.xml"/><Relationship Id="rId1" Type="http://schemas.microsoft.com/office/2011/relationships/chartStyle" Target="style74.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75.xml"/><Relationship Id="rId1" Type="http://schemas.microsoft.com/office/2011/relationships/chartStyle" Target="style75.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76.xml"/><Relationship Id="rId1" Type="http://schemas.microsoft.com/office/2011/relationships/chartStyle" Target="style76.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77.xml"/><Relationship Id="rId1" Type="http://schemas.microsoft.com/office/2011/relationships/chartStyle" Target="style77.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78.xml"/><Relationship Id="rId1" Type="http://schemas.microsoft.com/office/2011/relationships/chartStyle" Target="style78.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79.xml"/><Relationship Id="rId1" Type="http://schemas.microsoft.com/office/2011/relationships/chartStyle" Target="style79.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80.xml"/><Relationship Id="rId1" Type="http://schemas.microsoft.com/office/2011/relationships/chartStyle" Target="style80.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81.xml"/><Relationship Id="rId1" Type="http://schemas.microsoft.com/office/2011/relationships/chartStyle" Target="style81.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82.xml"/><Relationship Id="rId1" Type="http://schemas.microsoft.com/office/2011/relationships/chartStyle" Target="style82.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2.xml"/><Relationship Id="rId1" Type="http://schemas.microsoft.com/office/2011/relationships/chartStyle" Target="style12.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83.xml"/><Relationship Id="rId1" Type="http://schemas.microsoft.com/office/2011/relationships/chartStyle" Target="style83.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84.xml"/><Relationship Id="rId1" Type="http://schemas.microsoft.com/office/2011/relationships/chartStyle" Target="style84.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85.xml"/><Relationship Id="rId1" Type="http://schemas.microsoft.com/office/2011/relationships/chartStyle" Target="style85.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86.xml"/><Relationship Id="rId1" Type="http://schemas.microsoft.com/office/2011/relationships/chartStyle" Target="style86.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87.xml"/><Relationship Id="rId1" Type="http://schemas.microsoft.com/office/2011/relationships/chartStyle" Target="style87.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88.xml"/><Relationship Id="rId1" Type="http://schemas.microsoft.com/office/2011/relationships/chartStyle" Target="style88.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89.xml"/><Relationship Id="rId1" Type="http://schemas.microsoft.com/office/2011/relationships/chartStyle" Target="style89.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90.xml"/><Relationship Id="rId1" Type="http://schemas.microsoft.com/office/2011/relationships/chartStyle" Target="style90.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91.xml"/><Relationship Id="rId1" Type="http://schemas.microsoft.com/office/2011/relationships/chartStyle" Target="style91.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92.xml"/><Relationship Id="rId1" Type="http://schemas.microsoft.com/office/2011/relationships/chartStyle" Target="style92.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3.xml"/><Relationship Id="rId1" Type="http://schemas.microsoft.com/office/2011/relationships/chartStyle" Target="style13.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93.xml"/><Relationship Id="rId1" Type="http://schemas.microsoft.com/office/2011/relationships/chartStyle" Target="style93.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94.xml"/><Relationship Id="rId1" Type="http://schemas.microsoft.com/office/2011/relationships/chartStyle" Target="style94.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95.xml"/><Relationship Id="rId1" Type="http://schemas.microsoft.com/office/2011/relationships/chartStyle" Target="style95.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96.xml"/><Relationship Id="rId1" Type="http://schemas.microsoft.com/office/2011/relationships/chartStyle" Target="style96.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110.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97.xml"/><Relationship Id="rId1" Type="http://schemas.microsoft.com/office/2011/relationships/chartStyle" Target="style97.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98.xml"/><Relationship Id="rId1" Type="http://schemas.microsoft.com/office/2011/relationships/chartStyle" Target="style98.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113.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99.xml"/><Relationship Id="rId1" Type="http://schemas.microsoft.com/office/2011/relationships/chartStyle" Target="style99.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00.xml"/><Relationship Id="rId1" Type="http://schemas.microsoft.com/office/2011/relationships/chartStyle" Target="style100.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4.xml"/><Relationship Id="rId1" Type="http://schemas.microsoft.com/office/2011/relationships/chartStyle" Target="style14.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116.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117.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01.xml"/><Relationship Id="rId1" Type="http://schemas.microsoft.com/office/2011/relationships/chartStyle" Target="style101.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02.xml"/><Relationship Id="rId1" Type="http://schemas.microsoft.com/office/2011/relationships/chartStyle" Target="style102.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6.xml"/><Relationship Id="rId1" Type="http://schemas.microsoft.com/office/2011/relationships/chartStyle" Target="style36.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37.xml"/><Relationship Id="rId1" Type="http://schemas.microsoft.com/office/2011/relationships/chartStyle" Target="style37.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38.xml"/><Relationship Id="rId1" Type="http://schemas.microsoft.com/office/2011/relationships/chartStyle" Target="style3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0.xml"/><Relationship Id="rId1" Type="http://schemas.microsoft.com/office/2011/relationships/chartStyle" Target="style40.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1.xml"/><Relationship Id="rId1" Type="http://schemas.microsoft.com/office/2011/relationships/chartStyle" Target="style41.xml"/></Relationships>
</file>

<file path=xl/charts/_rels/chart5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6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7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8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9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9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9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9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'T2'!$A$12:$A$28</c:f>
              <c:strCache>
                <c:ptCount val="17"/>
                <c:pt idx="0">
                  <c:v>11 Agricultura, cría y explotación de animales, aprovechamiento forestal, pesca y caza</c:v>
                </c:pt>
                <c:pt idx="1">
                  <c:v>21 Minería</c:v>
                </c:pt>
                <c:pt idx="2">
                  <c:v>22 Generación, transmisión y distribución de energía eléctrica, suministro de agua y de gas por ductos al consumidor final</c:v>
                </c:pt>
                <c:pt idx="3">
                  <c:v>23 Construcción</c:v>
                </c:pt>
                <c:pt idx="4">
                  <c:v>31-33 Industrias manufactureras</c:v>
                </c:pt>
                <c:pt idx="5">
                  <c:v>43 y 46 Comercio</c:v>
                </c:pt>
                <c:pt idx="6">
                  <c:v>48 y 49 Transportes, correos y almacenamiento</c:v>
                </c:pt>
                <c:pt idx="7">
                  <c:v>51 Información en medios masivos</c:v>
                </c:pt>
                <c:pt idx="8">
                  <c:v>52 Servicios financieros y de seguros</c:v>
                </c:pt>
                <c:pt idx="9">
                  <c:v>53 Servicios inmobiliarios y de alquiler de bienes muebles e intangibles</c:v>
                </c:pt>
                <c:pt idx="10">
                  <c:v>54 Servicios profesionales, científicos y técnicos</c:v>
                </c:pt>
                <c:pt idx="11">
                  <c:v>56 Servicios de apoyo a los negocios y manejo de residuos y desechos, y servicios de remediación</c:v>
                </c:pt>
                <c:pt idx="12">
                  <c:v>61 Servicios educativos</c:v>
                </c:pt>
                <c:pt idx="13">
                  <c:v>62 Servicios de salud y de asistencia social</c:v>
                </c:pt>
                <c:pt idx="14">
                  <c:v>71 Servicios de esparcimiento culturales y deportivos, y otros servicios recreativos</c:v>
                </c:pt>
                <c:pt idx="15">
                  <c:v>72 Servicios de alojamiento temporal y de preparación de alimentos y bebidas</c:v>
                </c:pt>
                <c:pt idx="16">
                  <c:v>81 Otros servicios excepto actividades gubernamentales</c:v>
                </c:pt>
              </c:strCache>
            </c:strRef>
          </c:cat>
          <c:val>
            <c:numRef>
              <c:f>'T2'!$B$12:$B$28</c:f>
              <c:numCache>
                <c:formatCode>#,##0.0_ ;[Red]\-#,##0.0\ </c:formatCode>
                <c:ptCount val="17"/>
                <c:pt idx="0">
                  <c:v>5.5042703900000003</c:v>
                </c:pt>
                <c:pt idx="1">
                  <c:v>47.796157860000001</c:v>
                </c:pt>
                <c:pt idx="2">
                  <c:v>-26.987139809999999</c:v>
                </c:pt>
                <c:pt idx="3">
                  <c:v>10.0738954</c:v>
                </c:pt>
                <c:pt idx="4">
                  <c:v>834.58250155999986</c:v>
                </c:pt>
                <c:pt idx="5">
                  <c:v>232.13823713999989</c:v>
                </c:pt>
                <c:pt idx="6">
                  <c:v>198.86147089000002</c:v>
                </c:pt>
                <c:pt idx="7">
                  <c:v>30.616007989999986</c:v>
                </c:pt>
                <c:pt idx="8">
                  <c:v>155.32763674</c:v>
                </c:pt>
                <c:pt idx="9">
                  <c:v>0</c:v>
                </c:pt>
                <c:pt idx="10">
                  <c:v>-0.837824239999998</c:v>
                </c:pt>
                <c:pt idx="11">
                  <c:v>3.12326148</c:v>
                </c:pt>
                <c:pt idx="12">
                  <c:v>0</c:v>
                </c:pt>
                <c:pt idx="13">
                  <c:v>0</c:v>
                </c:pt>
                <c:pt idx="14">
                  <c:v>0</c:v>
                </c:pt>
                <c:pt idx="15">
                  <c:v>48.955093160000004</c:v>
                </c:pt>
                <c:pt idx="16">
                  <c:v>0</c:v>
                </c:pt>
              </c:numCache>
            </c:numRef>
          </c:val>
          <c:extLst>
            <c:ext xmlns:c16="http://schemas.microsoft.com/office/drawing/2014/chart" uri="{C3380CC4-5D6E-409C-BE32-E72D297353CC}">
              <c16:uniqueId val="{00000000-735E-4014-9B87-9CDF0DC80D95}"/>
            </c:ext>
          </c:extLst>
        </c:ser>
        <c:dLbls>
          <c:showLegendKey val="0"/>
          <c:showVal val="0"/>
          <c:showCatName val="0"/>
          <c:showSerName val="0"/>
          <c:showPercent val="0"/>
          <c:showBubbleSize val="0"/>
        </c:dLbls>
        <c:gapWidth val="182"/>
        <c:axId val="666995488"/>
        <c:axId val="666995816"/>
      </c:barChart>
      <c:barChart>
        <c:barDir val="bar"/>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'T2'!$A$12:$A$28</c:f>
              <c:strCache>
                <c:ptCount val="17"/>
                <c:pt idx="0">
                  <c:v>11 Agricultura, cría y explotación de animales, aprovechamiento forestal, pesca y caza</c:v>
                </c:pt>
                <c:pt idx="1">
                  <c:v>21 Minería</c:v>
                </c:pt>
                <c:pt idx="2">
                  <c:v>22 Generación, transmisión y distribución de energía eléctrica, suministro de agua y de gas por ductos al consumidor final</c:v>
                </c:pt>
                <c:pt idx="3">
                  <c:v>23 Construcción</c:v>
                </c:pt>
                <c:pt idx="4">
                  <c:v>31-33 Industrias manufactureras</c:v>
                </c:pt>
                <c:pt idx="5">
                  <c:v>43 y 46 Comercio</c:v>
                </c:pt>
                <c:pt idx="6">
                  <c:v>48 y 49 Transportes, correos y almacenamiento</c:v>
                </c:pt>
                <c:pt idx="7">
                  <c:v>51 Información en medios masivos</c:v>
                </c:pt>
                <c:pt idx="8">
                  <c:v>52 Servicios financieros y de seguros</c:v>
                </c:pt>
                <c:pt idx="9">
                  <c:v>53 Servicios inmobiliarios y de alquiler de bienes muebles e intangibles</c:v>
                </c:pt>
                <c:pt idx="10">
                  <c:v>54 Servicios profesionales, científicos y técnicos</c:v>
                </c:pt>
                <c:pt idx="11">
                  <c:v>56 Servicios de apoyo a los negocios y manejo de residuos y desechos, y servicios de remediación</c:v>
                </c:pt>
                <c:pt idx="12">
                  <c:v>61 Servicios educativos</c:v>
                </c:pt>
                <c:pt idx="13">
                  <c:v>62 Servicios de salud y de asistencia social</c:v>
                </c:pt>
                <c:pt idx="14">
                  <c:v>71 Servicios de esparcimiento culturales y deportivos, y otros servicios recreativos</c:v>
                </c:pt>
                <c:pt idx="15">
                  <c:v>72 Servicios de alojamiento temporal y de preparación de alimentos y bebidas</c:v>
                </c:pt>
                <c:pt idx="16">
                  <c:v>81 Otros servicios excepto actividades gubernamentales</c:v>
                </c:pt>
              </c:strCache>
            </c:strRef>
          </c:cat>
          <c:val>
            <c:numRef>
              <c:f>'T2'!$C$12:$C$28</c:f>
              <c:numCache>
                <c:formatCode>#,##0.0_ ;[Red]\-#,##0.0\ </c:formatCode>
                <c:ptCount val="17"/>
                <c:pt idx="0">
                  <c:v>14.643667699999991</c:v>
                </c:pt>
                <c:pt idx="1">
                  <c:v>0</c:v>
                </c:pt>
                <c:pt idx="2">
                  <c:v>29.707673909999993</c:v>
                </c:pt>
                <c:pt idx="3">
                  <c:v>2.9460003400000003</c:v>
                </c:pt>
                <c:pt idx="4">
                  <c:v>285.49636070999929</c:v>
                </c:pt>
                <c:pt idx="5">
                  <c:v>213.12900447000001</c:v>
                </c:pt>
                <c:pt idx="6">
                  <c:v>27.872581839999999</c:v>
                </c:pt>
                <c:pt idx="7">
                  <c:v>23.931194129999998</c:v>
                </c:pt>
                <c:pt idx="8">
                  <c:v>113.25635643999999</c:v>
                </c:pt>
                <c:pt idx="9">
                  <c:v>0.37556522000000003</c:v>
                </c:pt>
                <c:pt idx="10">
                  <c:v>18.346801750000004</c:v>
                </c:pt>
                <c:pt idx="11" formatCode="#,##0.00_ ;[Red]\-#,##0.00\ ">
                  <c:v>-4.3095670000000016E-2</c:v>
                </c:pt>
                <c:pt idx="12">
                  <c:v>0</c:v>
                </c:pt>
                <c:pt idx="13">
                  <c:v>0</c:v>
                </c:pt>
                <c:pt idx="14">
                  <c:v>0</c:v>
                </c:pt>
                <c:pt idx="15">
                  <c:v>52.36903645999999</c:v>
                </c:pt>
                <c:pt idx="16">
                  <c:v>0</c:v>
                </c:pt>
              </c:numCache>
            </c:numRef>
          </c:val>
          <c:extLst>
            <c:ext xmlns:c16="http://schemas.microsoft.com/office/drawing/2014/chart" uri="{C3380CC4-5D6E-409C-BE32-E72D297353CC}">
              <c16:uniqueId val="{00000001-735E-4014-9B87-9CDF0DC80D95}"/>
            </c:ext>
          </c:extLst>
        </c:ser>
        <c:dLbls>
          <c:showLegendKey val="0"/>
          <c:showVal val="0"/>
          <c:showCatName val="0"/>
          <c:showSerName val="0"/>
          <c:showPercent val="0"/>
          <c:showBubbleSize val="0"/>
        </c:dLbls>
        <c:gapWidth val="182"/>
        <c:axId val="680699368"/>
        <c:axId val="669259040"/>
      </c:barChart>
      <c:catAx>
        <c:axId val="6669954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66995816"/>
        <c:crosses val="autoZero"/>
        <c:auto val="1"/>
        <c:lblAlgn val="ctr"/>
        <c:lblOffset val="100"/>
        <c:noMultiLvlLbl val="0"/>
      </c:catAx>
      <c:valAx>
        <c:axId val="666995816"/>
        <c:scaling>
          <c:orientation val="minMax"/>
        </c:scaling>
        <c:delete val="0"/>
        <c:axPos val="b"/>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66995488"/>
        <c:crosses val="autoZero"/>
        <c:crossBetween val="between"/>
      </c:valAx>
      <c:valAx>
        <c:axId val="669259040"/>
        <c:scaling>
          <c:orientation val="minMax"/>
        </c:scaling>
        <c:delete val="0"/>
        <c:axPos val="t"/>
        <c:numFmt formatCode="#,##0.0_ ;[Red]\-#,##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80699368"/>
        <c:crosses val="max"/>
        <c:crossBetween val="between"/>
      </c:valAx>
      <c:catAx>
        <c:axId val="680699368"/>
        <c:scaling>
          <c:orientation val="minMax"/>
        </c:scaling>
        <c:delete val="1"/>
        <c:axPos val="l"/>
        <c:numFmt formatCode="General" sourceLinked="1"/>
        <c:majorTickMark val="out"/>
        <c:minorTickMark val="none"/>
        <c:tickLblPos val="nextTo"/>
        <c:crossAx val="6692590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'F8'!$C$6</c:f>
              <c:strCache>
                <c:ptCount val="1"/>
                <c:pt idx="0">
                  <c:v>ENIGH 2018, %</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'F8'!$A$7:$A$13</c:f>
              <c:strCache>
                <c:ptCount val="7"/>
                <c:pt idx="0">
                  <c:v>jubilación</c:v>
                </c:pt>
                <c:pt idx="1">
                  <c:v>becas</c:v>
                </c:pt>
                <c:pt idx="2">
                  <c:v>donativos</c:v>
                </c:pt>
                <c:pt idx="3">
                  <c:v>remesas</c:v>
                </c:pt>
                <c:pt idx="4">
                  <c:v>beneficios 
gubernamentales</c:v>
                </c:pt>
                <c:pt idx="5">
                  <c:v>transferencias 
de hogares</c:v>
                </c:pt>
                <c:pt idx="6">
                  <c:v>transferencias 
de instituciones</c:v>
                </c:pt>
              </c:strCache>
            </c:strRef>
          </c:cat>
          <c:val>
            <c:numRef>
              <c:f>'F8'!$C$7:$C$13</c:f>
              <c:numCache>
                <c:formatCode>0.0%</c:formatCode>
                <c:ptCount val="7"/>
                <c:pt idx="0">
                  <c:v>0.43710078599723123</c:v>
                </c:pt>
                <c:pt idx="1">
                  <c:v>1.6530759784100103E-2</c:v>
                </c:pt>
                <c:pt idx="2">
                  <c:v>0.18127511375307112</c:v>
                </c:pt>
                <c:pt idx="3">
                  <c:v>5.4563391542504808E-2</c:v>
                </c:pt>
                <c:pt idx="4">
                  <c:v>4.8516862361124478E-2</c:v>
                </c:pt>
                <c:pt idx="5">
                  <c:v>0.18487318619646634</c:v>
                </c:pt>
                <c:pt idx="6">
                  <c:v>7.7139900365502126E-2</c:v>
                </c:pt>
              </c:numCache>
            </c:numRef>
          </c:val>
          <c:extLst>
            <c:ext xmlns:c16="http://schemas.microsoft.com/office/drawing/2014/chart" uri="{C3380CC4-5D6E-409C-BE32-E72D297353CC}">
              <c16:uniqueId val="{00000000-B2AF-48CA-8D0F-BB732711BB10}"/>
            </c:ext>
          </c:extLst>
        </c:ser>
        <c:ser>
          <c:idx val="1"/>
          <c:order val="1"/>
          <c:tx>
            <c:strRef>
              <c:f>'F8'!$E$6</c:f>
              <c:strCache>
                <c:ptCount val="1"/>
                <c:pt idx="0">
                  <c:v>ENIGH 2020, %</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'F8'!$A$7:$A$13</c:f>
              <c:strCache>
                <c:ptCount val="7"/>
                <c:pt idx="0">
                  <c:v>jubilación</c:v>
                </c:pt>
                <c:pt idx="1">
                  <c:v>becas</c:v>
                </c:pt>
                <c:pt idx="2">
                  <c:v>donativos</c:v>
                </c:pt>
                <c:pt idx="3">
                  <c:v>remesas</c:v>
                </c:pt>
                <c:pt idx="4">
                  <c:v>beneficios 
gubernamentales</c:v>
                </c:pt>
                <c:pt idx="5">
                  <c:v>transferencias 
de hogares</c:v>
                </c:pt>
                <c:pt idx="6">
                  <c:v>transferencias 
de instituciones</c:v>
                </c:pt>
              </c:strCache>
            </c:strRef>
          </c:cat>
          <c:val>
            <c:numRef>
              <c:f>'F8'!$E$7:$E$13</c:f>
              <c:numCache>
                <c:formatCode>0.0%</c:formatCode>
                <c:ptCount val="7"/>
                <c:pt idx="0">
                  <c:v>0.50345419609193809</c:v>
                </c:pt>
                <c:pt idx="1">
                  <c:v>4.5737625834906693E-3</c:v>
                </c:pt>
                <c:pt idx="2">
                  <c:v>0.13780691404451773</c:v>
                </c:pt>
                <c:pt idx="3">
                  <c:v>3.6704832918652432E-2</c:v>
                </c:pt>
                <c:pt idx="4">
                  <c:v>9.8869934175516622E-2</c:v>
                </c:pt>
                <c:pt idx="5">
                  <c:v>0.15948536514464978</c:v>
                </c:pt>
                <c:pt idx="6">
                  <c:v>5.9104995041233593E-2</c:v>
                </c:pt>
              </c:numCache>
            </c:numRef>
          </c:val>
          <c:extLst>
            <c:ext xmlns:c16="http://schemas.microsoft.com/office/drawing/2014/chart" uri="{C3380CC4-5D6E-409C-BE32-E72D297353CC}">
              <c16:uniqueId val="{00000001-B2AF-48CA-8D0F-BB732711BB10}"/>
            </c:ext>
          </c:extLst>
        </c:ser>
        <c:dLbls>
          <c:showLegendKey val="0"/>
          <c:showVal val="0"/>
          <c:showCatName val="0"/>
          <c:showSerName val="0"/>
          <c:showPercent val="0"/>
          <c:showBubbleSize val="0"/>
        </c:dLbls>
        <c:gapWidth val="219"/>
        <c:overlap val="-27"/>
        <c:axId val="477035951"/>
        <c:axId val="425779999"/>
      </c:barChart>
      <c:catAx>
        <c:axId val="477035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25779999"/>
        <c:crosses val="autoZero"/>
        <c:auto val="1"/>
        <c:lblAlgn val="ctr"/>
        <c:lblOffset val="100"/>
        <c:noMultiLvlLbl val="0"/>
      </c:catAx>
      <c:valAx>
        <c:axId val="425779999"/>
        <c:scaling>
          <c:orientation val="minMax"/>
          <c:max val="0.55000000000000004"/>
        </c:scaling>
        <c:delete val="1"/>
        <c:axPos val="l"/>
        <c:numFmt formatCode="0.0%" sourceLinked="1"/>
        <c:majorTickMark val="none"/>
        <c:minorTickMark val="none"/>
        <c:tickLblPos val="nextTo"/>
        <c:crossAx val="477035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spPr>
              <a:solidFill>
                <a:srgbClr val="606868"/>
              </a:solidFill>
              <a:ln>
                <a:noFill/>
              </a:ln>
              <a:effectLst/>
            </c:spPr>
            <c:extLst>
              <c:ext xmlns:c16="http://schemas.microsoft.com/office/drawing/2014/chart" uri="{C3380CC4-5D6E-409C-BE32-E72D297353CC}">
                <c16:uniqueId val="{00000001-56BD-4575-A738-CB391C470A77}"/>
              </c:ext>
            </c:extLst>
          </c:dPt>
          <c:dPt>
            <c:idx val="3"/>
            <c:invertIfNegative val="0"/>
            <c:bubble3D val="0"/>
            <c:spPr>
              <a:solidFill>
                <a:srgbClr val="606868"/>
              </a:solidFill>
              <a:ln>
                <a:noFill/>
              </a:ln>
              <a:effectLst/>
            </c:spPr>
            <c:extLst>
              <c:ext xmlns:c16="http://schemas.microsoft.com/office/drawing/2014/chart" uri="{C3380CC4-5D6E-409C-BE32-E72D297353CC}">
                <c16:uniqueId val="{00000003-56BD-4575-A738-CB391C470A77}"/>
              </c:ext>
            </c:extLst>
          </c:dPt>
          <c:dPt>
            <c:idx val="5"/>
            <c:invertIfNegative val="0"/>
            <c:bubble3D val="0"/>
            <c:spPr>
              <a:solidFill>
                <a:srgbClr val="606868"/>
              </a:solidFill>
              <a:ln>
                <a:noFill/>
              </a:ln>
              <a:effectLst/>
            </c:spPr>
            <c:extLst>
              <c:ext xmlns:c16="http://schemas.microsoft.com/office/drawing/2014/chart" uri="{C3380CC4-5D6E-409C-BE32-E72D297353CC}">
                <c16:uniqueId val="{00000005-56BD-4575-A738-CB391C470A77}"/>
              </c:ext>
            </c:extLst>
          </c:dPt>
          <c:dPt>
            <c:idx val="6"/>
            <c:invertIfNegative val="0"/>
            <c:bubble3D val="0"/>
            <c:spPr>
              <a:solidFill>
                <a:srgbClr val="606868"/>
              </a:solidFill>
              <a:ln>
                <a:noFill/>
              </a:ln>
              <a:effectLst/>
            </c:spPr>
            <c:extLst>
              <c:ext xmlns:c16="http://schemas.microsoft.com/office/drawing/2014/chart" uri="{C3380CC4-5D6E-409C-BE32-E72D297353CC}">
                <c16:uniqueId val="{00000007-56BD-4575-A738-CB391C470A77}"/>
              </c:ext>
            </c:extLst>
          </c:dPt>
          <c:dPt>
            <c:idx val="10"/>
            <c:invertIfNegative val="0"/>
            <c:bubble3D val="0"/>
            <c:spPr>
              <a:solidFill>
                <a:srgbClr val="606868"/>
              </a:solidFill>
              <a:ln>
                <a:noFill/>
              </a:ln>
              <a:effectLst/>
            </c:spPr>
            <c:extLst>
              <c:ext xmlns:c16="http://schemas.microsoft.com/office/drawing/2014/chart" uri="{C3380CC4-5D6E-409C-BE32-E72D297353CC}">
                <c16:uniqueId val="{00000009-56BD-4575-A738-CB391C470A77}"/>
              </c:ext>
            </c:extLst>
          </c:dPt>
          <c:dPt>
            <c:idx val="11"/>
            <c:invertIfNegative val="0"/>
            <c:bubble3D val="0"/>
            <c:spPr>
              <a:solidFill>
                <a:srgbClr val="606868"/>
              </a:solidFill>
              <a:ln>
                <a:noFill/>
              </a:ln>
              <a:effectLst/>
            </c:spPr>
            <c:extLst>
              <c:ext xmlns:c16="http://schemas.microsoft.com/office/drawing/2014/chart" uri="{C3380CC4-5D6E-409C-BE32-E72D297353CC}">
                <c16:uniqueId val="{0000000B-56BD-4575-A738-CB391C470A77}"/>
              </c:ext>
            </c:extLst>
          </c:dPt>
          <c:dPt>
            <c:idx val="14"/>
            <c:invertIfNegative val="0"/>
            <c:bubble3D val="0"/>
            <c:spPr>
              <a:solidFill>
                <a:srgbClr val="606868"/>
              </a:solidFill>
              <a:ln>
                <a:noFill/>
              </a:ln>
              <a:effectLst/>
            </c:spPr>
            <c:extLst>
              <c:ext xmlns:c16="http://schemas.microsoft.com/office/drawing/2014/chart" uri="{C3380CC4-5D6E-409C-BE32-E72D297353CC}">
                <c16:uniqueId val="{0000000D-56BD-4575-A738-CB391C470A77}"/>
              </c:ext>
            </c:extLst>
          </c:dPt>
          <c:dPt>
            <c:idx val="24"/>
            <c:invertIfNegative val="0"/>
            <c:bubble3D val="0"/>
            <c:spPr>
              <a:solidFill>
                <a:srgbClr val="606868"/>
              </a:solidFill>
              <a:ln>
                <a:noFill/>
              </a:ln>
              <a:effectLst/>
            </c:spPr>
            <c:extLst>
              <c:ext xmlns:c16="http://schemas.microsoft.com/office/drawing/2014/chart" uri="{C3380CC4-5D6E-409C-BE32-E72D297353CC}">
                <c16:uniqueId val="{0000000F-56BD-4575-A738-CB391C470A77}"/>
              </c:ext>
            </c:extLst>
          </c:dPt>
          <c:dPt>
            <c:idx val="28"/>
            <c:invertIfNegative val="0"/>
            <c:bubble3D val="0"/>
            <c:spPr>
              <a:solidFill>
                <a:srgbClr val="606868"/>
              </a:solidFill>
              <a:ln>
                <a:noFill/>
              </a:ln>
              <a:effectLst/>
            </c:spPr>
            <c:extLst>
              <c:ext xmlns:c16="http://schemas.microsoft.com/office/drawing/2014/chart" uri="{C3380CC4-5D6E-409C-BE32-E72D297353CC}">
                <c16:uniqueId val="{00000011-56BD-4575-A738-CB391C470A77}"/>
              </c:ext>
            </c:extLst>
          </c:dPt>
          <c:dPt>
            <c:idx val="29"/>
            <c:invertIfNegative val="0"/>
            <c:bubble3D val="0"/>
            <c:spPr>
              <a:solidFill>
                <a:srgbClr val="FFC000"/>
              </a:solidFill>
              <a:ln>
                <a:noFill/>
              </a:ln>
              <a:effectLst/>
            </c:spPr>
            <c:extLst>
              <c:ext xmlns:c16="http://schemas.microsoft.com/office/drawing/2014/chart" uri="{C3380CC4-5D6E-409C-BE32-E72D297353CC}">
                <c16:uniqueId val="{00000013-56BD-4575-A738-CB391C470A77}"/>
              </c:ext>
            </c:extLst>
          </c:dPt>
          <c:dPt>
            <c:idx val="30"/>
            <c:invertIfNegative val="0"/>
            <c:bubble3D val="0"/>
            <c:spPr>
              <a:solidFill>
                <a:srgbClr val="606868"/>
              </a:solidFill>
              <a:ln>
                <a:noFill/>
              </a:ln>
              <a:effectLst/>
            </c:spPr>
            <c:extLst>
              <c:ext xmlns:c16="http://schemas.microsoft.com/office/drawing/2014/chart" uri="{C3380CC4-5D6E-409C-BE32-E72D297353CC}">
                <c16:uniqueId val="{00000015-56BD-4575-A738-CB391C470A77}"/>
              </c:ext>
            </c:extLst>
          </c:dPt>
          <c:dPt>
            <c:idx val="31"/>
            <c:invertIfNegative val="0"/>
            <c:bubble3D val="0"/>
            <c:spPr>
              <a:solidFill>
                <a:srgbClr val="606868"/>
              </a:solidFill>
              <a:ln>
                <a:noFill/>
              </a:ln>
              <a:effectLst/>
            </c:spPr>
            <c:extLst>
              <c:ext xmlns:c16="http://schemas.microsoft.com/office/drawing/2014/chart" uri="{C3380CC4-5D6E-409C-BE32-E72D297353CC}">
                <c16:uniqueId val="{00000017-56BD-4575-A738-CB391C470A77}"/>
              </c:ext>
            </c:extLst>
          </c:dPt>
          <c:dLbls>
            <c:dLbl>
              <c:idx val="0"/>
              <c:layout>
                <c:manualLayout>
                  <c:x val="-7.2592592592592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6BD-4575-A738-CB391C470A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'F92'!$A$7:$A$38</c:f>
              <c:strCache>
                <c:ptCount val="32"/>
                <c:pt idx="0">
                  <c:v>Veracruz</c:v>
                </c:pt>
                <c:pt idx="1">
                  <c:v>Ciudad de México</c:v>
                </c:pt>
                <c:pt idx="2">
                  <c:v>Sinaloa</c:v>
                </c:pt>
                <c:pt idx="3">
                  <c:v>Michoacán</c:v>
                </c:pt>
                <c:pt idx="4">
                  <c:v>Morelos</c:v>
                </c:pt>
                <c:pt idx="5">
                  <c:v>Oaxaca</c:v>
                </c:pt>
                <c:pt idx="6">
                  <c:v>Colima</c:v>
                </c:pt>
                <c:pt idx="7">
                  <c:v>Zacatecas</c:v>
                </c:pt>
                <c:pt idx="8">
                  <c:v>Guerrero</c:v>
                </c:pt>
                <c:pt idx="9">
                  <c:v>Tlaxcala</c:v>
                </c:pt>
                <c:pt idx="10">
                  <c:v>Campeche</c:v>
                </c:pt>
                <c:pt idx="11">
                  <c:v>Chiapas</c:v>
                </c:pt>
                <c:pt idx="12">
                  <c:v>Durango</c:v>
                </c:pt>
                <c:pt idx="13">
                  <c:v>Nayarit</c:v>
                </c:pt>
                <c:pt idx="14">
                  <c:v>Puebla</c:v>
                </c:pt>
                <c:pt idx="15">
                  <c:v>Hidalgo</c:v>
                </c:pt>
                <c:pt idx="16">
                  <c:v>Aguascalientes</c:v>
                </c:pt>
                <c:pt idx="17">
                  <c:v>San Luis Potosí</c:v>
                </c:pt>
                <c:pt idx="18">
                  <c:v>Baja California Sur</c:v>
                </c:pt>
                <c:pt idx="19">
                  <c:v>Yucatán</c:v>
                </c:pt>
                <c:pt idx="20">
                  <c:v>Sonora</c:v>
                </c:pt>
                <c:pt idx="21">
                  <c:v>Tamaulipas</c:v>
                </c:pt>
                <c:pt idx="22">
                  <c:v>Estado de México</c:v>
                </c:pt>
                <c:pt idx="23">
                  <c:v>Tabasco</c:v>
                </c:pt>
                <c:pt idx="24">
                  <c:v>Querétaro</c:v>
                </c:pt>
                <c:pt idx="25">
                  <c:v>Chihuahua</c:v>
                </c:pt>
                <c:pt idx="26">
                  <c:v>Coahuila</c:v>
                </c:pt>
                <c:pt idx="27">
                  <c:v>Guanajuato</c:v>
                </c:pt>
                <c:pt idx="28">
                  <c:v>Jalisco</c:v>
                </c:pt>
                <c:pt idx="29">
                  <c:v>Quintana Roo</c:v>
                </c:pt>
                <c:pt idx="30">
                  <c:v>Baja California</c:v>
                </c:pt>
                <c:pt idx="31">
                  <c:v>Nuevo León</c:v>
                </c:pt>
              </c:strCache>
            </c:strRef>
          </c:cat>
          <c:val>
            <c:numRef>
              <c:f>'F92'!$D$7:$D$38</c:f>
              <c:numCache>
                <c:formatCode>#,##0</c:formatCode>
                <c:ptCount val="32"/>
                <c:pt idx="0">
                  <c:v>-15905</c:v>
                </c:pt>
                <c:pt idx="1">
                  <c:v>-5923</c:v>
                </c:pt>
                <c:pt idx="2">
                  <c:v>-3291</c:v>
                </c:pt>
                <c:pt idx="3">
                  <c:v>-2254</c:v>
                </c:pt>
                <c:pt idx="4">
                  <c:v>-26</c:v>
                </c:pt>
                <c:pt idx="5">
                  <c:v>1689</c:v>
                </c:pt>
                <c:pt idx="6">
                  <c:v>3881</c:v>
                </c:pt>
                <c:pt idx="7">
                  <c:v>3893</c:v>
                </c:pt>
                <c:pt idx="8">
                  <c:v>4455</c:v>
                </c:pt>
                <c:pt idx="9">
                  <c:v>5350</c:v>
                </c:pt>
                <c:pt idx="10">
                  <c:v>6231</c:v>
                </c:pt>
                <c:pt idx="11">
                  <c:v>7696</c:v>
                </c:pt>
                <c:pt idx="12">
                  <c:v>8888</c:v>
                </c:pt>
                <c:pt idx="13">
                  <c:v>9314</c:v>
                </c:pt>
                <c:pt idx="14">
                  <c:v>9407</c:v>
                </c:pt>
                <c:pt idx="15">
                  <c:v>10805</c:v>
                </c:pt>
                <c:pt idx="16">
                  <c:v>11799</c:v>
                </c:pt>
                <c:pt idx="17">
                  <c:v>12867</c:v>
                </c:pt>
                <c:pt idx="18">
                  <c:v>13170</c:v>
                </c:pt>
                <c:pt idx="19">
                  <c:v>14337</c:v>
                </c:pt>
                <c:pt idx="20">
                  <c:v>16743</c:v>
                </c:pt>
                <c:pt idx="21">
                  <c:v>17778</c:v>
                </c:pt>
                <c:pt idx="22">
                  <c:v>18192</c:v>
                </c:pt>
                <c:pt idx="23">
                  <c:v>26208</c:v>
                </c:pt>
                <c:pt idx="24">
                  <c:v>27364</c:v>
                </c:pt>
                <c:pt idx="25">
                  <c:v>28677</c:v>
                </c:pt>
                <c:pt idx="26">
                  <c:v>28737</c:v>
                </c:pt>
                <c:pt idx="27">
                  <c:v>30558</c:v>
                </c:pt>
                <c:pt idx="28">
                  <c:v>46208</c:v>
                </c:pt>
                <c:pt idx="29">
                  <c:v>51674</c:v>
                </c:pt>
                <c:pt idx="30">
                  <c:v>60690</c:v>
                </c:pt>
                <c:pt idx="31">
                  <c:v>68979</c:v>
                </c:pt>
              </c:numCache>
            </c:numRef>
          </c:val>
          <c:extLst>
            <c:ext xmlns:c16="http://schemas.microsoft.com/office/drawing/2014/chart" uri="{C3380CC4-5D6E-409C-BE32-E72D297353CC}">
              <c16:uniqueId val="{00000019-56BD-4575-A738-CB391C470A7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45000"/>
          <c:min val="-45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E276-4B8E-867E-93870BFF5854}"/>
              </c:ext>
            </c:extLst>
          </c:dPt>
          <c:dPt>
            <c:idx val="10"/>
            <c:invertIfNegative val="0"/>
            <c:bubble3D val="0"/>
            <c:extLst>
              <c:ext xmlns:c16="http://schemas.microsoft.com/office/drawing/2014/chart" uri="{C3380CC4-5D6E-409C-BE32-E72D297353CC}">
                <c16:uniqueId val="{00000001-E276-4B8E-867E-93870BFF5854}"/>
              </c:ext>
            </c:extLst>
          </c:dPt>
          <c:dPt>
            <c:idx val="11"/>
            <c:invertIfNegative val="0"/>
            <c:bubble3D val="0"/>
            <c:extLst>
              <c:ext xmlns:c16="http://schemas.microsoft.com/office/drawing/2014/chart" uri="{C3380CC4-5D6E-409C-BE32-E72D297353CC}">
                <c16:uniqueId val="{00000002-E276-4B8E-867E-93870BFF5854}"/>
              </c:ext>
            </c:extLst>
          </c:dPt>
          <c:dPt>
            <c:idx val="12"/>
            <c:invertIfNegative val="0"/>
            <c:bubble3D val="0"/>
            <c:spPr>
              <a:solidFill>
                <a:srgbClr val="C00000"/>
              </a:solidFill>
              <a:ln>
                <a:noFill/>
              </a:ln>
              <a:effectLst/>
            </c:spPr>
            <c:extLst>
              <c:ext xmlns:c16="http://schemas.microsoft.com/office/drawing/2014/chart" uri="{C3380CC4-5D6E-409C-BE32-E72D297353CC}">
                <c16:uniqueId val="{00000004-E276-4B8E-867E-93870BFF5854}"/>
              </c:ext>
            </c:extLst>
          </c:dPt>
          <c:dPt>
            <c:idx val="13"/>
            <c:invertIfNegative val="0"/>
            <c:bubble3D val="0"/>
            <c:extLst>
              <c:ext xmlns:c16="http://schemas.microsoft.com/office/drawing/2014/chart" uri="{C3380CC4-5D6E-409C-BE32-E72D297353CC}">
                <c16:uniqueId val="{00000005-E276-4B8E-867E-93870BFF5854}"/>
              </c:ext>
            </c:extLst>
          </c:dPt>
          <c:dPt>
            <c:idx val="15"/>
            <c:invertIfNegative val="0"/>
            <c:bubble3D val="0"/>
            <c:spPr>
              <a:solidFill>
                <a:srgbClr val="FFC000"/>
              </a:solidFill>
              <a:ln>
                <a:noFill/>
              </a:ln>
              <a:effectLst/>
            </c:spPr>
            <c:extLst>
              <c:ext xmlns:c16="http://schemas.microsoft.com/office/drawing/2014/chart" uri="{C3380CC4-5D6E-409C-BE32-E72D297353CC}">
                <c16:uniqueId val="{00000007-E276-4B8E-867E-93870BFF5854}"/>
              </c:ext>
            </c:extLst>
          </c:dPt>
          <c:dPt>
            <c:idx val="16"/>
            <c:invertIfNegative val="0"/>
            <c:bubble3D val="0"/>
            <c:extLst>
              <c:ext xmlns:c16="http://schemas.microsoft.com/office/drawing/2014/chart" uri="{C3380CC4-5D6E-409C-BE32-E72D297353CC}">
                <c16:uniqueId val="{00000008-E276-4B8E-867E-93870BFF5854}"/>
              </c:ext>
            </c:extLst>
          </c:dPt>
          <c:dPt>
            <c:idx val="17"/>
            <c:invertIfNegative val="0"/>
            <c:bubble3D val="0"/>
            <c:extLst>
              <c:ext xmlns:c16="http://schemas.microsoft.com/office/drawing/2014/chart" uri="{C3380CC4-5D6E-409C-BE32-E72D297353CC}">
                <c16:uniqueId val="{00000009-E276-4B8E-867E-93870BFF5854}"/>
              </c:ext>
            </c:extLst>
          </c:dPt>
          <c:dPt>
            <c:idx val="18"/>
            <c:invertIfNegative val="0"/>
            <c:bubble3D val="0"/>
            <c:extLst>
              <c:ext xmlns:c16="http://schemas.microsoft.com/office/drawing/2014/chart" uri="{C3380CC4-5D6E-409C-BE32-E72D297353CC}">
                <c16:uniqueId val="{0000000A-E276-4B8E-867E-93870BFF5854}"/>
              </c:ext>
            </c:extLst>
          </c:dPt>
          <c:dPt>
            <c:idx val="21"/>
            <c:invertIfNegative val="0"/>
            <c:bubble3D val="0"/>
            <c:extLst>
              <c:ext xmlns:c16="http://schemas.microsoft.com/office/drawing/2014/chart" uri="{C3380CC4-5D6E-409C-BE32-E72D297353CC}">
                <c16:uniqueId val="{0000000B-E276-4B8E-867E-93870BFF5854}"/>
              </c:ext>
            </c:extLst>
          </c:dPt>
          <c:dPt>
            <c:idx val="22"/>
            <c:invertIfNegative val="0"/>
            <c:bubble3D val="0"/>
            <c:extLst>
              <c:ext xmlns:c16="http://schemas.microsoft.com/office/drawing/2014/chart" uri="{C3380CC4-5D6E-409C-BE32-E72D297353CC}">
                <c16:uniqueId val="{0000000C-E276-4B8E-867E-93870BFF5854}"/>
              </c:ext>
            </c:extLst>
          </c:dPt>
          <c:dPt>
            <c:idx val="23"/>
            <c:invertIfNegative val="0"/>
            <c:bubble3D val="0"/>
            <c:extLst>
              <c:ext xmlns:c16="http://schemas.microsoft.com/office/drawing/2014/chart" uri="{C3380CC4-5D6E-409C-BE32-E72D297353CC}">
                <c16:uniqueId val="{0000000D-E276-4B8E-867E-93870BFF5854}"/>
              </c:ext>
            </c:extLst>
          </c:dPt>
          <c:dPt>
            <c:idx val="32"/>
            <c:invertIfNegative val="0"/>
            <c:bubble3D val="0"/>
            <c:extLst>
              <c:ext xmlns:c16="http://schemas.microsoft.com/office/drawing/2014/chart" uri="{C3380CC4-5D6E-409C-BE32-E72D297353CC}">
                <c16:uniqueId val="{0000000E-E276-4B8E-867E-93870BFF5854}"/>
              </c:ext>
            </c:extLst>
          </c:dPt>
          <c:dLbls>
            <c:dLbl>
              <c:idx val="0"/>
              <c:layout>
                <c:manualLayout>
                  <c:x val="-4.2759259259259261E-3"/>
                  <c:y val="-2.38847513729047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276-4B8E-867E-93870BFF5854}"/>
                </c:ext>
              </c:extLst>
            </c:dLbl>
            <c:dLbl>
              <c:idx val="23"/>
              <c:layout>
                <c:manualLayout>
                  <c:x val="2.5764309764309762E-3"/>
                  <c:y val="-1.90513804257880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276-4B8E-867E-93870BFF585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'F93'!$A$7:$A$39</c:f>
              <c:strCache>
                <c:ptCount val="33"/>
                <c:pt idx="0">
                  <c:v>Veracruz</c:v>
                </c:pt>
                <c:pt idx="1">
                  <c:v>Sinaloa</c:v>
                </c:pt>
                <c:pt idx="2">
                  <c:v>Michoacán</c:v>
                </c:pt>
                <c:pt idx="3">
                  <c:v>Ciudad de México</c:v>
                </c:pt>
                <c:pt idx="4">
                  <c:v>Morelos</c:v>
                </c:pt>
                <c:pt idx="5">
                  <c:v>Oaxaca</c:v>
                </c:pt>
                <c:pt idx="6">
                  <c:v>Estado de México</c:v>
                </c:pt>
                <c:pt idx="7">
                  <c:v>Puebla</c:v>
                </c:pt>
                <c:pt idx="8">
                  <c:v>Zacatecas</c:v>
                </c:pt>
                <c:pt idx="9">
                  <c:v>Jalisco</c:v>
                </c:pt>
                <c:pt idx="10">
                  <c:v>Nacional</c:v>
                </c:pt>
                <c:pt idx="11">
                  <c:v>Tamaulipas</c:v>
                </c:pt>
                <c:pt idx="12">
                  <c:v>Colima</c:v>
                </c:pt>
                <c:pt idx="13">
                  <c:v>Sonora</c:v>
                </c:pt>
                <c:pt idx="14">
                  <c:v>San Luis Potosí</c:v>
                </c:pt>
                <c:pt idx="15">
                  <c:v>Guerrero</c:v>
                </c:pt>
                <c:pt idx="16">
                  <c:v>Guanajuato</c:v>
                </c:pt>
                <c:pt idx="17">
                  <c:v>Chihuahua</c:v>
                </c:pt>
                <c:pt idx="18">
                  <c:v>Chiapas</c:v>
                </c:pt>
                <c:pt idx="19">
                  <c:v>Aguascalientes</c:v>
                </c:pt>
                <c:pt idx="20">
                  <c:v>Durango</c:v>
                </c:pt>
                <c:pt idx="21">
                  <c:v>Coahuila</c:v>
                </c:pt>
                <c:pt idx="22">
                  <c:v>Yucatán</c:v>
                </c:pt>
                <c:pt idx="23">
                  <c:v>Nuevo León</c:v>
                </c:pt>
                <c:pt idx="24">
                  <c:v>Querétaro</c:v>
                </c:pt>
                <c:pt idx="25">
                  <c:v>Hidalgo</c:v>
                </c:pt>
                <c:pt idx="26">
                  <c:v>Campeche</c:v>
                </c:pt>
                <c:pt idx="27">
                  <c:v>Tlaxcala</c:v>
                </c:pt>
                <c:pt idx="28">
                  <c:v>Nayarit</c:v>
                </c:pt>
                <c:pt idx="29">
                  <c:v>Baja California</c:v>
                </c:pt>
                <c:pt idx="30">
                  <c:v>Baja California Sur</c:v>
                </c:pt>
                <c:pt idx="31">
                  <c:v>Quintana Roo</c:v>
                </c:pt>
                <c:pt idx="32">
                  <c:v>Tabasco</c:v>
                </c:pt>
              </c:strCache>
            </c:strRef>
          </c:cat>
          <c:val>
            <c:numRef>
              <c:f>'F93'!$D$7:$D$39</c:f>
              <c:numCache>
                <c:formatCode>0.00%</c:formatCode>
                <c:ptCount val="33"/>
                <c:pt idx="0">
                  <c:v>-2.1931941345673889E-2</c:v>
                </c:pt>
                <c:pt idx="1">
                  <c:v>-5.7726714611471275E-3</c:v>
                </c:pt>
                <c:pt idx="2">
                  <c:v>-4.8829944410986315E-3</c:v>
                </c:pt>
                <c:pt idx="3">
                  <c:v>-1.8243313377495074E-3</c:v>
                </c:pt>
                <c:pt idx="4">
                  <c:v>-1.2663900091569591E-4</c:v>
                </c:pt>
                <c:pt idx="5">
                  <c:v>8.0992044653518391E-3</c:v>
                </c:pt>
                <c:pt idx="6">
                  <c:v>1.1416988041407894E-2</c:v>
                </c:pt>
                <c:pt idx="7">
                  <c:v>1.5937881737427384E-2</c:v>
                </c:pt>
                <c:pt idx="8">
                  <c:v>2.0809279452640661E-2</c:v>
                </c:pt>
                <c:pt idx="9">
                  <c:v>2.5954199330812111E-2</c:v>
                </c:pt>
                <c:pt idx="10">
                  <c:v>2.6206029291789834E-2</c:v>
                </c:pt>
                <c:pt idx="11">
                  <c:v>2.6434272663470759E-2</c:v>
                </c:pt>
                <c:pt idx="12">
                  <c:v>2.8548309978300157E-2</c:v>
                </c:pt>
                <c:pt idx="13">
                  <c:v>2.9086089125766934E-2</c:v>
                </c:pt>
                <c:pt idx="14">
                  <c:v>2.920992233842834E-2</c:v>
                </c:pt>
                <c:pt idx="15">
                  <c:v>3.0353407689529988E-2</c:v>
                </c:pt>
                <c:pt idx="16">
                  <c:v>3.1393184274437047E-2</c:v>
                </c:pt>
                <c:pt idx="17">
                  <c:v>3.1736598516590497E-2</c:v>
                </c:pt>
                <c:pt idx="18">
                  <c:v>3.4750725854883147E-2</c:v>
                </c:pt>
                <c:pt idx="19">
                  <c:v>3.6708522076758454E-2</c:v>
                </c:pt>
                <c:pt idx="20">
                  <c:v>3.7167135019403164E-2</c:v>
                </c:pt>
                <c:pt idx="21">
                  <c:v>3.7937985908408578E-2</c:v>
                </c:pt>
                <c:pt idx="22">
                  <c:v>3.9338837532823412E-2</c:v>
                </c:pt>
                <c:pt idx="23">
                  <c:v>4.2834548072820944E-2</c:v>
                </c:pt>
                <c:pt idx="24">
                  <c:v>4.5951610086381711E-2</c:v>
                </c:pt>
                <c:pt idx="25">
                  <c:v>4.945102723582262E-2</c:v>
                </c:pt>
                <c:pt idx="26">
                  <c:v>4.95581837414798E-2</c:v>
                </c:pt>
                <c:pt idx="27">
                  <c:v>5.4009307772292736E-2</c:v>
                </c:pt>
                <c:pt idx="28">
                  <c:v>6.2310589589033683E-2</c:v>
                </c:pt>
                <c:pt idx="29">
                  <c:v>6.4278406310701142E-2</c:v>
                </c:pt>
                <c:pt idx="30">
                  <c:v>7.7419582392776576E-2</c:v>
                </c:pt>
                <c:pt idx="31">
                  <c:v>0.14126955052585832</c:v>
                </c:pt>
                <c:pt idx="32">
                  <c:v>0.15043653458697115</c:v>
                </c:pt>
              </c:numCache>
            </c:numRef>
          </c:val>
          <c:extLst>
            <c:ext xmlns:c16="http://schemas.microsoft.com/office/drawing/2014/chart" uri="{C3380CC4-5D6E-409C-BE32-E72D297353CC}">
              <c16:uniqueId val="{00000010-E276-4B8E-867E-93870BFF585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3.0000000000000006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'F94'!$G$6</c:f>
              <c:strCache>
                <c:ptCount val="1"/>
                <c:pt idx="0">
                  <c:v>Permanentes</c:v>
                </c:pt>
              </c:strCache>
            </c:strRef>
          </c:tx>
          <c:spPr>
            <a:solidFill>
              <a:srgbClr val="FFC000"/>
            </a:solidFill>
            <a:ln>
              <a:noFill/>
            </a:ln>
            <a:effectLst/>
          </c:spPr>
          <c:invertIfNegative val="0"/>
          <c:dLbls>
            <c:dLbl>
              <c:idx val="0"/>
              <c:layout>
                <c:manualLayout>
                  <c:x val="6.92460800609826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0F-4BD4-8D6F-D0B03FD58C4F}"/>
                </c:ext>
              </c:extLst>
            </c:dLbl>
            <c:dLbl>
              <c:idx val="1"/>
              <c:layout>
                <c:manualLayout>
                  <c:x val="8.1120769059743997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0F-4BD4-8D6F-D0B03FD58C4F}"/>
                </c:ext>
              </c:extLst>
            </c:dLbl>
            <c:dLbl>
              <c:idx val="2"/>
              <c:layout>
                <c:manualLayout>
                  <c:x val="2.28922623648041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0F-4BD4-8D6F-D0B03FD58C4F}"/>
                </c:ext>
              </c:extLst>
            </c:dLbl>
            <c:dLbl>
              <c:idx val="3"/>
              <c:layout>
                <c:manualLayout>
                  <c:x val="4.7638659287839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0F-4BD4-8D6F-D0B03FD58C4F}"/>
                </c:ext>
              </c:extLst>
            </c:dLbl>
            <c:dLbl>
              <c:idx val="4"/>
              <c:layout>
                <c:manualLayout>
                  <c:x val="3.43561650465613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0F-4BD4-8D6F-D0B03FD58C4F}"/>
                </c:ext>
              </c:extLst>
            </c:dLbl>
            <c:dLbl>
              <c:idx val="5"/>
              <c:layout>
                <c:manualLayout>
                  <c:x val="2.96039904956508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0F-4BD4-8D6F-D0B03FD58C4F}"/>
                </c:ext>
              </c:extLst>
            </c:dLbl>
            <c:dLbl>
              <c:idx val="6"/>
              <c:layout>
                <c:manualLayout>
                  <c:x val="4.6293923962182251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0F-4BD4-8D6F-D0B03FD58C4F}"/>
                </c:ext>
              </c:extLst>
            </c:dLbl>
            <c:dLbl>
              <c:idx val="7"/>
              <c:layout>
                <c:manualLayout>
                  <c:x val="3.23041996699794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0F-4BD4-8D6F-D0B03FD58C4F}"/>
                </c:ext>
              </c:extLst>
            </c:dLbl>
            <c:dLbl>
              <c:idx val="8"/>
              <c:layout>
                <c:manualLayout>
                  <c:x val="3.80781976220977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0F-4BD4-8D6F-D0B03FD58C4F}"/>
                </c:ext>
              </c:extLst>
            </c:dLbl>
            <c:dLbl>
              <c:idx val="9"/>
              <c:layout>
                <c:manualLayout>
                  <c:x val="3.688561658027953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0F-4BD4-8D6F-D0B03FD58C4F}"/>
                </c:ext>
              </c:extLst>
            </c:dLbl>
            <c:dLbl>
              <c:idx val="10"/>
              <c:layout>
                <c:manualLayout>
                  <c:x val="4.379018438497742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0F-4BD4-8D6F-D0B03FD58C4F}"/>
                </c:ext>
              </c:extLst>
            </c:dLbl>
            <c:dLbl>
              <c:idx val="11"/>
              <c:layout>
                <c:manualLayout>
                  <c:x val="4.11140234523292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0F-4BD4-8D6F-D0B03FD58C4F}"/>
                </c:ext>
              </c:extLst>
            </c:dLbl>
            <c:dLbl>
              <c:idx val="12"/>
              <c:layout>
                <c:manualLayout>
                  <c:x val="4.0256454079201968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0F-4BD4-8D6F-D0B03FD58C4F}"/>
                </c:ext>
              </c:extLst>
            </c:dLbl>
            <c:dLbl>
              <c:idx val="13"/>
              <c:layout>
                <c:manualLayout>
                  <c:x val="4.2630423899414759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0F-4BD4-8D6F-D0B03FD58C4F}"/>
                </c:ext>
              </c:extLst>
            </c:dLbl>
            <c:dLbl>
              <c:idx val="18"/>
              <c:layout>
                <c:manualLayout>
                  <c:x val="4.6564958233195418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60F-4BD4-8D6F-D0B03FD58C4F}"/>
                </c:ext>
              </c:extLst>
            </c:dLbl>
            <c:dLbl>
              <c:idx val="19"/>
              <c:layout>
                <c:manualLayout>
                  <c:x val="8.86710094665374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60F-4BD4-8D6F-D0B03FD58C4F}"/>
                </c:ext>
              </c:extLst>
            </c:dLbl>
            <c:dLbl>
              <c:idx val="20"/>
              <c:layout>
                <c:manualLayout>
                  <c:x val="4.44534016162232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60F-4BD4-8D6F-D0B03FD58C4F}"/>
                </c:ext>
              </c:extLst>
            </c:dLbl>
            <c:dLbl>
              <c:idx val="21"/>
              <c:layout>
                <c:manualLayout>
                  <c:x val="8.2295654225608736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60F-4BD4-8D6F-D0B03FD58C4F}"/>
                </c:ext>
              </c:extLst>
            </c:dLbl>
            <c:dLbl>
              <c:idx val="22"/>
              <c:layout>
                <c:manualLayout>
                  <c:x val="5.0407988251148339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60F-4BD4-8D6F-D0B03FD58C4F}"/>
                </c:ext>
              </c:extLst>
            </c:dLbl>
            <c:dLbl>
              <c:idx val="23"/>
              <c:layout>
                <c:manualLayout>
                  <c:x val="0.13666797243073275"/>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60F-4BD4-8D6F-D0B03FD58C4F}"/>
                </c:ext>
              </c:extLst>
            </c:dLbl>
            <c:dLbl>
              <c:idx val="24"/>
              <c:layout>
                <c:manualLayout>
                  <c:x val="7.9334090575660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60F-4BD4-8D6F-D0B03FD58C4F}"/>
                </c:ext>
              </c:extLst>
            </c:dLbl>
            <c:dLbl>
              <c:idx val="25"/>
              <c:layout>
                <c:manualLayout>
                  <c:x val="9.26711849128288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60F-4BD4-8D6F-D0B03FD58C4F}"/>
                </c:ext>
              </c:extLst>
            </c:dLbl>
            <c:dLbl>
              <c:idx val="26"/>
              <c:layout>
                <c:manualLayout>
                  <c:x val="0.1487230988654977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60F-4BD4-8D6F-D0B03FD58C4F}"/>
                </c:ext>
              </c:extLst>
            </c:dLbl>
            <c:dLbl>
              <c:idx val="27"/>
              <c:layout>
                <c:manualLayout>
                  <c:x val="5.98200768031265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60F-4BD4-8D6F-D0B03FD58C4F}"/>
                </c:ext>
              </c:extLst>
            </c:dLbl>
            <c:dLbl>
              <c:idx val="28"/>
              <c:layout>
                <c:manualLayout>
                  <c:x val="0.220563061598285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60F-4BD4-8D6F-D0B03FD58C4F}"/>
                </c:ext>
              </c:extLst>
            </c:dLbl>
            <c:dLbl>
              <c:idx val="29"/>
              <c:layout>
                <c:manualLayout>
                  <c:x val="8.441598315715601E-2"/>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60F-4BD4-8D6F-D0B03FD58C4F}"/>
                </c:ext>
              </c:extLst>
            </c:dLbl>
            <c:dLbl>
              <c:idx val="30"/>
              <c:layout>
                <c:manualLayout>
                  <c:x val="-8.36122576459040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60F-4BD4-8D6F-D0B03FD58C4F}"/>
                </c:ext>
              </c:extLst>
            </c:dLbl>
            <c:dLbl>
              <c:idx val="31"/>
              <c:layout>
                <c:manualLayout>
                  <c:x val="0.13612892882476696"/>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60F-4BD4-8D6F-D0B03FD58C4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'F94'!$A$8:$A$39</c:f>
              <c:strCache>
                <c:ptCount val="32"/>
                <c:pt idx="0">
                  <c:v>Estado de México</c:v>
                </c:pt>
                <c:pt idx="1">
                  <c:v>Sonora</c:v>
                </c:pt>
                <c:pt idx="2">
                  <c:v>Yucatán</c:v>
                </c:pt>
                <c:pt idx="3">
                  <c:v>Michoacán</c:v>
                </c:pt>
                <c:pt idx="4">
                  <c:v>Nayarit</c:v>
                </c:pt>
                <c:pt idx="5">
                  <c:v>Colima</c:v>
                </c:pt>
                <c:pt idx="6">
                  <c:v>Chihuahua</c:v>
                </c:pt>
                <c:pt idx="7">
                  <c:v>Tlaxcala</c:v>
                </c:pt>
                <c:pt idx="8">
                  <c:v>Zacatecas</c:v>
                </c:pt>
                <c:pt idx="9">
                  <c:v>Oaxaca</c:v>
                </c:pt>
                <c:pt idx="10">
                  <c:v>Morelos</c:v>
                </c:pt>
                <c:pt idx="11">
                  <c:v>Veracruz</c:v>
                </c:pt>
                <c:pt idx="12">
                  <c:v>Guerrero</c:v>
                </c:pt>
                <c:pt idx="13">
                  <c:v>Hidalgo</c:v>
                </c:pt>
                <c:pt idx="14">
                  <c:v>San Luis Potosí</c:v>
                </c:pt>
                <c:pt idx="15">
                  <c:v>Campeche</c:v>
                </c:pt>
                <c:pt idx="16">
                  <c:v>Aguascalientes</c:v>
                </c:pt>
                <c:pt idx="17">
                  <c:v>Baja California Sur</c:v>
                </c:pt>
                <c:pt idx="18">
                  <c:v>Chiapas</c:v>
                </c:pt>
                <c:pt idx="19">
                  <c:v>Querétaro</c:v>
                </c:pt>
                <c:pt idx="20">
                  <c:v>Durango</c:v>
                </c:pt>
                <c:pt idx="21">
                  <c:v>Puebla</c:v>
                </c:pt>
                <c:pt idx="22">
                  <c:v>Tabasco</c:v>
                </c:pt>
                <c:pt idx="23">
                  <c:v>Jalisco</c:v>
                </c:pt>
                <c:pt idx="24">
                  <c:v>Tamaulipas</c:v>
                </c:pt>
                <c:pt idx="25">
                  <c:v>Coahuila</c:v>
                </c:pt>
                <c:pt idx="26">
                  <c:v>Guanajuato</c:v>
                </c:pt>
                <c:pt idx="27">
                  <c:v>Sinaloa</c:v>
                </c:pt>
                <c:pt idx="28">
                  <c:v>Ciudad de México</c:v>
                </c:pt>
                <c:pt idx="29">
                  <c:v>Quintana Roo</c:v>
                </c:pt>
                <c:pt idx="30">
                  <c:v>Baja California</c:v>
                </c:pt>
                <c:pt idx="31">
                  <c:v>Nuevo León</c:v>
                </c:pt>
              </c:strCache>
            </c:strRef>
          </c:cat>
          <c:val>
            <c:numRef>
              <c:f>'F94'!$G$8:$G$39</c:f>
              <c:numCache>
                <c:formatCode>#,##0</c:formatCode>
                <c:ptCount val="32"/>
                <c:pt idx="0">
                  <c:v>11019</c:v>
                </c:pt>
                <c:pt idx="1">
                  <c:v>14219</c:v>
                </c:pt>
                <c:pt idx="2">
                  <c:v>-479</c:v>
                </c:pt>
                <c:pt idx="3">
                  <c:v>6115</c:v>
                </c:pt>
                <c:pt idx="4">
                  <c:v>2018</c:v>
                </c:pt>
                <c:pt idx="5">
                  <c:v>1255</c:v>
                </c:pt>
                <c:pt idx="6">
                  <c:v>5235</c:v>
                </c:pt>
                <c:pt idx="7">
                  <c:v>1465</c:v>
                </c:pt>
                <c:pt idx="8">
                  <c:v>3021</c:v>
                </c:pt>
                <c:pt idx="9">
                  <c:v>2182</c:v>
                </c:pt>
                <c:pt idx="10">
                  <c:v>3525</c:v>
                </c:pt>
                <c:pt idx="11">
                  <c:v>5392</c:v>
                </c:pt>
                <c:pt idx="12">
                  <c:v>3608</c:v>
                </c:pt>
                <c:pt idx="13">
                  <c:v>5283</c:v>
                </c:pt>
                <c:pt idx="14">
                  <c:v>19555</c:v>
                </c:pt>
                <c:pt idx="15">
                  <c:v>1964</c:v>
                </c:pt>
                <c:pt idx="16">
                  <c:v>4951</c:v>
                </c:pt>
                <c:pt idx="17">
                  <c:v>4864</c:v>
                </c:pt>
                <c:pt idx="18">
                  <c:v>5308</c:v>
                </c:pt>
                <c:pt idx="19">
                  <c:v>15736</c:v>
                </c:pt>
                <c:pt idx="20">
                  <c:v>4739</c:v>
                </c:pt>
                <c:pt idx="21">
                  <c:v>14018</c:v>
                </c:pt>
                <c:pt idx="22">
                  <c:v>5826</c:v>
                </c:pt>
                <c:pt idx="23">
                  <c:v>27635</c:v>
                </c:pt>
                <c:pt idx="24">
                  <c:v>11667</c:v>
                </c:pt>
                <c:pt idx="25">
                  <c:v>16814</c:v>
                </c:pt>
                <c:pt idx="26">
                  <c:v>30366</c:v>
                </c:pt>
                <c:pt idx="27">
                  <c:v>8880</c:v>
                </c:pt>
                <c:pt idx="28">
                  <c:v>51796</c:v>
                </c:pt>
                <c:pt idx="29">
                  <c:v>15107</c:v>
                </c:pt>
                <c:pt idx="30">
                  <c:v>13825</c:v>
                </c:pt>
                <c:pt idx="31">
                  <c:v>28525</c:v>
                </c:pt>
              </c:numCache>
            </c:numRef>
          </c:val>
          <c:extLst>
            <c:ext xmlns:c16="http://schemas.microsoft.com/office/drawing/2014/chart" uri="{C3380CC4-5D6E-409C-BE32-E72D297353CC}">
              <c16:uniqueId val="{0000001C-C60F-4BD4-8D6F-D0B03FD58C4F}"/>
            </c:ext>
          </c:extLst>
        </c:ser>
        <c:ser>
          <c:idx val="1"/>
          <c:order val="1"/>
          <c:tx>
            <c:strRef>
              <c:f>'F94'!$H$6</c:f>
              <c:strCache>
                <c:ptCount val="1"/>
                <c:pt idx="0">
                  <c:v>Eventuales</c:v>
                </c:pt>
              </c:strCache>
            </c:strRef>
          </c:tx>
          <c:spPr>
            <a:solidFill>
              <a:srgbClr val="7C878E"/>
            </a:solidFill>
            <a:ln>
              <a:noFill/>
            </a:ln>
            <a:effectLst/>
          </c:spPr>
          <c:invertIfNegative val="0"/>
          <c:dLbls>
            <c:dLbl>
              <c:idx val="0"/>
              <c:layout>
                <c:manualLayout>
                  <c:x val="-0.1215862462207205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60F-4BD4-8D6F-D0B03FD58C4F}"/>
                </c:ext>
              </c:extLst>
            </c:dLbl>
            <c:dLbl>
              <c:idx val="1"/>
              <c:layout>
                <c:manualLayout>
                  <c:x val="-0.1012905889701757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60F-4BD4-8D6F-D0B03FD58C4F}"/>
                </c:ext>
              </c:extLst>
            </c:dLbl>
            <c:dLbl>
              <c:idx val="2"/>
              <c:layout>
                <c:manualLayout>
                  <c:x val="-3.5421698773842165E-2"/>
                  <c:y val="1.978077796711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60F-4BD4-8D6F-D0B03FD58C4F}"/>
                </c:ext>
              </c:extLst>
            </c:dLbl>
            <c:dLbl>
              <c:idx val="3"/>
              <c:layout>
                <c:manualLayout>
                  <c:x val="-6.14170917962221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60F-4BD4-8D6F-D0B03FD58C4F}"/>
                </c:ext>
              </c:extLst>
            </c:dLbl>
            <c:dLbl>
              <c:idx val="4"/>
              <c:layout>
                <c:manualLayout>
                  <c:x val="-3.6528825371953698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60F-4BD4-8D6F-D0B03FD58C4F}"/>
                </c:ext>
              </c:extLst>
            </c:dLbl>
            <c:dLbl>
              <c:idx val="5"/>
              <c:layout>
                <c:manualLayout>
                  <c:x val="-3.2936713800212049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60F-4BD4-8D6F-D0B03FD58C4F}"/>
                </c:ext>
              </c:extLst>
            </c:dLbl>
            <c:dLbl>
              <c:idx val="6"/>
              <c:layout>
                <c:manualLayout>
                  <c:x val="-5.1251642918397809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60F-4BD4-8D6F-D0B03FD58C4F}"/>
                </c:ext>
              </c:extLst>
            </c:dLbl>
            <c:dLbl>
              <c:idx val="7"/>
              <c:layout>
                <c:manualLayout>
                  <c:x val="-2.6292290496709697E-2"/>
                  <c:y val="1.55717373734827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60F-4BD4-8D6F-D0B03FD58C4F}"/>
                </c:ext>
              </c:extLst>
            </c:dLbl>
            <c:dLbl>
              <c:idx val="8"/>
              <c:layout>
                <c:manualLayout>
                  <c:x val="-3.7106436912689757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60F-4BD4-8D6F-D0B03FD58C4F}"/>
                </c:ext>
              </c:extLst>
            </c:dLbl>
            <c:dLbl>
              <c:idx val="9"/>
              <c:layout>
                <c:manualLayout>
                  <c:x val="-2.4632508080360382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60F-4BD4-8D6F-D0B03FD58C4F}"/>
                </c:ext>
              </c:extLst>
            </c:dLbl>
            <c:dLbl>
              <c:idx val="10"/>
              <c:layout>
                <c:manualLayout>
                  <c:x val="-4.417737620071062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60F-4BD4-8D6F-D0B03FD58C4F}"/>
                </c:ext>
              </c:extLst>
            </c:dLbl>
            <c:dLbl>
              <c:idx val="11"/>
              <c:layout>
                <c:manualLayout>
                  <c:x val="-4.3784588253265797E-2"/>
                  <c:y val="3.114347472521195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60F-4BD4-8D6F-D0B03FD58C4F}"/>
                </c:ext>
              </c:extLst>
            </c:dLbl>
            <c:dLbl>
              <c:idx val="12"/>
              <c:layout>
                <c:manualLayout>
                  <c:x val="-3.5713453856869103E-2"/>
                  <c:y val="1.97776636196410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60F-4BD4-8D6F-D0B03FD58C4F}"/>
                </c:ext>
              </c:extLst>
            </c:dLbl>
            <c:dLbl>
              <c:idx val="13"/>
              <c:layout>
                <c:manualLayout>
                  <c:x val="-3.5268637009185221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60F-4BD4-8D6F-D0B03FD58C4F}"/>
                </c:ext>
              </c:extLst>
            </c:dLbl>
            <c:dLbl>
              <c:idx val="17"/>
              <c:tx>
                <c:rich>
                  <a:bodyPr/>
                  <a:lstStyle/>
                  <a:p>
                    <a:r>
                      <a:rPr lang="en-US"/>
                      <a:t>211</a:t>
                    </a:r>
                  </a:p>
                </c:rich>
              </c:tx>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60F-4BD4-8D6F-D0B03FD58C4F}"/>
                </c:ext>
              </c:extLst>
            </c:dLbl>
            <c:dLbl>
              <c:idx val="18"/>
              <c:layout>
                <c:manualLayout>
                  <c:x val="-3.9682623708541434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60F-4BD4-8D6F-D0B03FD58C4F}"/>
                </c:ext>
              </c:extLst>
            </c:dLbl>
            <c:dLbl>
              <c:idx val="19"/>
              <c:layout>
                <c:manualLayout>
                  <c:x val="-7.78306973536346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60F-4BD4-8D6F-D0B03FD58C4F}"/>
                </c:ext>
              </c:extLst>
            </c:dLbl>
            <c:dLbl>
              <c:idx val="20"/>
              <c:layout>
                <c:manualLayout>
                  <c:x val="-3.41055490939560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60F-4BD4-8D6F-D0B03FD58C4F}"/>
                </c:ext>
              </c:extLst>
            </c:dLbl>
            <c:dLbl>
              <c:idx val="21"/>
              <c:layout>
                <c:manualLayout>
                  <c:x val="-6.841195394232355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60F-4BD4-8D6F-D0B03FD58C4F}"/>
                </c:ext>
              </c:extLst>
            </c:dLbl>
            <c:dLbl>
              <c:idx val="22"/>
              <c:layout>
                <c:manualLayout>
                  <c:x val="-3.2195755712213704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60F-4BD4-8D6F-D0B03FD58C4F}"/>
                </c:ext>
              </c:extLst>
            </c:dLbl>
            <c:dLbl>
              <c:idx val="23"/>
              <c:layout>
                <c:manualLayout>
                  <c:x val="-0.11838510763478736"/>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60F-4BD4-8D6F-D0B03FD58C4F}"/>
                </c:ext>
              </c:extLst>
            </c:dLbl>
            <c:dLbl>
              <c:idx val="24"/>
              <c:layout>
                <c:manualLayout>
                  <c:x val="-6.03070915088532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60F-4BD4-8D6F-D0B03FD58C4F}"/>
                </c:ext>
              </c:extLst>
            </c:dLbl>
            <c:dLbl>
              <c:idx val="25"/>
              <c:layout>
                <c:manualLayout>
                  <c:x val="-6.6767144959473418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60F-4BD4-8D6F-D0B03FD58C4F}"/>
                </c:ext>
              </c:extLst>
            </c:dLbl>
            <c:dLbl>
              <c:idx val="26"/>
              <c:layout>
                <c:manualLayout>
                  <c:x val="-0.1292909096133981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60F-4BD4-8D6F-D0B03FD58C4F}"/>
                </c:ext>
              </c:extLst>
            </c:dLbl>
            <c:dLbl>
              <c:idx val="27"/>
              <c:layout>
                <c:manualLayout>
                  <c:x val="-4.20228654916807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60F-4BD4-8D6F-D0B03FD58C4F}"/>
                </c:ext>
              </c:extLst>
            </c:dLbl>
            <c:dLbl>
              <c:idx val="28"/>
              <c:layout>
                <c:manualLayout>
                  <c:x val="-0.1933353096248928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60F-4BD4-8D6F-D0B03FD58C4F}"/>
                </c:ext>
              </c:extLst>
            </c:dLbl>
            <c:dLbl>
              <c:idx val="29"/>
              <c:layout>
                <c:manualLayout>
                  <c:x val="-5.1737750143306414E-2"/>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60F-4BD4-8D6F-D0B03FD58C4F}"/>
                </c:ext>
              </c:extLst>
            </c:dLbl>
            <c:dLbl>
              <c:idx val="30"/>
              <c:layout>
                <c:manualLayout>
                  <c:x val="3.66381768105376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60F-4BD4-8D6F-D0B03FD58C4F}"/>
                </c:ext>
              </c:extLst>
            </c:dLbl>
            <c:dLbl>
              <c:idx val="31"/>
              <c:layout>
                <c:manualLayout>
                  <c:x val="-8.5078897894795752E-2"/>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60F-4BD4-8D6F-D0B03FD58C4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'F94'!$A$8:$A$39</c:f>
              <c:strCache>
                <c:ptCount val="32"/>
                <c:pt idx="0">
                  <c:v>Estado de México</c:v>
                </c:pt>
                <c:pt idx="1">
                  <c:v>Sonora</c:v>
                </c:pt>
                <c:pt idx="2">
                  <c:v>Yucatán</c:v>
                </c:pt>
                <c:pt idx="3">
                  <c:v>Michoacán</c:v>
                </c:pt>
                <c:pt idx="4">
                  <c:v>Nayarit</c:v>
                </c:pt>
                <c:pt idx="5">
                  <c:v>Colima</c:v>
                </c:pt>
                <c:pt idx="6">
                  <c:v>Chihuahua</c:v>
                </c:pt>
                <c:pt idx="7">
                  <c:v>Tlaxcala</c:v>
                </c:pt>
                <c:pt idx="8">
                  <c:v>Zacatecas</c:v>
                </c:pt>
                <c:pt idx="9">
                  <c:v>Oaxaca</c:v>
                </c:pt>
                <c:pt idx="10">
                  <c:v>Morelos</c:v>
                </c:pt>
                <c:pt idx="11">
                  <c:v>Veracruz</c:v>
                </c:pt>
                <c:pt idx="12">
                  <c:v>Guerrero</c:v>
                </c:pt>
                <c:pt idx="13">
                  <c:v>Hidalgo</c:v>
                </c:pt>
                <c:pt idx="14">
                  <c:v>San Luis Potosí</c:v>
                </c:pt>
                <c:pt idx="15">
                  <c:v>Campeche</c:v>
                </c:pt>
                <c:pt idx="16">
                  <c:v>Aguascalientes</c:v>
                </c:pt>
                <c:pt idx="17">
                  <c:v>Baja California Sur</c:v>
                </c:pt>
                <c:pt idx="18">
                  <c:v>Chiapas</c:v>
                </c:pt>
                <c:pt idx="19">
                  <c:v>Querétaro</c:v>
                </c:pt>
                <c:pt idx="20">
                  <c:v>Durango</c:v>
                </c:pt>
                <c:pt idx="21">
                  <c:v>Puebla</c:v>
                </c:pt>
                <c:pt idx="22">
                  <c:v>Tabasco</c:v>
                </c:pt>
                <c:pt idx="23">
                  <c:v>Jalisco</c:v>
                </c:pt>
                <c:pt idx="24">
                  <c:v>Tamaulipas</c:v>
                </c:pt>
                <c:pt idx="25">
                  <c:v>Coahuila</c:v>
                </c:pt>
                <c:pt idx="26">
                  <c:v>Guanajuato</c:v>
                </c:pt>
                <c:pt idx="27">
                  <c:v>Sinaloa</c:v>
                </c:pt>
                <c:pt idx="28">
                  <c:v>Ciudad de México</c:v>
                </c:pt>
                <c:pt idx="29">
                  <c:v>Quintana Roo</c:v>
                </c:pt>
                <c:pt idx="30">
                  <c:v>Baja California</c:v>
                </c:pt>
                <c:pt idx="31">
                  <c:v>Nuevo León</c:v>
                </c:pt>
              </c:strCache>
            </c:strRef>
          </c:cat>
          <c:val>
            <c:numRef>
              <c:f>'F94'!$H$8:$H$39</c:f>
              <c:numCache>
                <c:formatCode>#,##0</c:formatCode>
                <c:ptCount val="32"/>
                <c:pt idx="0">
                  <c:v>-22190</c:v>
                </c:pt>
                <c:pt idx="1">
                  <c:v>-17756</c:v>
                </c:pt>
                <c:pt idx="2">
                  <c:v>-1442</c:v>
                </c:pt>
                <c:pt idx="3">
                  <c:v>-7412</c:v>
                </c:pt>
                <c:pt idx="4">
                  <c:v>-2258</c:v>
                </c:pt>
                <c:pt idx="5">
                  <c:v>-1290</c:v>
                </c:pt>
                <c:pt idx="6">
                  <c:v>-4155</c:v>
                </c:pt>
                <c:pt idx="7">
                  <c:v>-360</c:v>
                </c:pt>
                <c:pt idx="8">
                  <c:v>-1896</c:v>
                </c:pt>
                <c:pt idx="9">
                  <c:v>-948</c:v>
                </c:pt>
                <c:pt idx="10">
                  <c:v>-1731</c:v>
                </c:pt>
                <c:pt idx="11">
                  <c:v>-3178</c:v>
                </c:pt>
                <c:pt idx="12">
                  <c:v>-1003</c:v>
                </c:pt>
                <c:pt idx="13">
                  <c:v>-2436</c:v>
                </c:pt>
                <c:pt idx="14">
                  <c:v>-16533</c:v>
                </c:pt>
                <c:pt idx="15">
                  <c:v>1087</c:v>
                </c:pt>
                <c:pt idx="16">
                  <c:v>-1874</c:v>
                </c:pt>
                <c:pt idx="17">
                  <c:v>-1602</c:v>
                </c:pt>
                <c:pt idx="18">
                  <c:v>-1555</c:v>
                </c:pt>
                <c:pt idx="19">
                  <c:v>-11434</c:v>
                </c:pt>
                <c:pt idx="20">
                  <c:v>-395</c:v>
                </c:pt>
                <c:pt idx="21">
                  <c:v>-9297</c:v>
                </c:pt>
                <c:pt idx="22">
                  <c:v>-398</c:v>
                </c:pt>
                <c:pt idx="23">
                  <c:v>-21845</c:v>
                </c:pt>
                <c:pt idx="24">
                  <c:v>-5560</c:v>
                </c:pt>
                <c:pt idx="25">
                  <c:v>-9889</c:v>
                </c:pt>
                <c:pt idx="26">
                  <c:v>-23231</c:v>
                </c:pt>
                <c:pt idx="27">
                  <c:v>-1668</c:v>
                </c:pt>
                <c:pt idx="28">
                  <c:v>-41525</c:v>
                </c:pt>
                <c:pt idx="29">
                  <c:v>-4286</c:v>
                </c:pt>
                <c:pt idx="30">
                  <c:v>1521</c:v>
                </c:pt>
                <c:pt idx="31">
                  <c:v>-12352</c:v>
                </c:pt>
              </c:numCache>
            </c:numRef>
          </c:val>
          <c:extLst>
            <c:ext xmlns:c16="http://schemas.microsoft.com/office/drawing/2014/chart" uri="{C3380CC4-5D6E-409C-BE32-E72D297353CC}">
              <c16:uniqueId val="{0000003A-C60F-4BD4-8D6F-D0B03FD58C4F}"/>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58000"/>
          <c:min val="-500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07E-4391-8550-044CB8086052}"/>
              </c:ext>
            </c:extLst>
          </c:dPt>
          <c:dPt>
            <c:idx val="7"/>
            <c:invertIfNegative val="0"/>
            <c:bubble3D val="0"/>
            <c:extLst>
              <c:ext xmlns:c16="http://schemas.microsoft.com/office/drawing/2014/chart" uri="{C3380CC4-5D6E-409C-BE32-E72D297353CC}">
                <c16:uniqueId val="{00000002-A07E-4391-8550-044CB808605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'F95-98'!$B$7:$B$26</c:f>
              <c:strCache>
                <c:ptCount val="20"/>
                <c:pt idx="0">
                  <c:v>Guadalajara</c:v>
                </c:pt>
                <c:pt idx="1">
                  <c:v>Zapotiltic</c:v>
                </c:pt>
                <c:pt idx="2">
                  <c:v>Tala</c:v>
                </c:pt>
                <c:pt idx="3">
                  <c:v>Tamazula de Gordiano</c:v>
                </c:pt>
                <c:pt idx="4">
                  <c:v>Tepatitlán de Morelos</c:v>
                </c:pt>
                <c:pt idx="5">
                  <c:v>Teocaltiche</c:v>
                </c:pt>
                <c:pt idx="6">
                  <c:v>Tapalpa</c:v>
                </c:pt>
                <c:pt idx="7">
                  <c:v>Casimiro Castillo</c:v>
                </c:pt>
                <c:pt idx="8">
                  <c:v>Teuchitlán</c:v>
                </c:pt>
                <c:pt idx="9">
                  <c:v>Ocotlán</c:v>
                </c:pt>
                <c:pt idx="10">
                  <c:v>Atotonilco el Alto</c:v>
                </c:pt>
                <c:pt idx="11">
                  <c:v>Sayula</c:v>
                </c:pt>
                <c:pt idx="12">
                  <c:v>Encarnación de Díaz</c:v>
                </c:pt>
                <c:pt idx="13">
                  <c:v>Tuxpan</c:v>
                </c:pt>
                <c:pt idx="14">
                  <c:v>Huejuquilla el Alto</c:v>
                </c:pt>
                <c:pt idx="15">
                  <c:v>Ixtlahuacán de los Membrillos</c:v>
                </c:pt>
                <c:pt idx="16">
                  <c:v>La Huerta</c:v>
                </c:pt>
                <c:pt idx="17">
                  <c:v>Acatlán de Juárez</c:v>
                </c:pt>
                <c:pt idx="18">
                  <c:v>Tomatlán</c:v>
                </c:pt>
                <c:pt idx="19">
                  <c:v>Jocotepec</c:v>
                </c:pt>
              </c:strCache>
            </c:strRef>
          </c:cat>
          <c:val>
            <c:numRef>
              <c:f>'F95-98'!$G$7:$G$26</c:f>
              <c:numCache>
                <c:formatCode>#,##0</c:formatCode>
                <c:ptCount val="20"/>
                <c:pt idx="0">
                  <c:v>-18047</c:v>
                </c:pt>
                <c:pt idx="1">
                  <c:v>-1393</c:v>
                </c:pt>
                <c:pt idx="2">
                  <c:v>-746</c:v>
                </c:pt>
                <c:pt idx="3">
                  <c:v>-373</c:v>
                </c:pt>
                <c:pt idx="4">
                  <c:v>-312</c:v>
                </c:pt>
                <c:pt idx="5">
                  <c:v>-229</c:v>
                </c:pt>
                <c:pt idx="6">
                  <c:v>-176</c:v>
                </c:pt>
                <c:pt idx="7">
                  <c:v>-143</c:v>
                </c:pt>
                <c:pt idx="8">
                  <c:v>-139</c:v>
                </c:pt>
                <c:pt idx="9">
                  <c:v>-111</c:v>
                </c:pt>
                <c:pt idx="10">
                  <c:v>-110</c:v>
                </c:pt>
                <c:pt idx="11">
                  <c:v>-86</c:v>
                </c:pt>
                <c:pt idx="12">
                  <c:v>-82</c:v>
                </c:pt>
                <c:pt idx="13">
                  <c:v>-80</c:v>
                </c:pt>
                <c:pt idx="14">
                  <c:v>-75</c:v>
                </c:pt>
                <c:pt idx="15">
                  <c:v>-64</c:v>
                </c:pt>
                <c:pt idx="16">
                  <c:v>-63</c:v>
                </c:pt>
                <c:pt idx="17">
                  <c:v>-61</c:v>
                </c:pt>
                <c:pt idx="18">
                  <c:v>-47</c:v>
                </c:pt>
                <c:pt idx="19">
                  <c:v>-46</c:v>
                </c:pt>
              </c:numCache>
            </c:numRef>
          </c:val>
          <c:extLst>
            <c:ext xmlns:c16="http://schemas.microsoft.com/office/drawing/2014/chart" uri="{C3380CC4-5D6E-409C-BE32-E72D297353CC}">
              <c16:uniqueId val="{00000003-A07E-4391-8550-044CB808605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'F95-98'!$H$6</c:f>
              <c:strCache>
                <c:ptCount val="1"/>
                <c:pt idx="0">
                  <c:v>Permanentes</c:v>
                </c:pt>
              </c:strCache>
            </c:strRef>
          </c:tx>
          <c:spPr>
            <a:solidFill>
              <a:srgbClr val="FFC000"/>
            </a:solidFill>
            <a:ln>
              <a:noFill/>
            </a:ln>
            <a:effectLst/>
          </c:spPr>
          <c:invertIfNegative val="0"/>
          <c:dLbls>
            <c:dLbl>
              <c:idx val="0"/>
              <c:layout>
                <c:manualLayout>
                  <c:x val="0.2007947811447811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C5-4A0A-8256-E5AE57F5B278}"/>
                </c:ext>
              </c:extLst>
            </c:dLbl>
            <c:dLbl>
              <c:idx val="1"/>
              <c:layout>
                <c:manualLayout>
                  <c:x val="3.460993265993266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C5-4A0A-8256-E5AE57F5B278}"/>
                </c:ext>
              </c:extLst>
            </c:dLbl>
            <c:dLbl>
              <c:idx val="2"/>
              <c:layout>
                <c:manualLayout>
                  <c:x val="3.2728956228956226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C5-4A0A-8256-E5AE57F5B278}"/>
                </c:ext>
              </c:extLst>
            </c:dLbl>
            <c:dLbl>
              <c:idx val="3"/>
              <c:layout>
                <c:manualLayout>
                  <c:x val="-3.1247811447811448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C5-4A0A-8256-E5AE57F5B278}"/>
                </c:ext>
              </c:extLst>
            </c:dLbl>
            <c:dLbl>
              <c:idx val="5"/>
              <c:layout>
                <c:manualLayout>
                  <c:x val="3.24528619528619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C5-4A0A-8256-E5AE57F5B278}"/>
                </c:ext>
              </c:extLst>
            </c:dLbl>
            <c:dLbl>
              <c:idx val="6"/>
              <c:layout>
                <c:manualLayout>
                  <c:x val="2.05528619528619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C5-4A0A-8256-E5AE57F5B278}"/>
                </c:ext>
              </c:extLst>
            </c:dLbl>
            <c:dLbl>
              <c:idx val="7"/>
              <c:layout>
                <c:manualLayout>
                  <c:x val="2.59829966329966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C5-4A0A-8256-E5AE57F5B278}"/>
                </c:ext>
              </c:extLst>
            </c:dLbl>
            <c:dLbl>
              <c:idx val="8"/>
              <c:layout>
                <c:manualLayout>
                  <c:x val="1.7136363636363637E-2"/>
                  <c:y val="2.613580246913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C5-4A0A-8256-E5AE57F5B278}"/>
                </c:ext>
              </c:extLst>
            </c:dLbl>
            <c:dLbl>
              <c:idx val="9"/>
              <c:layout>
                <c:manualLayout>
                  <c:x val="3.12725589225587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5C5-4A0A-8256-E5AE57F5B278}"/>
                </c:ext>
              </c:extLst>
            </c:dLbl>
            <c:dLbl>
              <c:idx val="10"/>
              <c:layout>
                <c:manualLayout>
                  <c:x val="1.571969696969697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5C5-4A0A-8256-E5AE57F5B278}"/>
                </c:ext>
              </c:extLst>
            </c:dLbl>
            <c:dLbl>
              <c:idx val="11"/>
              <c:layout>
                <c:manualLayout>
                  <c:x val="1.94069023569023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5C5-4A0A-8256-E5AE57F5B278}"/>
                </c:ext>
              </c:extLst>
            </c:dLbl>
            <c:dLbl>
              <c:idx val="12"/>
              <c:layout>
                <c:manualLayout>
                  <c:x val="2.5282659932659934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5C5-4A0A-8256-E5AE57F5B278}"/>
                </c:ext>
              </c:extLst>
            </c:dLbl>
            <c:dLbl>
              <c:idx val="13"/>
              <c:layout>
                <c:manualLayout>
                  <c:x val="1.817609427609412E-2"/>
                  <c:y val="-2.61316872427988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5C5-4A0A-8256-E5AE57F5B278}"/>
                </c:ext>
              </c:extLst>
            </c:dLbl>
            <c:dLbl>
              <c:idx val="17"/>
              <c:layout>
                <c:manualLayout>
                  <c:x val="1.7247643097643098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5C5-4A0A-8256-E5AE57F5B278}"/>
                </c:ext>
              </c:extLst>
            </c:dLbl>
            <c:dLbl>
              <c:idx val="18"/>
              <c:layout>
                <c:manualLayout>
                  <c:x val="1.7284680134679979E-2"/>
                  <c:y val="-2.61316872427984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5C5-4A0A-8256-E5AE57F5B278}"/>
                </c:ext>
              </c:extLst>
            </c:dLbl>
            <c:dLbl>
              <c:idx val="19"/>
              <c:layout>
                <c:manualLayout>
                  <c:x val="2.50439393939392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5C5-4A0A-8256-E5AE57F5B2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'F95-98'!$B$7:$B$26</c:f>
              <c:strCache>
                <c:ptCount val="20"/>
                <c:pt idx="0">
                  <c:v>Guadalajara</c:v>
                </c:pt>
                <c:pt idx="1">
                  <c:v>Zapotiltic</c:v>
                </c:pt>
                <c:pt idx="2">
                  <c:v>Tala</c:v>
                </c:pt>
                <c:pt idx="3">
                  <c:v>Tamazula de Gordiano</c:v>
                </c:pt>
                <c:pt idx="4">
                  <c:v>Tepatitlán de Morelos</c:v>
                </c:pt>
                <c:pt idx="5">
                  <c:v>Teocaltiche</c:v>
                </c:pt>
                <c:pt idx="6">
                  <c:v>Tapalpa</c:v>
                </c:pt>
                <c:pt idx="7">
                  <c:v>Casimiro Castillo</c:v>
                </c:pt>
                <c:pt idx="8">
                  <c:v>Teuchitlán</c:v>
                </c:pt>
                <c:pt idx="9">
                  <c:v>Ocotlán</c:v>
                </c:pt>
                <c:pt idx="10">
                  <c:v>Atotonilco el Alto</c:v>
                </c:pt>
                <c:pt idx="11">
                  <c:v>Sayula</c:v>
                </c:pt>
                <c:pt idx="12">
                  <c:v>Encarnación de Díaz</c:v>
                </c:pt>
                <c:pt idx="13">
                  <c:v>Tuxpan</c:v>
                </c:pt>
                <c:pt idx="14">
                  <c:v>Huejuquilla el Alto</c:v>
                </c:pt>
                <c:pt idx="15">
                  <c:v>Ixtlahuacán de los Membrillos</c:v>
                </c:pt>
                <c:pt idx="16">
                  <c:v>La Huerta</c:v>
                </c:pt>
                <c:pt idx="17">
                  <c:v>Acatlán de Juárez</c:v>
                </c:pt>
                <c:pt idx="18">
                  <c:v>Tomatlán</c:v>
                </c:pt>
                <c:pt idx="19">
                  <c:v>Jocotepec</c:v>
                </c:pt>
              </c:strCache>
            </c:strRef>
          </c:cat>
          <c:val>
            <c:numRef>
              <c:f>'F95-98'!$H$7:$H$26</c:f>
              <c:numCache>
                <c:formatCode>#,##0</c:formatCode>
                <c:ptCount val="20"/>
                <c:pt idx="0">
                  <c:v>-10098</c:v>
                </c:pt>
                <c:pt idx="1">
                  <c:v>765</c:v>
                </c:pt>
                <c:pt idx="2">
                  <c:v>-445</c:v>
                </c:pt>
                <c:pt idx="3">
                  <c:v>-724</c:v>
                </c:pt>
                <c:pt idx="4">
                  <c:v>-8</c:v>
                </c:pt>
                <c:pt idx="5">
                  <c:v>-159</c:v>
                </c:pt>
                <c:pt idx="6">
                  <c:v>83</c:v>
                </c:pt>
                <c:pt idx="7">
                  <c:v>-88</c:v>
                </c:pt>
                <c:pt idx="8">
                  <c:v>-2</c:v>
                </c:pt>
                <c:pt idx="9">
                  <c:v>421</c:v>
                </c:pt>
                <c:pt idx="10">
                  <c:v>48</c:v>
                </c:pt>
                <c:pt idx="11">
                  <c:v>11</c:v>
                </c:pt>
                <c:pt idx="12">
                  <c:v>-44</c:v>
                </c:pt>
                <c:pt idx="13">
                  <c:v>68</c:v>
                </c:pt>
                <c:pt idx="14">
                  <c:v>-78</c:v>
                </c:pt>
                <c:pt idx="15">
                  <c:v>-149</c:v>
                </c:pt>
                <c:pt idx="16">
                  <c:v>-79</c:v>
                </c:pt>
                <c:pt idx="17">
                  <c:v>-9</c:v>
                </c:pt>
                <c:pt idx="18">
                  <c:v>12</c:v>
                </c:pt>
                <c:pt idx="19">
                  <c:v>164</c:v>
                </c:pt>
              </c:numCache>
            </c:numRef>
          </c:val>
          <c:extLst>
            <c:ext xmlns:c16="http://schemas.microsoft.com/office/drawing/2014/chart" uri="{C3380CC4-5D6E-409C-BE32-E72D297353CC}">
              <c16:uniqueId val="{00000010-B5C5-4A0A-8256-E5AE57F5B278}"/>
            </c:ext>
          </c:extLst>
        </c:ser>
        <c:ser>
          <c:idx val="1"/>
          <c:order val="1"/>
          <c:tx>
            <c:strRef>
              <c:f>'F95-98'!$I$6</c:f>
              <c:strCache>
                <c:ptCount val="1"/>
                <c:pt idx="0">
                  <c:v>Eventuales</c:v>
                </c:pt>
              </c:strCache>
            </c:strRef>
          </c:tx>
          <c:spPr>
            <a:solidFill>
              <a:srgbClr val="7C878E"/>
            </a:solidFill>
            <a:ln>
              <a:noFill/>
            </a:ln>
            <a:effectLst/>
          </c:spPr>
          <c:invertIfNegative val="0"/>
          <c:dLbls>
            <c:dLbl>
              <c:idx val="0"/>
              <c:layout>
                <c:manualLayout>
                  <c:x val="-0.16124983164983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5C5-4A0A-8256-E5AE57F5B278}"/>
                </c:ext>
              </c:extLst>
            </c:dLbl>
            <c:dLbl>
              <c:idx val="1"/>
              <c:layout>
                <c:manualLayout>
                  <c:x val="-6.6937710437710435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5C5-4A0A-8256-E5AE57F5B278}"/>
                </c:ext>
              </c:extLst>
            </c:dLbl>
            <c:dLbl>
              <c:idx val="2"/>
              <c:layout>
                <c:manualLayout>
                  <c:x val="-4.112710437710438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5C5-4A0A-8256-E5AE57F5B278}"/>
                </c:ext>
              </c:extLst>
            </c:dLbl>
            <c:dLbl>
              <c:idx val="5"/>
              <c:layout>
                <c:manualLayout>
                  <c:x val="-2.7834343434343434E-2"/>
                  <c:y val="-2.6129629629628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5C5-4A0A-8256-E5AE57F5B278}"/>
                </c:ext>
              </c:extLst>
            </c:dLbl>
            <c:dLbl>
              <c:idx val="6"/>
              <c:layout>
                <c:manualLayout>
                  <c:x val="-3.4044444444444599E-2"/>
                  <c:y val="-5.22592592592583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5C5-4A0A-8256-E5AE57F5B278}"/>
                </c:ext>
              </c:extLst>
            </c:dLbl>
            <c:dLbl>
              <c:idx val="7"/>
              <c:layout>
                <c:manualLayout>
                  <c:x val="-2.759562289562305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5C5-4A0A-8256-E5AE57F5B278}"/>
                </c:ext>
              </c:extLst>
            </c:dLbl>
            <c:dLbl>
              <c:idx val="8"/>
              <c:layout>
                <c:manualLayout>
                  <c:x val="-2.7826430976430977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5C5-4A0A-8256-E5AE57F5B278}"/>
                </c:ext>
              </c:extLst>
            </c:dLbl>
            <c:dLbl>
              <c:idx val="9"/>
              <c:layout>
                <c:manualLayout>
                  <c:x val="-3.62516835016835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5C5-4A0A-8256-E5AE57F5B278}"/>
                </c:ext>
              </c:extLst>
            </c:dLbl>
            <c:dLbl>
              <c:idx val="10"/>
              <c:layout>
                <c:manualLayout>
                  <c:x val="-3.243686868686884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5C5-4A0A-8256-E5AE57F5B278}"/>
                </c:ext>
              </c:extLst>
            </c:dLbl>
            <c:dLbl>
              <c:idx val="11"/>
              <c:layout>
                <c:manualLayout>
                  <c:x val="-2.6126094276094275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5C5-4A0A-8256-E5AE57F5B278}"/>
                </c:ext>
              </c:extLst>
            </c:dLbl>
            <c:dLbl>
              <c:idx val="12"/>
              <c:layout>
                <c:manualLayout>
                  <c:x val="-2.946296296296296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5C5-4A0A-8256-E5AE57F5B278}"/>
                </c:ext>
              </c:extLst>
            </c:dLbl>
            <c:dLbl>
              <c:idx val="13"/>
              <c:layout>
                <c:manualLayout>
                  <c:x val="-3.441565656565656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5C5-4A0A-8256-E5AE57F5B278}"/>
                </c:ext>
              </c:extLst>
            </c:dLbl>
            <c:dLbl>
              <c:idx val="17"/>
              <c:layout>
                <c:manualLayout>
                  <c:x val="-2.754781144781144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5C5-4A0A-8256-E5AE57F5B278}"/>
                </c:ext>
              </c:extLst>
            </c:dLbl>
            <c:dLbl>
              <c:idx val="18"/>
              <c:layout>
                <c:manualLayout>
                  <c:x val="-2.9797306397306555E-2"/>
                  <c:y val="2.61358024691359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5C5-4A0A-8256-E5AE57F5B278}"/>
                </c:ext>
              </c:extLst>
            </c:dLbl>
            <c:dLbl>
              <c:idx val="19"/>
              <c:layout>
                <c:manualLayout>
                  <c:x val="-3.5402525252525255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5C5-4A0A-8256-E5AE57F5B2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'F95-98'!$B$7:$B$26</c:f>
              <c:strCache>
                <c:ptCount val="20"/>
                <c:pt idx="0">
                  <c:v>Guadalajara</c:v>
                </c:pt>
                <c:pt idx="1">
                  <c:v>Zapotiltic</c:v>
                </c:pt>
                <c:pt idx="2">
                  <c:v>Tala</c:v>
                </c:pt>
                <c:pt idx="3">
                  <c:v>Tamazula de Gordiano</c:v>
                </c:pt>
                <c:pt idx="4">
                  <c:v>Tepatitlán de Morelos</c:v>
                </c:pt>
                <c:pt idx="5">
                  <c:v>Teocaltiche</c:v>
                </c:pt>
                <c:pt idx="6">
                  <c:v>Tapalpa</c:v>
                </c:pt>
                <c:pt idx="7">
                  <c:v>Casimiro Castillo</c:v>
                </c:pt>
                <c:pt idx="8">
                  <c:v>Teuchitlán</c:v>
                </c:pt>
                <c:pt idx="9">
                  <c:v>Ocotlán</c:v>
                </c:pt>
                <c:pt idx="10">
                  <c:v>Atotonilco el Alto</c:v>
                </c:pt>
                <c:pt idx="11">
                  <c:v>Sayula</c:v>
                </c:pt>
                <c:pt idx="12">
                  <c:v>Encarnación de Díaz</c:v>
                </c:pt>
                <c:pt idx="13">
                  <c:v>Tuxpan</c:v>
                </c:pt>
                <c:pt idx="14">
                  <c:v>Huejuquilla el Alto</c:v>
                </c:pt>
                <c:pt idx="15">
                  <c:v>Ixtlahuacán de los Membrillos</c:v>
                </c:pt>
                <c:pt idx="16">
                  <c:v>La Huerta</c:v>
                </c:pt>
                <c:pt idx="17">
                  <c:v>Acatlán de Juárez</c:v>
                </c:pt>
                <c:pt idx="18">
                  <c:v>Tomatlán</c:v>
                </c:pt>
                <c:pt idx="19">
                  <c:v>Jocotepec</c:v>
                </c:pt>
              </c:strCache>
            </c:strRef>
          </c:cat>
          <c:val>
            <c:numRef>
              <c:f>'F95-98'!$I$7:$I$26</c:f>
              <c:numCache>
                <c:formatCode>#,##0</c:formatCode>
                <c:ptCount val="20"/>
                <c:pt idx="0">
                  <c:v>-7949</c:v>
                </c:pt>
                <c:pt idx="1">
                  <c:v>-2158</c:v>
                </c:pt>
                <c:pt idx="2">
                  <c:v>-301</c:v>
                </c:pt>
                <c:pt idx="3">
                  <c:v>351</c:v>
                </c:pt>
                <c:pt idx="4">
                  <c:v>-304</c:v>
                </c:pt>
                <c:pt idx="5">
                  <c:v>-70</c:v>
                </c:pt>
                <c:pt idx="6">
                  <c:v>-259</c:v>
                </c:pt>
                <c:pt idx="7">
                  <c:v>-55</c:v>
                </c:pt>
                <c:pt idx="8">
                  <c:v>-137</c:v>
                </c:pt>
                <c:pt idx="9">
                  <c:v>-532</c:v>
                </c:pt>
                <c:pt idx="10">
                  <c:v>-158</c:v>
                </c:pt>
                <c:pt idx="11">
                  <c:v>-97</c:v>
                </c:pt>
                <c:pt idx="12">
                  <c:v>-38</c:v>
                </c:pt>
                <c:pt idx="13">
                  <c:v>-148</c:v>
                </c:pt>
                <c:pt idx="14">
                  <c:v>3</c:v>
                </c:pt>
                <c:pt idx="15">
                  <c:v>85</c:v>
                </c:pt>
                <c:pt idx="16">
                  <c:v>16</c:v>
                </c:pt>
                <c:pt idx="17">
                  <c:v>-52</c:v>
                </c:pt>
                <c:pt idx="18">
                  <c:v>-59</c:v>
                </c:pt>
                <c:pt idx="19">
                  <c:v>-210</c:v>
                </c:pt>
              </c:numCache>
            </c:numRef>
          </c:val>
          <c:extLst>
            <c:ext xmlns:c16="http://schemas.microsoft.com/office/drawing/2014/chart" uri="{C3380CC4-5D6E-409C-BE32-E72D297353CC}">
              <c16:uniqueId val="{00000020-B5C5-4A0A-8256-E5AE57F5B278}"/>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000"/>
          <c:min val="-200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B4CA-4C5B-BB78-1B113EBCA2E7}"/>
              </c:ext>
            </c:extLst>
          </c:dPt>
          <c:dPt>
            <c:idx val="19"/>
            <c:invertIfNegative val="0"/>
            <c:bubble3D val="0"/>
            <c:spPr>
              <a:solidFill>
                <a:srgbClr val="FFC000"/>
              </a:solidFill>
              <a:ln>
                <a:noFill/>
              </a:ln>
              <a:effectLst/>
            </c:spPr>
            <c:extLst>
              <c:ext xmlns:c16="http://schemas.microsoft.com/office/drawing/2014/chart" uri="{C3380CC4-5D6E-409C-BE32-E72D297353CC}">
                <c16:uniqueId val="{00000002-B4CA-4C5B-BB78-1B113EBCA2E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'F95-98'!$B$112:$B$131</c:f>
              <c:strCache>
                <c:ptCount val="20"/>
                <c:pt idx="0">
                  <c:v>Autlán de Navarro</c:v>
                </c:pt>
                <c:pt idx="1">
                  <c:v>Degollado</c:v>
                </c:pt>
                <c:pt idx="2">
                  <c:v>Tlaquepaque</c:v>
                </c:pt>
                <c:pt idx="3">
                  <c:v>Tonalá</c:v>
                </c:pt>
                <c:pt idx="4">
                  <c:v>Ameca</c:v>
                </c:pt>
                <c:pt idx="5">
                  <c:v>San Gabriel</c:v>
                </c:pt>
                <c:pt idx="6">
                  <c:v>Atemajac de Brizuela</c:v>
                </c:pt>
                <c:pt idx="7">
                  <c:v>San Juan de los Lagos</c:v>
                </c:pt>
                <c:pt idx="8">
                  <c:v>Chapala</c:v>
                </c:pt>
                <c:pt idx="9">
                  <c:v>Arandas</c:v>
                </c:pt>
                <c:pt idx="10">
                  <c:v>El Arenal</c:v>
                </c:pt>
                <c:pt idx="11">
                  <c:v>Zacoalco de Torres</c:v>
                </c:pt>
                <c:pt idx="12">
                  <c:v>Gómez Farías</c:v>
                </c:pt>
                <c:pt idx="13">
                  <c:v>Zapopan</c:v>
                </c:pt>
                <c:pt idx="14">
                  <c:v>Lagos de Moreno</c:v>
                </c:pt>
                <c:pt idx="15">
                  <c:v>Tequila</c:v>
                </c:pt>
                <c:pt idx="16">
                  <c:v>Puerto Vallarta</c:v>
                </c:pt>
                <c:pt idx="17">
                  <c:v>Zapotlán el Grande</c:v>
                </c:pt>
                <c:pt idx="18">
                  <c:v>El Salto</c:v>
                </c:pt>
                <c:pt idx="19">
                  <c:v>Tlajomulco de Zúñiga</c:v>
                </c:pt>
              </c:strCache>
            </c:strRef>
          </c:cat>
          <c:val>
            <c:numRef>
              <c:f>'F95-98'!$G$112:$G$131</c:f>
              <c:numCache>
                <c:formatCode>#,##0</c:formatCode>
                <c:ptCount val="20"/>
                <c:pt idx="0">
                  <c:v>256</c:v>
                </c:pt>
                <c:pt idx="1">
                  <c:v>261</c:v>
                </c:pt>
                <c:pt idx="2">
                  <c:v>269</c:v>
                </c:pt>
                <c:pt idx="3">
                  <c:v>342</c:v>
                </c:pt>
                <c:pt idx="4">
                  <c:v>392</c:v>
                </c:pt>
                <c:pt idx="5">
                  <c:v>424</c:v>
                </c:pt>
                <c:pt idx="6">
                  <c:v>428</c:v>
                </c:pt>
                <c:pt idx="7">
                  <c:v>437</c:v>
                </c:pt>
                <c:pt idx="8">
                  <c:v>454</c:v>
                </c:pt>
                <c:pt idx="9">
                  <c:v>684</c:v>
                </c:pt>
                <c:pt idx="10">
                  <c:v>687</c:v>
                </c:pt>
                <c:pt idx="11">
                  <c:v>726</c:v>
                </c:pt>
                <c:pt idx="12">
                  <c:v>817</c:v>
                </c:pt>
                <c:pt idx="13">
                  <c:v>1064</c:v>
                </c:pt>
                <c:pt idx="14">
                  <c:v>1262</c:v>
                </c:pt>
                <c:pt idx="15">
                  <c:v>1600</c:v>
                </c:pt>
                <c:pt idx="16">
                  <c:v>1825</c:v>
                </c:pt>
                <c:pt idx="17">
                  <c:v>2614</c:v>
                </c:pt>
                <c:pt idx="18">
                  <c:v>4351</c:v>
                </c:pt>
                <c:pt idx="19">
                  <c:v>8052</c:v>
                </c:pt>
              </c:numCache>
            </c:numRef>
          </c:val>
          <c:extLst>
            <c:ext xmlns:c16="http://schemas.microsoft.com/office/drawing/2014/chart" uri="{C3380CC4-5D6E-409C-BE32-E72D297353CC}">
              <c16:uniqueId val="{00000003-B4CA-4C5B-BB78-1B113EBCA2E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'F95-98'!$H$6</c:f>
              <c:strCache>
                <c:ptCount val="1"/>
                <c:pt idx="0">
                  <c:v>Permanentes</c:v>
                </c:pt>
              </c:strCache>
            </c:strRef>
          </c:tx>
          <c:spPr>
            <a:solidFill>
              <a:srgbClr val="FFC000"/>
            </a:solidFill>
            <a:ln>
              <a:noFill/>
            </a:ln>
            <a:effectLst/>
          </c:spPr>
          <c:invertIfNegative val="0"/>
          <c:dLbls>
            <c:dLbl>
              <c:idx val="1"/>
              <c:layout>
                <c:manualLayout>
                  <c:x val="3.2825907986645995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76-416C-BD7F-8C0DA381E7C7}"/>
                </c:ext>
              </c:extLst>
            </c:dLbl>
            <c:dLbl>
              <c:idx val="2"/>
              <c:layout>
                <c:manualLayout>
                  <c:x val="0.10492424816365561"/>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76-416C-BD7F-8C0DA381E7C7}"/>
                </c:ext>
              </c:extLst>
            </c:dLbl>
            <c:dLbl>
              <c:idx val="3"/>
              <c:layout>
                <c:manualLayout>
                  <c:x val="3.4502229876813825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76-416C-BD7F-8C0DA381E7C7}"/>
                </c:ext>
              </c:extLst>
            </c:dLbl>
            <c:dLbl>
              <c:idx val="4"/>
              <c:layout>
                <c:manualLayout>
                  <c:x val="4.6284632958404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76-416C-BD7F-8C0DA381E7C7}"/>
                </c:ext>
              </c:extLst>
            </c:dLbl>
            <c:dLbl>
              <c:idx val="6"/>
              <c:layout>
                <c:manualLayout>
                  <c:x val="-4.244796533210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76-416C-BD7F-8C0DA381E7C7}"/>
                </c:ext>
              </c:extLst>
            </c:dLbl>
            <c:dLbl>
              <c:idx val="7"/>
              <c:layout>
                <c:manualLayout>
                  <c:x val="3.38511967594813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76-416C-BD7F-8C0DA381E7C7}"/>
                </c:ext>
              </c:extLst>
            </c:dLbl>
            <c:dLbl>
              <c:idx val="8"/>
              <c:layout>
                <c:manualLayout>
                  <c:x val="-3.74984637504019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76-416C-BD7F-8C0DA381E7C7}"/>
                </c:ext>
              </c:extLst>
            </c:dLbl>
            <c:dLbl>
              <c:idx val="9"/>
              <c:layout>
                <c:manualLayout>
                  <c:x val="-3.8982186238907438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76-416C-BD7F-8C0DA381E7C7}"/>
                </c:ext>
              </c:extLst>
            </c:dLbl>
            <c:dLbl>
              <c:idx val="10"/>
              <c:layout>
                <c:manualLayout>
                  <c:x val="-3.05027618821540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76-416C-BD7F-8C0DA381E7C7}"/>
                </c:ext>
              </c:extLst>
            </c:dLbl>
            <c:dLbl>
              <c:idx val="11"/>
              <c:layout>
                <c:manualLayout>
                  <c:x val="-1.8928278609176417E-2"/>
                  <c:y val="2.61335424016720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76-416C-BD7F-8C0DA381E7C7}"/>
                </c:ext>
              </c:extLst>
            </c:dLbl>
            <c:dLbl>
              <c:idx val="12"/>
              <c:layout>
                <c:manualLayout>
                  <c:x val="-3.69427201971787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76-416C-BD7F-8C0DA381E7C7}"/>
                </c:ext>
              </c:extLst>
            </c:dLbl>
            <c:dLbl>
              <c:idx val="13"/>
              <c:layout>
                <c:manualLayout>
                  <c:x val="0.14812981603726738"/>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76-416C-BD7F-8C0DA381E7C7}"/>
                </c:ext>
              </c:extLst>
            </c:dLbl>
            <c:dLbl>
              <c:idx val="14"/>
              <c:layout>
                <c:manualLayout>
                  <c:x val="0.11601470759067239"/>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76-416C-BD7F-8C0DA381E7C7}"/>
                </c:ext>
              </c:extLst>
            </c:dLbl>
            <c:dLbl>
              <c:idx val="15"/>
              <c:layout>
                <c:manualLayout>
                  <c:x val="-5.14356568161500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76-416C-BD7F-8C0DA381E7C7}"/>
                </c:ext>
              </c:extLst>
            </c:dLbl>
            <c:dLbl>
              <c:idx val="16"/>
              <c:layout>
                <c:manualLayout>
                  <c:x val="7.6743285537030775E-2"/>
                  <c:y val="2.61335424016723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76-416C-BD7F-8C0DA381E7C7}"/>
                </c:ext>
              </c:extLst>
            </c:dLbl>
            <c:dLbl>
              <c:idx val="17"/>
              <c:layout>
                <c:manualLayout>
                  <c:x val="-7.1516838137375305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76-416C-BD7F-8C0DA381E7C7}"/>
                </c:ext>
              </c:extLst>
            </c:dLbl>
            <c:dLbl>
              <c:idx val="18"/>
              <c:layout>
                <c:manualLayout>
                  <c:x val="0.17802918958414354"/>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76-416C-BD7F-8C0DA381E7C7}"/>
                </c:ext>
              </c:extLst>
            </c:dLbl>
            <c:dLbl>
              <c:idx val="19"/>
              <c:layout>
                <c:manualLayout>
                  <c:x val="0.26157574594388017"/>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76-416C-BD7F-8C0DA381E7C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'F95-98'!$B$112:$B$131</c:f>
              <c:strCache>
                <c:ptCount val="20"/>
                <c:pt idx="0">
                  <c:v>Autlán de Navarro</c:v>
                </c:pt>
                <c:pt idx="1">
                  <c:v>Degollado</c:v>
                </c:pt>
                <c:pt idx="2">
                  <c:v>Tlaquepaque</c:v>
                </c:pt>
                <c:pt idx="3">
                  <c:v>Tonalá</c:v>
                </c:pt>
                <c:pt idx="4">
                  <c:v>Ameca</c:v>
                </c:pt>
                <c:pt idx="5">
                  <c:v>San Gabriel</c:v>
                </c:pt>
                <c:pt idx="6">
                  <c:v>Atemajac de Brizuela</c:v>
                </c:pt>
                <c:pt idx="7">
                  <c:v>San Juan de los Lagos</c:v>
                </c:pt>
                <c:pt idx="8">
                  <c:v>Chapala</c:v>
                </c:pt>
                <c:pt idx="9">
                  <c:v>Arandas</c:v>
                </c:pt>
                <c:pt idx="10">
                  <c:v>El Arenal</c:v>
                </c:pt>
                <c:pt idx="11">
                  <c:v>Zacoalco de Torres</c:v>
                </c:pt>
                <c:pt idx="12">
                  <c:v>Gómez Farías</c:v>
                </c:pt>
                <c:pt idx="13">
                  <c:v>Zapopan</c:v>
                </c:pt>
                <c:pt idx="14">
                  <c:v>Lagos de Moreno</c:v>
                </c:pt>
                <c:pt idx="15">
                  <c:v>Tequila</c:v>
                </c:pt>
                <c:pt idx="16">
                  <c:v>Puerto Vallarta</c:v>
                </c:pt>
                <c:pt idx="17">
                  <c:v>Zapotlán el Grande</c:v>
                </c:pt>
                <c:pt idx="18">
                  <c:v>El Salto</c:v>
                </c:pt>
                <c:pt idx="19">
                  <c:v>Tlajomulco de Zúñiga</c:v>
                </c:pt>
              </c:strCache>
            </c:strRef>
          </c:cat>
          <c:val>
            <c:numRef>
              <c:f>'F95-98'!$H$112:$H$131</c:f>
              <c:numCache>
                <c:formatCode>#,##0</c:formatCode>
                <c:ptCount val="20"/>
                <c:pt idx="0">
                  <c:v>-55</c:v>
                </c:pt>
                <c:pt idx="1">
                  <c:v>263</c:v>
                </c:pt>
                <c:pt idx="2">
                  <c:v>3157</c:v>
                </c:pt>
                <c:pt idx="3">
                  <c:v>519</c:v>
                </c:pt>
                <c:pt idx="4">
                  <c:v>474</c:v>
                </c:pt>
                <c:pt idx="5">
                  <c:v>138</c:v>
                </c:pt>
                <c:pt idx="6">
                  <c:v>428</c:v>
                </c:pt>
                <c:pt idx="7">
                  <c:v>491</c:v>
                </c:pt>
                <c:pt idx="8">
                  <c:v>365</c:v>
                </c:pt>
                <c:pt idx="9">
                  <c:v>669</c:v>
                </c:pt>
                <c:pt idx="10">
                  <c:v>390</c:v>
                </c:pt>
                <c:pt idx="11">
                  <c:v>14</c:v>
                </c:pt>
                <c:pt idx="12">
                  <c:v>205</c:v>
                </c:pt>
                <c:pt idx="13">
                  <c:v>5199</c:v>
                </c:pt>
                <c:pt idx="14">
                  <c:v>3542</c:v>
                </c:pt>
                <c:pt idx="15">
                  <c:v>961</c:v>
                </c:pt>
                <c:pt idx="16">
                  <c:v>2037</c:v>
                </c:pt>
                <c:pt idx="17">
                  <c:v>1270</c:v>
                </c:pt>
                <c:pt idx="18">
                  <c:v>6209</c:v>
                </c:pt>
                <c:pt idx="19">
                  <c:v>9802</c:v>
                </c:pt>
              </c:numCache>
            </c:numRef>
          </c:val>
          <c:extLst>
            <c:ext xmlns:c16="http://schemas.microsoft.com/office/drawing/2014/chart" uri="{C3380CC4-5D6E-409C-BE32-E72D297353CC}">
              <c16:uniqueId val="{00000012-A476-416C-BD7F-8C0DA381E7C7}"/>
            </c:ext>
          </c:extLst>
        </c:ser>
        <c:ser>
          <c:idx val="1"/>
          <c:order val="1"/>
          <c:tx>
            <c:strRef>
              <c:f>'F95-98'!$I$6</c:f>
              <c:strCache>
                <c:ptCount val="1"/>
                <c:pt idx="0">
                  <c:v>Eventuales</c:v>
                </c:pt>
              </c:strCache>
            </c:strRef>
          </c:tx>
          <c:spPr>
            <a:solidFill>
              <a:srgbClr val="7C878E"/>
            </a:solidFill>
            <a:ln>
              <a:noFill/>
            </a:ln>
            <a:effectLst/>
          </c:spPr>
          <c:invertIfNegative val="0"/>
          <c:dLbls>
            <c:dLbl>
              <c:idx val="0"/>
              <c:layout>
                <c:manualLayout>
                  <c:x val="3.0201741138996496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476-416C-BD7F-8C0DA381E7C7}"/>
                </c:ext>
              </c:extLst>
            </c:dLbl>
            <c:dLbl>
              <c:idx val="1"/>
              <c:layout>
                <c:manualLayout>
                  <c:x val="-2.5703939028147459E-2"/>
                  <c:y val="-2.6131484642429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476-416C-BD7F-8C0DA381E7C7}"/>
                </c:ext>
              </c:extLst>
            </c:dLbl>
            <c:dLbl>
              <c:idx val="2"/>
              <c:layout>
                <c:manualLayout>
                  <c:x val="-9.974376198485135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476-416C-BD7F-8C0DA381E7C7}"/>
                </c:ext>
              </c:extLst>
            </c:dLbl>
            <c:dLbl>
              <c:idx val="3"/>
              <c:layout>
                <c:manualLayout>
                  <c:x val="-2.7624377292799991E-2"/>
                  <c:y val="5.22691425625902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476-416C-BD7F-8C0DA381E7C7}"/>
                </c:ext>
              </c:extLst>
            </c:dLbl>
            <c:dLbl>
              <c:idx val="4"/>
              <c:layout>
                <c:manualLayout>
                  <c:x val="-2.221357994137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476-416C-BD7F-8C0DA381E7C7}"/>
                </c:ext>
              </c:extLst>
            </c:dLbl>
            <c:dLbl>
              <c:idx val="5"/>
              <c:layout>
                <c:manualLayout>
                  <c:x val="3.078307482251048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476-416C-BD7F-8C0DA381E7C7}"/>
                </c:ext>
              </c:extLst>
            </c:dLbl>
            <c:dLbl>
              <c:idx val="7"/>
              <c:layout>
                <c:manualLayout>
                  <c:x val="-2.3700669552290568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476-416C-BD7F-8C0DA381E7C7}"/>
                </c:ext>
              </c:extLst>
            </c:dLbl>
            <c:dLbl>
              <c:idx val="10"/>
              <c:layout>
                <c:manualLayout>
                  <c:x val="2.83892191474782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476-416C-BD7F-8C0DA381E7C7}"/>
                </c:ext>
              </c:extLst>
            </c:dLbl>
            <c:dLbl>
              <c:idx val="11"/>
              <c:layout>
                <c:manualLayout>
                  <c:x val="4.2258733052852035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476-416C-BD7F-8C0DA381E7C7}"/>
                </c:ext>
              </c:extLst>
            </c:dLbl>
            <c:dLbl>
              <c:idx val="12"/>
              <c:layout>
                <c:manualLayout>
                  <c:x val="4.672202215903256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476-416C-BD7F-8C0DA381E7C7}"/>
                </c:ext>
              </c:extLst>
            </c:dLbl>
            <c:dLbl>
              <c:idx val="13"/>
              <c:layout>
                <c:manualLayout>
                  <c:x val="-0.126601445505649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476-416C-BD7F-8C0DA381E7C7}"/>
                </c:ext>
              </c:extLst>
            </c:dLbl>
            <c:dLbl>
              <c:idx val="14"/>
              <c:layout>
                <c:manualLayout>
                  <c:x val="-9.202042496451895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476-416C-BD7F-8C0DA381E7C7}"/>
                </c:ext>
              </c:extLst>
            </c:dLbl>
            <c:dLbl>
              <c:idx val="15"/>
              <c:layout>
                <c:manualLayout>
                  <c:x val="4.18179767298170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476-416C-BD7F-8C0DA381E7C7}"/>
                </c:ext>
              </c:extLst>
            </c:dLbl>
            <c:dLbl>
              <c:idx val="16"/>
              <c:layout>
                <c:manualLayout>
                  <c:x val="-3.05763335067401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476-416C-BD7F-8C0DA381E7C7}"/>
                </c:ext>
              </c:extLst>
            </c:dLbl>
            <c:dLbl>
              <c:idx val="17"/>
              <c:layout>
                <c:manualLayout>
                  <c:x val="6.9796238587559498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476-416C-BD7F-8C0DA381E7C7}"/>
                </c:ext>
              </c:extLst>
            </c:dLbl>
            <c:dLbl>
              <c:idx val="18"/>
              <c:layout>
                <c:manualLayout>
                  <c:x val="-8.6484202303448443E-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476-416C-BD7F-8C0DA381E7C7}"/>
                </c:ext>
              </c:extLst>
            </c:dLbl>
            <c:dLbl>
              <c:idx val="19"/>
              <c:layout>
                <c:manualLayout>
                  <c:x val="-8.1834711328178308E-2"/>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476-416C-BD7F-8C0DA381E7C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'F95-98'!$B$112:$B$131</c:f>
              <c:strCache>
                <c:ptCount val="20"/>
                <c:pt idx="0">
                  <c:v>Autlán de Navarro</c:v>
                </c:pt>
                <c:pt idx="1">
                  <c:v>Degollado</c:v>
                </c:pt>
                <c:pt idx="2">
                  <c:v>Tlaquepaque</c:v>
                </c:pt>
                <c:pt idx="3">
                  <c:v>Tonalá</c:v>
                </c:pt>
                <c:pt idx="4">
                  <c:v>Ameca</c:v>
                </c:pt>
                <c:pt idx="5">
                  <c:v>San Gabriel</c:v>
                </c:pt>
                <c:pt idx="6">
                  <c:v>Atemajac de Brizuela</c:v>
                </c:pt>
                <c:pt idx="7">
                  <c:v>San Juan de los Lagos</c:v>
                </c:pt>
                <c:pt idx="8">
                  <c:v>Chapala</c:v>
                </c:pt>
                <c:pt idx="9">
                  <c:v>Arandas</c:v>
                </c:pt>
                <c:pt idx="10">
                  <c:v>El Arenal</c:v>
                </c:pt>
                <c:pt idx="11">
                  <c:v>Zacoalco de Torres</c:v>
                </c:pt>
                <c:pt idx="12">
                  <c:v>Gómez Farías</c:v>
                </c:pt>
                <c:pt idx="13">
                  <c:v>Zapopan</c:v>
                </c:pt>
                <c:pt idx="14">
                  <c:v>Lagos de Moreno</c:v>
                </c:pt>
                <c:pt idx="15">
                  <c:v>Tequila</c:v>
                </c:pt>
                <c:pt idx="16">
                  <c:v>Puerto Vallarta</c:v>
                </c:pt>
                <c:pt idx="17">
                  <c:v>Zapotlán el Grande</c:v>
                </c:pt>
                <c:pt idx="18">
                  <c:v>El Salto</c:v>
                </c:pt>
                <c:pt idx="19">
                  <c:v>Tlajomulco de Zúñiga</c:v>
                </c:pt>
              </c:strCache>
            </c:strRef>
          </c:cat>
          <c:val>
            <c:numRef>
              <c:f>'F95-98'!$I$112:$I$131</c:f>
              <c:numCache>
                <c:formatCode>#,##0</c:formatCode>
                <c:ptCount val="20"/>
                <c:pt idx="0">
                  <c:v>311</c:v>
                </c:pt>
                <c:pt idx="1">
                  <c:v>-2</c:v>
                </c:pt>
                <c:pt idx="2">
                  <c:v>-2888</c:v>
                </c:pt>
                <c:pt idx="3">
                  <c:v>-177</c:v>
                </c:pt>
                <c:pt idx="4">
                  <c:v>-82</c:v>
                </c:pt>
                <c:pt idx="5">
                  <c:v>286</c:v>
                </c:pt>
                <c:pt idx="6">
                  <c:v>0</c:v>
                </c:pt>
                <c:pt idx="7">
                  <c:v>-54</c:v>
                </c:pt>
                <c:pt idx="8">
                  <c:v>89</c:v>
                </c:pt>
                <c:pt idx="9">
                  <c:v>15</c:v>
                </c:pt>
                <c:pt idx="10">
                  <c:v>297</c:v>
                </c:pt>
                <c:pt idx="11">
                  <c:v>712</c:v>
                </c:pt>
                <c:pt idx="12">
                  <c:v>612</c:v>
                </c:pt>
                <c:pt idx="13">
                  <c:v>-4135</c:v>
                </c:pt>
                <c:pt idx="14">
                  <c:v>-2280</c:v>
                </c:pt>
                <c:pt idx="15">
                  <c:v>639</c:v>
                </c:pt>
                <c:pt idx="16">
                  <c:v>-212</c:v>
                </c:pt>
                <c:pt idx="17">
                  <c:v>1344</c:v>
                </c:pt>
                <c:pt idx="18">
                  <c:v>-1858</c:v>
                </c:pt>
                <c:pt idx="19">
                  <c:v>-1750</c:v>
                </c:pt>
              </c:numCache>
            </c:numRef>
          </c:val>
          <c:extLst>
            <c:ext xmlns:c16="http://schemas.microsoft.com/office/drawing/2014/chart" uri="{C3380CC4-5D6E-409C-BE32-E72D297353CC}">
              <c16:uniqueId val="{00000024-A476-416C-BD7F-8C0DA381E7C7}"/>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0500"/>
          <c:min val="-5300"/>
        </c:scaling>
        <c:delete val="0"/>
        <c:axPos val="b"/>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209601752536838E-2"/>
          <c:y val="0.18551655440660278"/>
          <c:w val="0.89966840367081913"/>
          <c:h val="0.54751260804441326"/>
        </c:manualLayout>
      </c:layout>
      <c:barChart>
        <c:barDir val="col"/>
        <c:grouping val="clustered"/>
        <c:varyColors val="0"/>
        <c:ser>
          <c:idx val="0"/>
          <c:order val="0"/>
          <c:tx>
            <c:strRef>
              <c:f>'F99'!$A$8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0B-47A6-9D98-724AA125878C}"/>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0B-47A6-9D98-724AA125878C}"/>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B-47A6-9D98-724AA125878C}"/>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B-47A6-9D98-724AA125878C}"/>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'F99'!$B$5:$I$5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'F99'!$B$8:$I$8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CA0B-47A6-9D98-724AA125878C}"/>
            </c:ext>
          </c:extLst>
        </c:ser>
        <c:ser>
          <c:idx val="1"/>
          <c:order val="1"/>
          <c:tx>
            <c:strRef>
              <c:f>'F99'!$A$9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'F99'!$B$5:$I$5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'F99'!$B$9:$I$9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CA0B-47A6-9D98-724AA125878C}"/>
            </c:ext>
          </c:extLst>
        </c:ser>
        <c:ser>
          <c:idx val="2"/>
          <c:order val="2"/>
          <c:tx>
            <c:strRef>
              <c:f>'F99'!$A$10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CA0B-47A6-9D98-724AA125878C}"/>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'F99'!$B$5:$I$5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'F99'!$B$10:$I$10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CA0B-47A6-9D98-724AA125878C}"/>
            </c:ext>
          </c:extLst>
        </c:ser>
        <c:ser>
          <c:idx val="3"/>
          <c:order val="3"/>
          <c:tx>
            <c:strRef>
              <c:f>'F99'!$A$11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'F99'!$B$5:$I$5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'F99'!$B$11:$I$11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CA0B-47A6-9D98-724AA125878C}"/>
            </c:ext>
          </c:extLst>
        </c:ser>
        <c:ser>
          <c:idx val="4"/>
          <c:order val="4"/>
          <c:tx>
            <c:strRef>
              <c:f>'F99'!$A$12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'F99'!$B$5:$I$5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'F99'!$B$12:$I$12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CA0B-47A6-9D98-724AA125878C}"/>
            </c:ext>
          </c:extLst>
        </c:ser>
        <c:ser>
          <c:idx val="5"/>
          <c:order val="5"/>
          <c:tx>
            <c:strRef>
              <c:f>'F99'!$A$13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'F99'!$B$5:$I$5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'F99'!$B$13:$I$13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CA0B-47A6-9D98-724AA125878C}"/>
            </c:ext>
          </c:extLst>
        </c:ser>
        <c:ser>
          <c:idx val="6"/>
          <c:order val="6"/>
          <c:tx>
            <c:strRef>
              <c:f>'F99'!$A$14</c:f>
              <c:strCache>
                <c:ptCount val="1"/>
                <c:pt idx="0">
                  <c:v>jul-21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'F99'!$B$5:$I$5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'F99'!$B$14:$I$14</c:f>
              <c:numCache>
                <c:formatCode>#,##0</c:formatCode>
                <c:ptCount val="8"/>
                <c:pt idx="0">
                  <c:v>108146</c:v>
                </c:pt>
                <c:pt idx="1">
                  <c:v>382052</c:v>
                </c:pt>
                <c:pt idx="2">
                  <c:v>137423</c:v>
                </c:pt>
                <c:pt idx="3">
                  <c:v>9603</c:v>
                </c:pt>
                <c:pt idx="4">
                  <c:v>473006</c:v>
                </c:pt>
                <c:pt idx="5">
                  <c:v>2577</c:v>
                </c:pt>
                <c:pt idx="6">
                  <c:v>620513</c:v>
                </c:pt>
                <c:pt idx="7">
                  <c:v>93255</c:v>
                </c:pt>
              </c:numCache>
            </c:numRef>
          </c:val>
          <c:extLst>
            <c:ext xmlns:c16="http://schemas.microsoft.com/office/drawing/2014/chart" uri="{C3380CC4-5D6E-409C-BE32-E72D297353CC}">
              <c16:uniqueId val="{0000000B-CA0B-47A6-9D98-724AA125878C}"/>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4271216097987754"/>
          <c:y val="0.90615057771740415"/>
          <c:w val="0.7416329454881132"/>
          <c:h val="5.3729061199346069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F7F6-48E4-BDE9-CF8A8F47AB12}"/>
              </c:ext>
            </c:extLst>
          </c:dPt>
          <c:dPt>
            <c:idx val="1"/>
            <c:bubble3D val="0"/>
            <c:spPr>
              <a:solidFill>
                <a:schemeClr val="accent2"/>
              </a:solidFill>
              <a:ln>
                <a:noFill/>
              </a:ln>
              <a:effectLst/>
            </c:spPr>
            <c:extLst>
              <c:ext xmlns:c16="http://schemas.microsoft.com/office/drawing/2014/chart" uri="{C3380CC4-5D6E-409C-BE32-E72D297353CC}">
                <c16:uniqueId val="{00000003-F7F6-48E4-BDE9-CF8A8F47AB12}"/>
              </c:ext>
            </c:extLst>
          </c:dPt>
          <c:dPt>
            <c:idx val="2"/>
            <c:bubble3D val="0"/>
            <c:spPr>
              <a:solidFill>
                <a:srgbClr val="DAA600"/>
              </a:solidFill>
              <a:ln>
                <a:noFill/>
              </a:ln>
              <a:effectLst/>
            </c:spPr>
            <c:extLst>
              <c:ext xmlns:c16="http://schemas.microsoft.com/office/drawing/2014/chart" uri="{C3380CC4-5D6E-409C-BE32-E72D297353CC}">
                <c16:uniqueId val="{00000005-F7F6-48E4-BDE9-CF8A8F47AB12}"/>
              </c:ext>
            </c:extLst>
          </c:dPt>
          <c:dPt>
            <c:idx val="3"/>
            <c:bubble3D val="0"/>
            <c:spPr>
              <a:solidFill>
                <a:srgbClr val="C00000"/>
              </a:solidFill>
              <a:ln>
                <a:noFill/>
              </a:ln>
              <a:effectLst/>
            </c:spPr>
            <c:extLst>
              <c:ext xmlns:c16="http://schemas.microsoft.com/office/drawing/2014/chart" uri="{C3380CC4-5D6E-409C-BE32-E72D297353CC}">
                <c16:uniqueId val="{00000007-F7F6-48E4-BDE9-CF8A8F47AB12}"/>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F7F6-48E4-BDE9-CF8A8F47AB12}"/>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F7F6-48E4-BDE9-CF8A8F47AB12}"/>
              </c:ext>
            </c:extLst>
          </c:dPt>
          <c:dPt>
            <c:idx val="6"/>
            <c:bubble3D val="0"/>
            <c:spPr>
              <a:solidFill>
                <a:srgbClr val="FFCC66"/>
              </a:solidFill>
              <a:ln>
                <a:noFill/>
              </a:ln>
              <a:effectLst/>
            </c:spPr>
            <c:extLst>
              <c:ext xmlns:c16="http://schemas.microsoft.com/office/drawing/2014/chart" uri="{C3380CC4-5D6E-409C-BE32-E72D297353CC}">
                <c16:uniqueId val="{0000000D-F7F6-48E4-BDE9-CF8A8F47AB12}"/>
              </c:ext>
            </c:extLst>
          </c:dPt>
          <c:dPt>
            <c:idx val="7"/>
            <c:bubble3D val="0"/>
            <c:spPr>
              <a:solidFill>
                <a:srgbClr val="A99C3D"/>
              </a:solidFill>
              <a:ln>
                <a:noFill/>
              </a:ln>
              <a:effectLst/>
            </c:spPr>
            <c:extLst>
              <c:ext xmlns:c16="http://schemas.microsoft.com/office/drawing/2014/chart" uri="{C3380CC4-5D6E-409C-BE32-E72D297353CC}">
                <c16:uniqueId val="{0000000F-F7F6-48E4-BDE9-CF8A8F47AB12}"/>
              </c:ext>
            </c:extLst>
          </c:dPt>
          <c:dLbls>
            <c:dLbl>
              <c:idx val="0"/>
              <c:layout>
                <c:manualLayout>
                  <c:x val="0.17667731926672792"/>
                  <c:y val="1.3225543409015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F6-48E4-BDE9-CF8A8F47AB12}"/>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F6-48E4-BDE9-CF8A8F47AB12}"/>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F6-48E4-BDE9-CF8A8F47AB12}"/>
                </c:ext>
              </c:extLst>
            </c:dLbl>
            <c:dLbl>
              <c:idx val="3"/>
              <c:layout>
                <c:manualLayout>
                  <c:x val="-1.1372849748757831E-2"/>
                  <c:y val="7.504628604690064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F7F6-48E4-BDE9-CF8A8F47AB12}"/>
                </c:ext>
              </c:extLst>
            </c:dLbl>
            <c:dLbl>
              <c:idx val="4"/>
              <c:layout>
                <c:manualLayout>
                  <c:x val="-0.21053059980832242"/>
                  <c:y val="5.07170521813428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F6-48E4-BDE9-CF8A8F47AB12}"/>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F6-48E4-BDE9-CF8A8F47AB12}"/>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F6-48E4-BDE9-CF8A8F47AB12}"/>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F7F6-48E4-BDE9-CF8A8F47AB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'F100'!$A$5:$A$12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'F100'!$C$5:$C$12</c:f>
              <c:numCache>
                <c:formatCode>0.00%</c:formatCode>
                <c:ptCount val="8"/>
                <c:pt idx="0">
                  <c:v>5.9206985752022226E-2</c:v>
                </c:pt>
                <c:pt idx="1">
                  <c:v>0.2091630510655188</c:v>
                </c:pt>
                <c:pt idx="2">
                  <c:v>7.5235344839385182E-2</c:v>
                </c:pt>
                <c:pt idx="3">
                  <c:v>5.2573806167280296E-3</c:v>
                </c:pt>
                <c:pt idx="4">
                  <c:v>0.25895788566032052</c:v>
                </c:pt>
                <c:pt idx="5">
                  <c:v>1.4108372226708458E-3</c:v>
                </c:pt>
                <c:pt idx="6">
                  <c:v>0.33971394549908984</c:v>
                </c:pt>
                <c:pt idx="7">
                  <c:v>5.1054569344264542E-2</c:v>
                </c:pt>
              </c:numCache>
            </c:numRef>
          </c:val>
          <c:extLst>
            <c:ext xmlns:c16="http://schemas.microsoft.com/office/drawing/2014/chart" uri="{C3380CC4-5D6E-409C-BE32-E72D297353CC}">
              <c16:uniqueId val="{00000010-F7F6-48E4-BDE9-CF8A8F47AB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4586288416075651E-2"/>
          <c:y val="1.1761529808773905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1FF-4F6D-A09F-40F457F7AE6E}"/>
              </c:ext>
            </c:extLst>
          </c:dPt>
          <c:dPt>
            <c:idx val="5"/>
            <c:invertIfNegative val="0"/>
            <c:bubble3D val="0"/>
            <c:extLst>
              <c:ext xmlns:c16="http://schemas.microsoft.com/office/drawing/2014/chart" uri="{C3380CC4-5D6E-409C-BE32-E72D297353CC}">
                <c16:uniqueId val="{00000001-81FF-4F6D-A09F-40F457F7AE6E}"/>
              </c:ext>
            </c:extLst>
          </c:dPt>
          <c:dPt>
            <c:idx val="6"/>
            <c:invertIfNegative val="0"/>
            <c:bubble3D val="0"/>
            <c:spPr>
              <a:solidFill>
                <a:srgbClr val="7C878E"/>
              </a:solidFill>
              <a:ln>
                <a:noFill/>
              </a:ln>
              <a:effectLst/>
            </c:spPr>
            <c:extLst>
              <c:ext xmlns:c16="http://schemas.microsoft.com/office/drawing/2014/chart" uri="{C3380CC4-5D6E-409C-BE32-E72D297353CC}">
                <c16:uniqueId val="{00000003-81FF-4F6D-A09F-40F457F7AE6E}"/>
              </c:ext>
            </c:extLst>
          </c:dPt>
          <c:dPt>
            <c:idx val="7"/>
            <c:invertIfNegative val="0"/>
            <c:bubble3D val="0"/>
            <c:spPr>
              <a:solidFill>
                <a:srgbClr val="7C878E"/>
              </a:solidFill>
              <a:ln>
                <a:noFill/>
              </a:ln>
              <a:effectLst/>
            </c:spPr>
            <c:extLst>
              <c:ext xmlns:c16="http://schemas.microsoft.com/office/drawing/2014/chart" uri="{C3380CC4-5D6E-409C-BE32-E72D297353CC}">
                <c16:uniqueId val="{00000005-81FF-4F6D-A09F-40F457F7AE6E}"/>
              </c:ext>
            </c:extLst>
          </c:dPt>
          <c:dPt>
            <c:idx val="8"/>
            <c:invertIfNegative val="0"/>
            <c:bubble3D val="0"/>
            <c:spPr>
              <a:solidFill>
                <a:srgbClr val="FFC000"/>
              </a:solidFill>
              <a:ln>
                <a:noFill/>
              </a:ln>
              <a:effectLst/>
            </c:spPr>
            <c:extLst>
              <c:ext xmlns:c16="http://schemas.microsoft.com/office/drawing/2014/chart" uri="{C3380CC4-5D6E-409C-BE32-E72D297353CC}">
                <c16:uniqueId val="{0000000F-3D86-4119-A4E6-A90AE10FAFE7}"/>
              </c:ext>
            </c:extLst>
          </c:dPt>
          <c:dPt>
            <c:idx val="17"/>
            <c:invertIfNegative val="0"/>
            <c:bubble3D val="0"/>
            <c:extLst>
              <c:ext xmlns:c16="http://schemas.microsoft.com/office/drawing/2014/chart" uri="{C3380CC4-5D6E-409C-BE32-E72D297353CC}">
                <c16:uniqueId val="{00000006-81FF-4F6D-A09F-40F457F7AE6E}"/>
              </c:ext>
            </c:extLst>
          </c:dPt>
          <c:dPt>
            <c:idx val="18"/>
            <c:invertIfNegative val="0"/>
            <c:bubble3D val="0"/>
            <c:extLst>
              <c:ext xmlns:c16="http://schemas.microsoft.com/office/drawing/2014/chart" uri="{C3380CC4-5D6E-409C-BE32-E72D297353CC}">
                <c16:uniqueId val="{00000007-81FF-4F6D-A09F-40F457F7AE6E}"/>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FF-4F6D-A09F-40F457F7AE6E}"/>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F-4B95-B904-05DCAA8DEBFB}"/>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5F-4B95-B904-05DCAA8DEBFB}"/>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5F-4B95-B904-05DCAA8DEBFB}"/>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5F-4B95-B904-05DCAA8DEBFB}"/>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FF-4F6D-A09F-40F457F7AE6E}"/>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FF-4F6D-A09F-40F457F7AE6E}"/>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FF-4F6D-A09F-40F457F7AE6E}"/>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D86-4119-A4E6-A90AE10FAFE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'F101'!$A$6:$A$14</c:f>
              <c:numCache>
                <c:formatCode>General</c:formatCode>
                <c:ptCount val="9"/>
                <c:pt idx="0">
                  <c:v>2013</c:v>
                </c:pt>
                <c:pt idx="1">
                  <c:v>2014</c:v>
                </c:pt>
                <c:pt idx="2">
                  <c:v>2015</c:v>
                </c:pt>
                <c:pt idx="3">
                  <c:v>2016</c:v>
                </c:pt>
                <c:pt idx="4">
                  <c:v>2017</c:v>
                </c:pt>
                <c:pt idx="5">
                  <c:v>2018</c:v>
                </c:pt>
                <c:pt idx="6">
                  <c:v>2019</c:v>
                </c:pt>
                <c:pt idx="7">
                  <c:v>2020</c:v>
                </c:pt>
                <c:pt idx="8" formatCode="mmm\-yy">
                  <c:v>44378</c:v>
                </c:pt>
              </c:numCache>
            </c:numRef>
          </c:cat>
          <c:val>
            <c:numRef>
              <c:f>'F101'!$B$6:$B$14</c:f>
              <c:numCache>
                <c:formatCode>#,##0</c:formatCode>
                <c:ptCount val="9"/>
                <c:pt idx="0">
                  <c:v>70246</c:v>
                </c:pt>
                <c:pt idx="1">
                  <c:v>77509</c:v>
                </c:pt>
                <c:pt idx="2">
                  <c:v>82606</c:v>
                </c:pt>
                <c:pt idx="3">
                  <c:v>89558</c:v>
                </c:pt>
                <c:pt idx="4">
                  <c:v>96726</c:v>
                </c:pt>
                <c:pt idx="5">
                  <c:v>104065</c:v>
                </c:pt>
                <c:pt idx="6">
                  <c:v>109333</c:v>
                </c:pt>
                <c:pt idx="7">
                  <c:v>111767</c:v>
                </c:pt>
                <c:pt idx="8">
                  <c:v>108146</c:v>
                </c:pt>
              </c:numCache>
            </c:numRef>
          </c:val>
          <c:extLst>
            <c:ext xmlns:c16="http://schemas.microsoft.com/office/drawing/2014/chart" uri="{C3380CC4-5D6E-409C-BE32-E72D297353CC}">
              <c16:uniqueId val="{00000008-81FF-4F6D-A09F-40F457F7AE6E}"/>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'F10'!$O$6</c:f>
              <c:strCache>
                <c:ptCount val="1"/>
                <c:pt idx="0">
                  <c:v>Jalisco 2018</c:v>
                </c:pt>
              </c:strCache>
            </c:strRef>
          </c:tx>
          <c:spPr>
            <a:solidFill>
              <a:srgbClr val="FFC000"/>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'F9'!$A$9:$A$18</c:f>
              <c:strCache>
                <c:ptCount val="10"/>
                <c:pt idx="0">
                  <c:v>I</c:v>
                </c:pt>
                <c:pt idx="1">
                  <c:v>II</c:v>
                </c:pt>
                <c:pt idx="2">
                  <c:v>III</c:v>
                </c:pt>
                <c:pt idx="3">
                  <c:v>IV</c:v>
                </c:pt>
                <c:pt idx="4">
                  <c:v>V</c:v>
                </c:pt>
                <c:pt idx="5">
                  <c:v>VI</c:v>
                </c:pt>
                <c:pt idx="6">
                  <c:v>VII</c:v>
                </c:pt>
                <c:pt idx="7">
                  <c:v>VIII</c:v>
                </c:pt>
                <c:pt idx="8">
                  <c:v>IX</c:v>
                </c:pt>
                <c:pt idx="9">
                  <c:v>X</c:v>
                </c:pt>
              </c:strCache>
            </c:strRef>
          </c:cat>
          <c:val>
            <c:numRef>
              <c:f>'F10'!$O$8:$O$17</c:f>
              <c:numCache>
                <c:formatCode>0.0%</c:formatCode>
                <c:ptCount val="10"/>
                <c:pt idx="0">
                  <c:v>0.37790117877627161</c:v>
                </c:pt>
                <c:pt idx="1">
                  <c:v>0.25623988539791648</c:v>
                </c:pt>
                <c:pt idx="2">
                  <c:v>0.18127769238504984</c:v>
                </c:pt>
                <c:pt idx="3">
                  <c:v>0.15658306345331621</c:v>
                </c:pt>
                <c:pt idx="4">
                  <c:v>0.15589836950234831</c:v>
                </c:pt>
                <c:pt idx="5">
                  <c:v>0.15186069399058916</c:v>
                </c:pt>
                <c:pt idx="6">
                  <c:v>0.13406016355372943</c:v>
                </c:pt>
                <c:pt idx="7">
                  <c:v>0.13290691033342056</c:v>
                </c:pt>
                <c:pt idx="8">
                  <c:v>0.14615798128554766</c:v>
                </c:pt>
                <c:pt idx="9">
                  <c:v>0.17877038216274074</c:v>
                </c:pt>
              </c:numCache>
            </c:numRef>
          </c:val>
          <c:extLst>
            <c:ext xmlns:c16="http://schemas.microsoft.com/office/drawing/2014/chart" uri="{C3380CC4-5D6E-409C-BE32-E72D297353CC}">
              <c16:uniqueId val="{00000000-EDEF-435A-A14F-DF26836A0734}"/>
            </c:ext>
          </c:extLst>
        </c:ser>
        <c:ser>
          <c:idx val="1"/>
          <c:order val="1"/>
          <c:tx>
            <c:strRef>
              <c:f>'F9'!$P$7</c:f>
              <c:strCache>
                <c:ptCount val="1"/>
                <c:pt idx="0">
                  <c:v>Jalisco 2020</c:v>
                </c:pt>
              </c:strCache>
            </c:strRef>
          </c:tx>
          <c:spPr>
            <a:solidFill>
              <a:schemeClr val="bg1">
                <a:lumMod val="50000"/>
              </a:schemeClr>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'F9'!$A$9:$A$18</c:f>
              <c:strCache>
                <c:ptCount val="10"/>
                <c:pt idx="0">
                  <c:v>I</c:v>
                </c:pt>
                <c:pt idx="1">
                  <c:v>II</c:v>
                </c:pt>
                <c:pt idx="2">
                  <c:v>III</c:v>
                </c:pt>
                <c:pt idx="3">
                  <c:v>IV</c:v>
                </c:pt>
                <c:pt idx="4">
                  <c:v>V</c:v>
                </c:pt>
                <c:pt idx="5">
                  <c:v>VI</c:v>
                </c:pt>
                <c:pt idx="6">
                  <c:v>VII</c:v>
                </c:pt>
                <c:pt idx="7">
                  <c:v>VIII</c:v>
                </c:pt>
                <c:pt idx="8">
                  <c:v>IX</c:v>
                </c:pt>
                <c:pt idx="9">
                  <c:v>X</c:v>
                </c:pt>
              </c:strCache>
            </c:strRef>
          </c:cat>
          <c:val>
            <c:numRef>
              <c:f>'F9'!$P$9:$P$18</c:f>
              <c:numCache>
                <c:formatCode>0.0%</c:formatCode>
                <c:ptCount val="10"/>
                <c:pt idx="0">
                  <c:v>0.32165500941033509</c:v>
                </c:pt>
                <c:pt idx="1">
                  <c:v>0.22464233227217159</c:v>
                </c:pt>
                <c:pt idx="2">
                  <c:v>0.21965562674662631</c:v>
                </c:pt>
                <c:pt idx="3">
                  <c:v>0.20688968582371345</c:v>
                </c:pt>
                <c:pt idx="4">
                  <c:v>0.15285433757905789</c:v>
                </c:pt>
                <c:pt idx="5">
                  <c:v>0.15542290597997044</c:v>
                </c:pt>
                <c:pt idx="6">
                  <c:v>0.14738512746158755</c:v>
                </c:pt>
                <c:pt idx="7">
                  <c:v>0.13873754143769845</c:v>
                </c:pt>
                <c:pt idx="8">
                  <c:v>0.13797265692744792</c:v>
                </c:pt>
                <c:pt idx="9">
                  <c:v>0.17526282851387506</c:v>
                </c:pt>
              </c:numCache>
            </c:numRef>
          </c:val>
          <c:extLst>
            <c:ext xmlns:c16="http://schemas.microsoft.com/office/drawing/2014/chart" uri="{C3380CC4-5D6E-409C-BE32-E72D297353CC}">
              <c16:uniqueId val="{00000001-EDEF-435A-A14F-DF26836A0734}"/>
            </c:ext>
          </c:extLst>
        </c:ser>
        <c:dLbls>
          <c:showLegendKey val="0"/>
          <c:showVal val="0"/>
          <c:showCatName val="0"/>
          <c:showSerName val="0"/>
          <c:showPercent val="0"/>
          <c:showBubbleSize val="0"/>
        </c:dLbls>
        <c:gapWidth val="219"/>
        <c:overlap val="-27"/>
        <c:axId val="194483103"/>
        <c:axId val="475442111"/>
      </c:barChart>
      <c:catAx>
        <c:axId val="194483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75442111"/>
        <c:crosses val="autoZero"/>
        <c:auto val="1"/>
        <c:lblAlgn val="ctr"/>
        <c:lblOffset val="100"/>
        <c:noMultiLvlLbl val="0"/>
      </c:catAx>
      <c:valAx>
        <c:axId val="475442111"/>
        <c:scaling>
          <c:orientation val="minMax"/>
          <c:min val="0.12000000000000001"/>
        </c:scaling>
        <c:delete val="1"/>
        <c:axPos val="l"/>
        <c:numFmt formatCode="0.0%" sourceLinked="1"/>
        <c:majorTickMark val="none"/>
        <c:minorTickMark val="none"/>
        <c:tickLblPos val="nextTo"/>
        <c:crossAx val="194483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C93-40B0-B823-B348CFB9B4A3}"/>
              </c:ext>
            </c:extLst>
          </c:dPt>
          <c:dPt>
            <c:idx val="1"/>
            <c:bubble3D val="0"/>
            <c:spPr>
              <a:solidFill>
                <a:schemeClr val="accent5"/>
              </a:solidFill>
              <a:ln>
                <a:noFill/>
              </a:ln>
              <a:effectLst/>
            </c:spPr>
            <c:extLst>
              <c:ext xmlns:c16="http://schemas.microsoft.com/office/drawing/2014/chart" uri="{C3380CC4-5D6E-409C-BE32-E72D297353CC}">
                <c16:uniqueId val="{00000003-DC93-40B0-B823-B348CFB9B4A3}"/>
              </c:ext>
            </c:extLst>
          </c:dPt>
          <c:dPt>
            <c:idx val="2"/>
            <c:bubble3D val="0"/>
            <c:spPr>
              <a:solidFill>
                <a:schemeClr val="accent4"/>
              </a:solidFill>
              <a:ln>
                <a:noFill/>
              </a:ln>
              <a:effectLst/>
            </c:spPr>
            <c:extLst>
              <c:ext xmlns:c16="http://schemas.microsoft.com/office/drawing/2014/chart" uri="{C3380CC4-5D6E-409C-BE32-E72D297353CC}">
                <c16:uniqueId val="{00000005-DC93-40B0-B823-B348CFB9B4A3}"/>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DC93-40B0-B823-B348CFB9B4A3}"/>
              </c:ext>
            </c:extLst>
          </c:dPt>
          <c:dPt>
            <c:idx val="4"/>
            <c:bubble3D val="0"/>
            <c:spPr>
              <a:solidFill>
                <a:srgbClr val="A99C3D"/>
              </a:solidFill>
              <a:ln>
                <a:noFill/>
              </a:ln>
              <a:effectLst/>
            </c:spPr>
            <c:extLst>
              <c:ext xmlns:c16="http://schemas.microsoft.com/office/drawing/2014/chart" uri="{C3380CC4-5D6E-409C-BE32-E72D297353CC}">
                <c16:uniqueId val="{00000009-DC93-40B0-B823-B348CFB9B4A3}"/>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DC93-40B0-B823-B348CFB9B4A3}"/>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DC93-40B0-B823-B348CFB9B4A3}"/>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C93-40B0-B823-B348CFB9B4A3}"/>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C93-40B0-B823-B348CFB9B4A3}"/>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C93-40B0-B823-B348CFB9B4A3}"/>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C93-40B0-B823-B348CFB9B4A3}"/>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C93-40B0-B823-B348CFB9B4A3}"/>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'F102'!$A$6:$A$10</c:f>
              <c:strCache>
                <c:ptCount val="5"/>
                <c:pt idx="0">
                  <c:v>Agricultura</c:v>
                </c:pt>
                <c:pt idx="1">
                  <c:v>Caza</c:v>
                </c:pt>
                <c:pt idx="2">
                  <c:v>Ganadería</c:v>
                </c:pt>
                <c:pt idx="3">
                  <c:v>Pesca</c:v>
                </c:pt>
                <c:pt idx="4">
                  <c:v>Silvicultura</c:v>
                </c:pt>
              </c:strCache>
            </c:strRef>
          </c:cat>
          <c:val>
            <c:numRef>
              <c:f>'F102'!$B$6:$B$10</c:f>
              <c:numCache>
                <c:formatCode>0.00%</c:formatCode>
                <c:ptCount val="5"/>
                <c:pt idx="0">
                  <c:v>0.77435133985538074</c:v>
                </c:pt>
                <c:pt idx="1">
                  <c:v>4.0685739648253289E-4</c:v>
                </c:pt>
                <c:pt idx="2">
                  <c:v>0.21494091320991993</c:v>
                </c:pt>
                <c:pt idx="3">
                  <c:v>6.454237789654726E-3</c:v>
                </c:pt>
                <c:pt idx="4">
                  <c:v>3.8466517485621289E-3</c:v>
                </c:pt>
              </c:numCache>
            </c:numRef>
          </c:val>
          <c:extLst>
            <c:ext xmlns:c16="http://schemas.microsoft.com/office/drawing/2014/chart" uri="{C3380CC4-5D6E-409C-BE32-E72D297353CC}">
              <c16:uniqueId val="{0000000E-DC93-40B0-B823-B348CFB9B4A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F39-43CF-BD47-A12F2C571D32}"/>
              </c:ext>
            </c:extLst>
          </c:dPt>
          <c:dPt>
            <c:idx val="5"/>
            <c:invertIfNegative val="0"/>
            <c:bubble3D val="0"/>
            <c:extLst>
              <c:ext xmlns:c16="http://schemas.microsoft.com/office/drawing/2014/chart" uri="{C3380CC4-5D6E-409C-BE32-E72D297353CC}">
                <c16:uniqueId val="{00000002-9F39-43CF-BD47-A12F2C571D32}"/>
              </c:ext>
            </c:extLst>
          </c:dPt>
          <c:dPt>
            <c:idx val="6"/>
            <c:invertIfNegative val="0"/>
            <c:bubble3D val="0"/>
            <c:extLst>
              <c:ext xmlns:c16="http://schemas.microsoft.com/office/drawing/2014/chart" uri="{C3380CC4-5D6E-409C-BE32-E72D297353CC}">
                <c16:uniqueId val="{00000003-9F39-43CF-BD47-A12F2C571D32}"/>
              </c:ext>
            </c:extLst>
          </c:dPt>
          <c:dPt>
            <c:idx val="7"/>
            <c:invertIfNegative val="0"/>
            <c:bubble3D val="0"/>
            <c:extLst>
              <c:ext xmlns:c16="http://schemas.microsoft.com/office/drawing/2014/chart" uri="{C3380CC4-5D6E-409C-BE32-E72D297353CC}">
                <c16:uniqueId val="{00000005-9F39-43CF-BD47-A12F2C571D32}"/>
              </c:ext>
            </c:extLst>
          </c:dPt>
          <c:dPt>
            <c:idx val="8"/>
            <c:invertIfNegative val="0"/>
            <c:bubble3D val="0"/>
            <c:spPr>
              <a:solidFill>
                <a:srgbClr val="FFC000"/>
              </a:solidFill>
              <a:ln>
                <a:noFill/>
              </a:ln>
              <a:effectLst/>
            </c:spPr>
            <c:extLst>
              <c:ext xmlns:c16="http://schemas.microsoft.com/office/drawing/2014/chart" uri="{C3380CC4-5D6E-409C-BE32-E72D297353CC}">
                <c16:uniqueId val="{0000000B-07AF-475A-8E51-2557482821C9}"/>
              </c:ext>
            </c:extLst>
          </c:dPt>
          <c:dPt>
            <c:idx val="17"/>
            <c:invertIfNegative val="0"/>
            <c:bubble3D val="0"/>
            <c:extLst>
              <c:ext xmlns:c16="http://schemas.microsoft.com/office/drawing/2014/chart" uri="{C3380CC4-5D6E-409C-BE32-E72D297353CC}">
                <c16:uniqueId val="{00000006-9F39-43CF-BD47-A12F2C571D32}"/>
              </c:ext>
            </c:extLst>
          </c:dPt>
          <c:dPt>
            <c:idx val="18"/>
            <c:invertIfNegative val="0"/>
            <c:bubble3D val="0"/>
            <c:extLst>
              <c:ext xmlns:c16="http://schemas.microsoft.com/office/drawing/2014/chart" uri="{C3380CC4-5D6E-409C-BE32-E72D297353CC}">
                <c16:uniqueId val="{00000007-9F39-43CF-BD47-A12F2C571D32}"/>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9-43CF-BD47-A12F2C571D32}"/>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39-43CF-BD47-A12F2C571D32}"/>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39-43CF-BD47-A12F2C571D32}"/>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39-43CF-BD47-A12F2C571D32}"/>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39-43CF-BD47-A12F2C571D32}"/>
                </c:ext>
              </c:extLst>
            </c:dLbl>
            <c:dLbl>
              <c:idx val="5"/>
              <c:layout>
                <c:manualLayout>
                  <c:x val="2.1898061935305881E-3"/>
                  <c:y val="2.5817122124440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39-43CF-BD47-A12F2C571D32}"/>
                </c:ext>
              </c:extLst>
            </c:dLbl>
            <c:dLbl>
              <c:idx val="6"/>
              <c:layout>
                <c:manualLayout>
                  <c:x val="2.1898061935305079E-3"/>
                  <c:y val="3.03921568627450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9-43CF-BD47-A12F2C571D32}"/>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39-43CF-BD47-A12F2C571D32}"/>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AF-475A-8E51-2557482821C9}"/>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'F103'!$A$6:$A$14</c:f>
              <c:numCache>
                <c:formatCode>General</c:formatCode>
                <c:ptCount val="9"/>
                <c:pt idx="0">
                  <c:v>2013</c:v>
                </c:pt>
                <c:pt idx="1">
                  <c:v>2014</c:v>
                </c:pt>
                <c:pt idx="2">
                  <c:v>2015</c:v>
                </c:pt>
                <c:pt idx="3">
                  <c:v>2016</c:v>
                </c:pt>
                <c:pt idx="4">
                  <c:v>2017</c:v>
                </c:pt>
                <c:pt idx="5">
                  <c:v>2018</c:v>
                </c:pt>
                <c:pt idx="6">
                  <c:v>2019</c:v>
                </c:pt>
                <c:pt idx="7">
                  <c:v>2020</c:v>
                </c:pt>
                <c:pt idx="8" formatCode="mmm\-yy">
                  <c:v>44378</c:v>
                </c:pt>
              </c:numCache>
            </c:numRef>
          </c:cat>
          <c:val>
            <c:numRef>
              <c:f>'F103'!$B$6:$B$14</c:f>
              <c:numCache>
                <c:formatCode>#,##0</c:formatCode>
                <c:ptCount val="9"/>
                <c:pt idx="0">
                  <c:v>347298</c:v>
                </c:pt>
                <c:pt idx="1">
                  <c:v>363344</c:v>
                </c:pt>
                <c:pt idx="2">
                  <c:v>385457</c:v>
                </c:pt>
                <c:pt idx="3">
                  <c:v>407270</c:v>
                </c:pt>
                <c:pt idx="4">
                  <c:v>435724</c:v>
                </c:pt>
                <c:pt idx="5">
                  <c:v>452017</c:v>
                </c:pt>
                <c:pt idx="6">
                  <c:v>458198</c:v>
                </c:pt>
                <c:pt idx="7">
                  <c:v>452541</c:v>
                </c:pt>
                <c:pt idx="8">
                  <c:v>473006</c:v>
                </c:pt>
              </c:numCache>
            </c:numRef>
          </c:val>
          <c:extLst>
            <c:ext xmlns:c16="http://schemas.microsoft.com/office/drawing/2014/chart" uri="{C3380CC4-5D6E-409C-BE32-E72D297353CC}">
              <c16:uniqueId val="{0000000C-9F39-43CF-BD47-A12F2C571D32}"/>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314969002080478"/>
          <c:y val="0.14049741993342066"/>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8E2A-47B6-A181-D2ADE711A4E0}"/>
              </c:ext>
            </c:extLst>
          </c:dPt>
          <c:dPt>
            <c:idx val="1"/>
            <c:bubble3D val="0"/>
            <c:spPr>
              <a:solidFill>
                <a:srgbClr val="FFD581"/>
              </a:solidFill>
            </c:spPr>
            <c:extLst>
              <c:ext xmlns:c16="http://schemas.microsoft.com/office/drawing/2014/chart" uri="{C3380CC4-5D6E-409C-BE32-E72D297353CC}">
                <c16:uniqueId val="{00000003-8E2A-47B6-A181-D2ADE711A4E0}"/>
              </c:ext>
            </c:extLst>
          </c:dPt>
          <c:dPt>
            <c:idx val="2"/>
            <c:bubble3D val="0"/>
            <c:spPr>
              <a:solidFill>
                <a:srgbClr val="DAA600"/>
              </a:solidFill>
            </c:spPr>
            <c:extLst>
              <c:ext xmlns:c16="http://schemas.microsoft.com/office/drawing/2014/chart" uri="{C3380CC4-5D6E-409C-BE32-E72D297353CC}">
                <c16:uniqueId val="{00000005-8E2A-47B6-A181-D2ADE711A4E0}"/>
              </c:ext>
            </c:extLst>
          </c:dPt>
          <c:dPt>
            <c:idx val="3"/>
            <c:bubble3D val="0"/>
            <c:spPr>
              <a:solidFill>
                <a:srgbClr val="8A8032"/>
              </a:solidFill>
            </c:spPr>
            <c:extLst>
              <c:ext xmlns:c16="http://schemas.microsoft.com/office/drawing/2014/chart" uri="{C3380CC4-5D6E-409C-BE32-E72D297353CC}">
                <c16:uniqueId val="{00000007-8E2A-47B6-A181-D2ADE711A4E0}"/>
              </c:ext>
            </c:extLst>
          </c:dPt>
          <c:dPt>
            <c:idx val="4"/>
            <c:bubble3D val="0"/>
            <c:spPr>
              <a:solidFill>
                <a:srgbClr val="ED7D31">
                  <a:lumMod val="50000"/>
                </a:srgbClr>
              </a:solidFill>
            </c:spPr>
            <c:extLst>
              <c:ext xmlns:c16="http://schemas.microsoft.com/office/drawing/2014/chart" uri="{C3380CC4-5D6E-409C-BE32-E72D297353CC}">
                <c16:uniqueId val="{00000009-8E2A-47B6-A181-D2ADE711A4E0}"/>
              </c:ext>
            </c:extLst>
          </c:dPt>
          <c:dPt>
            <c:idx val="5"/>
            <c:bubble3D val="0"/>
            <c:spPr>
              <a:solidFill>
                <a:srgbClr val="9E6900"/>
              </a:solidFill>
            </c:spPr>
            <c:extLst>
              <c:ext xmlns:c16="http://schemas.microsoft.com/office/drawing/2014/chart" uri="{C3380CC4-5D6E-409C-BE32-E72D297353CC}">
                <c16:uniqueId val="{0000000B-8E2A-47B6-A181-D2ADE711A4E0}"/>
              </c:ext>
            </c:extLst>
          </c:dPt>
          <c:dPt>
            <c:idx val="6"/>
            <c:bubble3D val="0"/>
            <c:spPr>
              <a:solidFill>
                <a:srgbClr val="663300"/>
              </a:solidFill>
            </c:spPr>
            <c:extLst>
              <c:ext xmlns:c16="http://schemas.microsoft.com/office/drawing/2014/chart" uri="{C3380CC4-5D6E-409C-BE32-E72D297353CC}">
                <c16:uniqueId val="{0000000D-8E2A-47B6-A181-D2ADE711A4E0}"/>
              </c:ext>
            </c:extLst>
          </c:dPt>
          <c:dPt>
            <c:idx val="7"/>
            <c:bubble3D val="0"/>
            <c:spPr>
              <a:solidFill>
                <a:srgbClr val="FFC301"/>
              </a:solidFill>
            </c:spPr>
            <c:extLst>
              <c:ext xmlns:c16="http://schemas.microsoft.com/office/drawing/2014/chart" uri="{C3380CC4-5D6E-409C-BE32-E72D297353CC}">
                <c16:uniqueId val="{0000000F-8E2A-47B6-A181-D2ADE711A4E0}"/>
              </c:ext>
            </c:extLst>
          </c:dPt>
          <c:dPt>
            <c:idx val="8"/>
            <c:bubble3D val="0"/>
            <c:spPr>
              <a:solidFill>
                <a:srgbClr val="F0975A"/>
              </a:solidFill>
            </c:spPr>
            <c:extLst>
              <c:ext xmlns:c16="http://schemas.microsoft.com/office/drawing/2014/chart" uri="{C3380CC4-5D6E-409C-BE32-E72D297353CC}">
                <c16:uniqueId val="{00000011-8E2A-47B6-A181-D2ADE711A4E0}"/>
              </c:ext>
            </c:extLst>
          </c:dPt>
          <c:dPt>
            <c:idx val="9"/>
            <c:bubble3D val="0"/>
            <c:spPr>
              <a:solidFill>
                <a:srgbClr val="ED7D31">
                  <a:lumMod val="75000"/>
                </a:srgbClr>
              </a:solidFill>
            </c:spPr>
            <c:extLst>
              <c:ext xmlns:c16="http://schemas.microsoft.com/office/drawing/2014/chart" uri="{C3380CC4-5D6E-409C-BE32-E72D297353CC}">
                <c16:uniqueId val="{00000012-CF45-49AC-9F12-96668E3E4666}"/>
              </c:ext>
            </c:extLst>
          </c:dPt>
          <c:dLbls>
            <c:dLbl>
              <c:idx val="0"/>
              <c:layout>
                <c:manualLayout>
                  <c:x val="-5.1206487919395381E-2"/>
                  <c:y val="-9.68542871947123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E2A-47B6-A181-D2ADE711A4E0}"/>
                </c:ext>
              </c:extLst>
            </c:dLbl>
            <c:dLbl>
              <c:idx val="1"/>
              <c:layout>
                <c:manualLayout>
                  <c:x val="-8.2298628505960269E-3"/>
                  <c:y val="-0.17747543075850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E2A-47B6-A181-D2ADE711A4E0}"/>
                </c:ext>
              </c:extLst>
            </c:dLbl>
            <c:dLbl>
              <c:idx val="2"/>
              <c:layout>
                <c:manualLayout>
                  <c:x val="3.8194555209842565E-2"/>
                  <c:y val="-4.53514577279776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E2A-47B6-A181-D2ADE711A4E0}"/>
                </c:ext>
              </c:extLst>
            </c:dLbl>
            <c:dLbl>
              <c:idx val="3"/>
              <c:layout>
                <c:manualLayout>
                  <c:x val="1.2638862367596277E-2"/>
                  <c:y val="2.6050841483799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E2A-47B6-A181-D2ADE711A4E0}"/>
                </c:ext>
              </c:extLst>
            </c:dLbl>
            <c:dLbl>
              <c:idx val="4"/>
              <c:layout>
                <c:manualLayout>
                  <c:x val="6.7233685660904374E-2"/>
                  <c:y val="3.8104866139994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E2A-47B6-A181-D2ADE711A4E0}"/>
                </c:ext>
              </c:extLst>
            </c:dLbl>
            <c:dLbl>
              <c:idx val="5"/>
              <c:layout>
                <c:manualLayout>
                  <c:x val="-7.7112186939542688E-3"/>
                  <c:y val="4.62109928362551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E2A-47B6-A181-D2ADE711A4E0}"/>
                </c:ext>
              </c:extLst>
            </c:dLbl>
            <c:dLbl>
              <c:idx val="6"/>
              <c:layout>
                <c:manualLayout>
                  <c:x val="-5.2029159693126803E-3"/>
                  <c:y val="-2.78923963460294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E2A-47B6-A181-D2ADE711A4E0}"/>
                </c:ext>
              </c:extLst>
            </c:dLbl>
            <c:dLbl>
              <c:idx val="7"/>
              <c:layout>
                <c:manualLayout>
                  <c:x val="-1.9473642827456842E-2"/>
                  <c:y val="-0.106491471961907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E2A-47B6-A181-D2ADE711A4E0}"/>
                </c:ext>
              </c:extLst>
            </c:dLbl>
            <c:dLbl>
              <c:idx val="8"/>
              <c:layout>
                <c:manualLayout>
                  <c:x val="5.1761376717862413E-2"/>
                  <c:y val="-0.1751598017756806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E2A-47B6-A181-D2ADE711A4E0}"/>
                </c:ext>
              </c:extLst>
            </c:dLbl>
            <c:dLbl>
              <c:idx val="9"/>
              <c:layout>
                <c:manualLayout>
                  <c:x val="5.1330377961128028E-2"/>
                  <c:y val="-0.110332616365192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F45-49AC-9F12-96668E3E4666}"/>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'F104'!$A$5:$A$14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Fabricación y/o reparación de muebles de madera y sus partes; excepto de metal y de plástico moldeado.</c:v>
                </c:pt>
                <c:pt idx="7">
                  <c:v>Fabricación, ensamble y reparación de maquinaria, equipo y sus partes; excepto los eléctricos.</c:v>
                </c:pt>
                <c:pt idx="8">
                  <c:v>Elaboración de bebidas.</c:v>
                </c:pt>
                <c:pt idx="9">
                  <c:v>Otros</c:v>
                </c:pt>
              </c:strCache>
            </c:strRef>
          </c:cat>
          <c:val>
            <c:numRef>
              <c:f>'F104'!$B$5:$B$14</c:f>
              <c:numCache>
                <c:formatCode>0.00%</c:formatCode>
                <c:ptCount val="10"/>
                <c:pt idx="0">
                  <c:v>0.21340109850615002</c:v>
                </c:pt>
                <c:pt idx="1">
                  <c:v>0.1230491790801808</c:v>
                </c:pt>
                <c:pt idx="2">
                  <c:v>0.10557794192885503</c:v>
                </c:pt>
                <c:pt idx="3">
                  <c:v>8.9472437981759217E-2</c:v>
                </c:pt>
                <c:pt idx="4">
                  <c:v>8.9248339344532621E-2</c:v>
                </c:pt>
                <c:pt idx="5">
                  <c:v>6.1068992782332569E-2</c:v>
                </c:pt>
                <c:pt idx="6">
                  <c:v>4.8293256322329947E-2</c:v>
                </c:pt>
                <c:pt idx="7">
                  <c:v>4.6813359661399642E-2</c:v>
                </c:pt>
                <c:pt idx="8">
                  <c:v>4.4348274651907167E-2</c:v>
                </c:pt>
                <c:pt idx="9">
                  <c:v>0.17872711974055297</c:v>
                </c:pt>
              </c:numCache>
            </c:numRef>
          </c:val>
          <c:extLst>
            <c:ext xmlns:c16="http://schemas.microsoft.com/office/drawing/2014/chart" uri="{C3380CC4-5D6E-409C-BE32-E72D297353CC}">
              <c16:uniqueId val="{00000012-8E2A-47B6-A181-D2ADE711A4E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7D3-4D7F-8265-4AB8B5201F51}"/>
              </c:ext>
            </c:extLst>
          </c:dPt>
          <c:dPt>
            <c:idx val="5"/>
            <c:invertIfNegative val="0"/>
            <c:bubble3D val="0"/>
            <c:extLst>
              <c:ext xmlns:c16="http://schemas.microsoft.com/office/drawing/2014/chart" uri="{C3380CC4-5D6E-409C-BE32-E72D297353CC}">
                <c16:uniqueId val="{00000002-87D3-4D7F-8265-4AB8B5201F51}"/>
              </c:ext>
            </c:extLst>
          </c:dPt>
          <c:dPt>
            <c:idx val="6"/>
            <c:invertIfNegative val="0"/>
            <c:bubble3D val="0"/>
            <c:extLst>
              <c:ext xmlns:c16="http://schemas.microsoft.com/office/drawing/2014/chart" uri="{C3380CC4-5D6E-409C-BE32-E72D297353CC}">
                <c16:uniqueId val="{00000003-87D3-4D7F-8265-4AB8B5201F51}"/>
              </c:ext>
            </c:extLst>
          </c:dPt>
          <c:dPt>
            <c:idx val="7"/>
            <c:invertIfNegative val="0"/>
            <c:bubble3D val="0"/>
            <c:extLst>
              <c:ext xmlns:c16="http://schemas.microsoft.com/office/drawing/2014/chart" uri="{C3380CC4-5D6E-409C-BE32-E72D297353CC}">
                <c16:uniqueId val="{00000005-87D3-4D7F-8265-4AB8B5201F51}"/>
              </c:ext>
            </c:extLst>
          </c:dPt>
          <c:dPt>
            <c:idx val="8"/>
            <c:invertIfNegative val="0"/>
            <c:bubble3D val="0"/>
            <c:spPr>
              <a:solidFill>
                <a:srgbClr val="FFC000"/>
              </a:solidFill>
              <a:ln>
                <a:noFill/>
              </a:ln>
              <a:effectLst/>
            </c:spPr>
            <c:extLst>
              <c:ext xmlns:c16="http://schemas.microsoft.com/office/drawing/2014/chart" uri="{C3380CC4-5D6E-409C-BE32-E72D297353CC}">
                <c16:uniqueId val="{0000000F-0866-45C4-A53E-6A9168089325}"/>
              </c:ext>
            </c:extLst>
          </c:dPt>
          <c:dPt>
            <c:idx val="17"/>
            <c:invertIfNegative val="0"/>
            <c:bubble3D val="0"/>
            <c:extLst>
              <c:ext xmlns:c16="http://schemas.microsoft.com/office/drawing/2014/chart" uri="{C3380CC4-5D6E-409C-BE32-E72D297353CC}">
                <c16:uniqueId val="{00000006-87D3-4D7F-8265-4AB8B5201F51}"/>
              </c:ext>
            </c:extLst>
          </c:dPt>
          <c:dPt>
            <c:idx val="18"/>
            <c:invertIfNegative val="0"/>
            <c:bubble3D val="0"/>
            <c:extLst>
              <c:ext xmlns:c16="http://schemas.microsoft.com/office/drawing/2014/chart" uri="{C3380CC4-5D6E-409C-BE32-E72D297353CC}">
                <c16:uniqueId val="{00000007-87D3-4D7F-8265-4AB8B5201F51}"/>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3-4D7F-8265-4AB8B5201F51}"/>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3-4D7F-8265-4AB8B5201F51}"/>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D3-4D7F-8265-4AB8B5201F51}"/>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D3-4D7F-8265-4AB8B5201F51}"/>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D3-4D7F-8265-4AB8B5201F51}"/>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3-4D7F-8265-4AB8B5201F51}"/>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3-4D7F-8265-4AB8B5201F51}"/>
                </c:ext>
              </c:extLst>
            </c:dLbl>
            <c:dLbl>
              <c:idx val="7"/>
              <c:layout>
                <c:manualLayout>
                  <c:x val="-3.8095238095238095E-3"/>
                  <c:y val="1.83696900114810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3-4D7F-8265-4AB8B5201F5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'F105'!$A$6:$A$14</c:f>
              <c:numCache>
                <c:formatCode>General</c:formatCode>
                <c:ptCount val="9"/>
                <c:pt idx="0">
                  <c:v>2013</c:v>
                </c:pt>
                <c:pt idx="1">
                  <c:v>2014</c:v>
                </c:pt>
                <c:pt idx="2">
                  <c:v>2015</c:v>
                </c:pt>
                <c:pt idx="3">
                  <c:v>2016</c:v>
                </c:pt>
                <c:pt idx="4">
                  <c:v>2017</c:v>
                </c:pt>
                <c:pt idx="5">
                  <c:v>2018</c:v>
                </c:pt>
                <c:pt idx="6">
                  <c:v>2019</c:v>
                </c:pt>
                <c:pt idx="7">
                  <c:v>2020</c:v>
                </c:pt>
                <c:pt idx="8" formatCode="mmm\-yy">
                  <c:v>44378</c:v>
                </c:pt>
              </c:numCache>
            </c:numRef>
          </c:cat>
          <c:val>
            <c:numRef>
              <c:f>'F105'!$B$6:$B$14</c:f>
              <c:numCache>
                <c:formatCode>#,##0</c:formatCode>
                <c:ptCount val="9"/>
                <c:pt idx="0">
                  <c:v>282499</c:v>
                </c:pt>
                <c:pt idx="1">
                  <c:v>295797</c:v>
                </c:pt>
                <c:pt idx="2">
                  <c:v>312586</c:v>
                </c:pt>
                <c:pt idx="3">
                  <c:v>334254</c:v>
                </c:pt>
                <c:pt idx="4">
                  <c:v>343480</c:v>
                </c:pt>
                <c:pt idx="5">
                  <c:v>354114</c:v>
                </c:pt>
                <c:pt idx="6">
                  <c:v>363625</c:v>
                </c:pt>
                <c:pt idx="7">
                  <c:v>366999</c:v>
                </c:pt>
                <c:pt idx="8">
                  <c:v>382052</c:v>
                </c:pt>
              </c:numCache>
            </c:numRef>
          </c:val>
          <c:extLst>
            <c:ext xmlns:c16="http://schemas.microsoft.com/office/drawing/2014/chart" uri="{C3380CC4-5D6E-409C-BE32-E72D297353CC}">
              <c16:uniqueId val="{0000000C-87D3-4D7F-8265-4AB8B5201F51}"/>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2BF5-4460-A596-482585189B4C}"/>
              </c:ext>
            </c:extLst>
          </c:dPt>
          <c:dPt>
            <c:idx val="1"/>
            <c:bubble3D val="0"/>
            <c:spPr>
              <a:solidFill>
                <a:srgbClr val="FBD1AF"/>
              </a:solidFill>
              <a:ln>
                <a:noFill/>
              </a:ln>
            </c:spPr>
            <c:extLst>
              <c:ext xmlns:c16="http://schemas.microsoft.com/office/drawing/2014/chart" uri="{C3380CC4-5D6E-409C-BE32-E72D297353CC}">
                <c16:uniqueId val="{00000003-2BF5-4460-A596-482585189B4C}"/>
              </c:ext>
            </c:extLst>
          </c:dPt>
          <c:dPt>
            <c:idx val="2"/>
            <c:bubble3D val="0"/>
            <c:spPr>
              <a:solidFill>
                <a:srgbClr val="C89800"/>
              </a:solidFill>
              <a:ln>
                <a:noFill/>
              </a:ln>
            </c:spPr>
            <c:extLst>
              <c:ext xmlns:c16="http://schemas.microsoft.com/office/drawing/2014/chart" uri="{C3380CC4-5D6E-409C-BE32-E72D297353CC}">
                <c16:uniqueId val="{00000005-2BF5-4460-A596-482585189B4C}"/>
              </c:ext>
            </c:extLst>
          </c:dPt>
          <c:dPt>
            <c:idx val="3"/>
            <c:bubble3D val="0"/>
            <c:spPr>
              <a:solidFill>
                <a:srgbClr val="663300"/>
              </a:solidFill>
              <a:ln>
                <a:noFill/>
              </a:ln>
            </c:spPr>
            <c:extLst>
              <c:ext xmlns:c16="http://schemas.microsoft.com/office/drawing/2014/chart" uri="{C3380CC4-5D6E-409C-BE32-E72D297353CC}">
                <c16:uniqueId val="{00000007-2BF5-4460-A596-482585189B4C}"/>
              </c:ext>
            </c:extLst>
          </c:dPt>
          <c:dPt>
            <c:idx val="4"/>
            <c:bubble3D val="0"/>
            <c:spPr>
              <a:solidFill>
                <a:srgbClr val="8A5C00"/>
              </a:solidFill>
              <a:ln>
                <a:noFill/>
              </a:ln>
            </c:spPr>
            <c:extLst>
              <c:ext xmlns:c16="http://schemas.microsoft.com/office/drawing/2014/chart" uri="{C3380CC4-5D6E-409C-BE32-E72D297353CC}">
                <c16:uniqueId val="{00000009-2BF5-4460-A596-482585189B4C}"/>
              </c:ext>
            </c:extLst>
          </c:dPt>
          <c:dPt>
            <c:idx val="5"/>
            <c:bubble3D val="0"/>
            <c:spPr>
              <a:solidFill>
                <a:srgbClr val="ED7D31"/>
              </a:solidFill>
              <a:ln>
                <a:noFill/>
              </a:ln>
            </c:spPr>
            <c:extLst>
              <c:ext xmlns:c16="http://schemas.microsoft.com/office/drawing/2014/chart" uri="{C3380CC4-5D6E-409C-BE32-E72D297353CC}">
                <c16:uniqueId val="{0000000B-2BF5-4460-A596-482585189B4C}"/>
              </c:ext>
            </c:extLst>
          </c:dPt>
          <c:dPt>
            <c:idx val="6"/>
            <c:bubble3D val="0"/>
            <c:spPr>
              <a:solidFill>
                <a:srgbClr val="FBBB27"/>
              </a:solidFill>
              <a:ln>
                <a:noFill/>
              </a:ln>
            </c:spPr>
            <c:extLst>
              <c:ext xmlns:c16="http://schemas.microsoft.com/office/drawing/2014/chart" uri="{C3380CC4-5D6E-409C-BE32-E72D297353CC}">
                <c16:uniqueId val="{0000000D-2BF5-4460-A596-482585189B4C}"/>
              </c:ext>
            </c:extLst>
          </c:dPt>
          <c:dPt>
            <c:idx val="7"/>
            <c:bubble3D val="0"/>
            <c:spPr>
              <a:solidFill>
                <a:srgbClr val="FFD581"/>
              </a:solidFill>
              <a:ln>
                <a:noFill/>
              </a:ln>
            </c:spPr>
            <c:extLst>
              <c:ext xmlns:c16="http://schemas.microsoft.com/office/drawing/2014/chart" uri="{C3380CC4-5D6E-409C-BE32-E72D297353CC}">
                <c16:uniqueId val="{0000000F-2BF5-4460-A596-482585189B4C}"/>
              </c:ext>
            </c:extLst>
          </c:dPt>
          <c:dPt>
            <c:idx val="8"/>
            <c:bubble3D val="0"/>
            <c:spPr>
              <a:solidFill>
                <a:srgbClr val="7C878E"/>
              </a:solidFill>
              <a:ln>
                <a:noFill/>
              </a:ln>
            </c:spPr>
            <c:extLst>
              <c:ext xmlns:c16="http://schemas.microsoft.com/office/drawing/2014/chart" uri="{C3380CC4-5D6E-409C-BE32-E72D297353CC}">
                <c16:uniqueId val="{00000011-2BF5-4460-A596-482585189B4C}"/>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BF5-4460-A596-482585189B4C}"/>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BF5-4460-A596-482585189B4C}"/>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BF5-4460-A596-482585189B4C}"/>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BF5-4460-A596-482585189B4C}"/>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BF5-4460-A596-482585189B4C}"/>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BF5-4460-A596-482585189B4C}"/>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BF5-4460-A596-482585189B4C}"/>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BF5-4460-A596-482585189B4C}"/>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BF5-4460-A596-482585189B4C}"/>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'F106'!$A$6:$A$14</c:f>
              <c:strCache>
                <c:ptCount val="9"/>
                <c:pt idx="0">
                  <c:v>Compraventa de alimentos, bebidas y productos del tabaco.</c:v>
                </c:pt>
                <c:pt idx="1">
                  <c:v>Compraventa de prendas de vestir y artículos de uso personal.</c:v>
                </c:pt>
                <c:pt idx="2">
                  <c:v>Compraventa de materias primas, materiales y auxiliares.</c:v>
                </c:pt>
                <c:pt idx="3">
                  <c:v>Compraventa en tiendas de autoservicios y departamentos especializados.</c:v>
                </c:pt>
                <c:pt idx="4">
                  <c:v>Compraventa de maquinaria, equipo, instrumentos, aparatos, herramientas.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'F106'!$B$6:$B$14</c:f>
              <c:numCache>
                <c:formatCode>0.00%</c:formatCode>
                <c:ptCount val="9"/>
                <c:pt idx="0">
                  <c:v>0.19830284882686128</c:v>
                </c:pt>
                <c:pt idx="1">
                  <c:v>0.17600745448263588</c:v>
                </c:pt>
                <c:pt idx="2">
                  <c:v>0.15114434684283815</c:v>
                </c:pt>
                <c:pt idx="3">
                  <c:v>0.12644875566676789</c:v>
                </c:pt>
                <c:pt idx="4">
                  <c:v>0.11839487818412153</c:v>
                </c:pt>
                <c:pt idx="5">
                  <c:v>7.4762074272612111E-2</c:v>
                </c:pt>
                <c:pt idx="6">
                  <c:v>6.2677331881523982E-2</c:v>
                </c:pt>
                <c:pt idx="7">
                  <c:v>5.0778428067383495E-2</c:v>
                </c:pt>
                <c:pt idx="8">
                  <c:v>4.1483881775255721E-2</c:v>
                </c:pt>
              </c:numCache>
            </c:numRef>
          </c:val>
          <c:extLst>
            <c:ext xmlns:c16="http://schemas.microsoft.com/office/drawing/2014/chart" uri="{C3380CC4-5D6E-409C-BE32-E72D297353CC}">
              <c16:uniqueId val="{00000012-2BF5-4460-A596-482585189B4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591555732460598E-2"/>
          <c:y val="2.1211313263065017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0588-454C-B8BB-8FB84CF05657}"/>
              </c:ext>
            </c:extLst>
          </c:dPt>
          <c:dPt>
            <c:idx val="5"/>
            <c:invertIfNegative val="0"/>
            <c:bubble3D val="0"/>
            <c:extLst>
              <c:ext xmlns:c16="http://schemas.microsoft.com/office/drawing/2014/chart" uri="{C3380CC4-5D6E-409C-BE32-E72D297353CC}">
                <c16:uniqueId val="{00000001-0588-454C-B8BB-8FB84CF05657}"/>
              </c:ext>
            </c:extLst>
          </c:dPt>
          <c:dPt>
            <c:idx val="6"/>
            <c:invertIfNegative val="0"/>
            <c:bubble3D val="0"/>
            <c:spPr>
              <a:solidFill>
                <a:srgbClr val="7C878E"/>
              </a:solidFill>
              <a:ln>
                <a:noFill/>
              </a:ln>
              <a:effectLst/>
            </c:spPr>
            <c:extLst>
              <c:ext xmlns:c16="http://schemas.microsoft.com/office/drawing/2014/chart" uri="{C3380CC4-5D6E-409C-BE32-E72D297353CC}">
                <c16:uniqueId val="{00000003-0588-454C-B8BB-8FB84CF05657}"/>
              </c:ext>
            </c:extLst>
          </c:dPt>
          <c:dPt>
            <c:idx val="7"/>
            <c:invertIfNegative val="0"/>
            <c:bubble3D val="0"/>
            <c:spPr>
              <a:solidFill>
                <a:srgbClr val="7C878E"/>
              </a:solidFill>
              <a:ln>
                <a:noFill/>
              </a:ln>
              <a:effectLst/>
            </c:spPr>
            <c:extLst>
              <c:ext xmlns:c16="http://schemas.microsoft.com/office/drawing/2014/chart" uri="{C3380CC4-5D6E-409C-BE32-E72D297353CC}">
                <c16:uniqueId val="{00000005-0588-454C-B8BB-8FB84CF05657}"/>
              </c:ext>
            </c:extLst>
          </c:dPt>
          <c:dPt>
            <c:idx val="8"/>
            <c:invertIfNegative val="0"/>
            <c:bubble3D val="0"/>
            <c:spPr>
              <a:solidFill>
                <a:srgbClr val="FFC000"/>
              </a:solidFill>
              <a:ln>
                <a:noFill/>
              </a:ln>
              <a:effectLst/>
            </c:spPr>
            <c:extLst>
              <c:ext xmlns:c16="http://schemas.microsoft.com/office/drawing/2014/chart" uri="{C3380CC4-5D6E-409C-BE32-E72D297353CC}">
                <c16:uniqueId val="{0000000C-698A-45B0-8355-0F02627B0D92}"/>
              </c:ext>
            </c:extLst>
          </c:dPt>
          <c:dPt>
            <c:idx val="17"/>
            <c:invertIfNegative val="0"/>
            <c:bubble3D val="0"/>
            <c:extLst>
              <c:ext xmlns:c16="http://schemas.microsoft.com/office/drawing/2014/chart" uri="{C3380CC4-5D6E-409C-BE32-E72D297353CC}">
                <c16:uniqueId val="{00000006-0588-454C-B8BB-8FB84CF05657}"/>
              </c:ext>
            </c:extLst>
          </c:dPt>
          <c:dPt>
            <c:idx val="18"/>
            <c:invertIfNegative val="0"/>
            <c:bubble3D val="0"/>
            <c:extLst>
              <c:ext xmlns:c16="http://schemas.microsoft.com/office/drawing/2014/chart" uri="{C3380CC4-5D6E-409C-BE32-E72D297353CC}">
                <c16:uniqueId val="{00000007-0588-454C-B8BB-8FB84CF0565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54C-B8BB-8FB84CF0565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3A-4EAD-A39D-2D5610C26EA1}"/>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8-454C-B8BB-8FB84CF0565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88-454C-B8BB-8FB84CF0565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88-454C-B8BB-8FB84CF0565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'F107'!$A$6:$A$14</c:f>
              <c:numCache>
                <c:formatCode>General</c:formatCode>
                <c:ptCount val="9"/>
                <c:pt idx="0">
                  <c:v>2013</c:v>
                </c:pt>
                <c:pt idx="1">
                  <c:v>2014</c:v>
                </c:pt>
                <c:pt idx="2">
                  <c:v>2015</c:v>
                </c:pt>
                <c:pt idx="3">
                  <c:v>2016</c:v>
                </c:pt>
                <c:pt idx="4">
                  <c:v>2017</c:v>
                </c:pt>
                <c:pt idx="5">
                  <c:v>2018</c:v>
                </c:pt>
                <c:pt idx="6">
                  <c:v>2019</c:v>
                </c:pt>
                <c:pt idx="7">
                  <c:v>2020</c:v>
                </c:pt>
                <c:pt idx="8" formatCode="mmm\-yy">
                  <c:v>44378</c:v>
                </c:pt>
              </c:numCache>
            </c:numRef>
          </c:cat>
          <c:val>
            <c:numRef>
              <c:f>'F107'!$B$6:$B$14</c:f>
              <c:numCache>
                <c:formatCode>#,##0</c:formatCode>
                <c:ptCount val="9"/>
                <c:pt idx="0">
                  <c:v>523456</c:v>
                </c:pt>
                <c:pt idx="1">
                  <c:v>540644</c:v>
                </c:pt>
                <c:pt idx="2">
                  <c:v>551836</c:v>
                </c:pt>
                <c:pt idx="3">
                  <c:v>575641</c:v>
                </c:pt>
                <c:pt idx="4">
                  <c:v>605107</c:v>
                </c:pt>
                <c:pt idx="5">
                  <c:v>614655</c:v>
                </c:pt>
                <c:pt idx="6">
                  <c:v>640252</c:v>
                </c:pt>
                <c:pt idx="7">
                  <c:v>614772</c:v>
                </c:pt>
                <c:pt idx="8">
                  <c:v>620513</c:v>
                </c:pt>
              </c:numCache>
            </c:numRef>
          </c:val>
          <c:extLst>
            <c:ext xmlns:c16="http://schemas.microsoft.com/office/drawing/2014/chart" uri="{C3380CC4-5D6E-409C-BE32-E72D297353CC}">
              <c16:uniqueId val="{00000008-0588-454C-B8BB-8FB84CF0565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EE87-4837-BCDC-C8822D6A6C32}"/>
              </c:ext>
            </c:extLst>
          </c:dPt>
          <c:dPt>
            <c:idx val="1"/>
            <c:bubble3D val="0"/>
            <c:spPr>
              <a:solidFill>
                <a:srgbClr val="FBBB27"/>
              </a:solidFill>
            </c:spPr>
            <c:extLst>
              <c:ext xmlns:c16="http://schemas.microsoft.com/office/drawing/2014/chart" uri="{C3380CC4-5D6E-409C-BE32-E72D297353CC}">
                <c16:uniqueId val="{00000003-EE87-4837-BCDC-C8822D6A6C32}"/>
              </c:ext>
            </c:extLst>
          </c:dPt>
          <c:dPt>
            <c:idx val="2"/>
            <c:bubble3D val="0"/>
            <c:spPr>
              <a:solidFill>
                <a:srgbClr val="FAD496"/>
              </a:solidFill>
            </c:spPr>
            <c:extLst>
              <c:ext xmlns:c16="http://schemas.microsoft.com/office/drawing/2014/chart" uri="{C3380CC4-5D6E-409C-BE32-E72D297353CC}">
                <c16:uniqueId val="{00000005-EE87-4837-BCDC-C8822D6A6C32}"/>
              </c:ext>
            </c:extLst>
          </c:dPt>
          <c:dPt>
            <c:idx val="3"/>
            <c:bubble3D val="0"/>
            <c:spPr>
              <a:solidFill>
                <a:srgbClr val="663300"/>
              </a:solidFill>
            </c:spPr>
            <c:extLst>
              <c:ext xmlns:c16="http://schemas.microsoft.com/office/drawing/2014/chart" uri="{C3380CC4-5D6E-409C-BE32-E72D297353CC}">
                <c16:uniqueId val="{00000007-EE87-4837-BCDC-C8822D6A6C32}"/>
              </c:ext>
            </c:extLst>
          </c:dPt>
          <c:dPt>
            <c:idx val="4"/>
            <c:bubble3D val="0"/>
            <c:spPr>
              <a:solidFill>
                <a:srgbClr val="95682B"/>
              </a:solidFill>
            </c:spPr>
            <c:extLst>
              <c:ext xmlns:c16="http://schemas.microsoft.com/office/drawing/2014/chart" uri="{C3380CC4-5D6E-409C-BE32-E72D297353CC}">
                <c16:uniqueId val="{00000009-EE87-4837-BCDC-C8822D6A6C32}"/>
              </c:ext>
            </c:extLst>
          </c:dPt>
          <c:dPt>
            <c:idx val="5"/>
            <c:bubble3D val="0"/>
            <c:spPr>
              <a:solidFill>
                <a:srgbClr val="B5B367"/>
              </a:solidFill>
            </c:spPr>
            <c:extLst>
              <c:ext xmlns:c16="http://schemas.microsoft.com/office/drawing/2014/chart" uri="{C3380CC4-5D6E-409C-BE32-E72D297353CC}">
                <c16:uniqueId val="{0000000B-EE87-4837-BCDC-C8822D6A6C32}"/>
              </c:ext>
            </c:extLst>
          </c:dPt>
          <c:dPt>
            <c:idx val="6"/>
            <c:bubble3D val="0"/>
            <c:spPr>
              <a:solidFill>
                <a:srgbClr val="FFF915"/>
              </a:solidFill>
            </c:spPr>
            <c:extLst>
              <c:ext xmlns:c16="http://schemas.microsoft.com/office/drawing/2014/chart" uri="{C3380CC4-5D6E-409C-BE32-E72D297353CC}">
                <c16:uniqueId val="{0000000D-EE87-4837-BCDC-C8822D6A6C32}"/>
              </c:ext>
            </c:extLst>
          </c:dPt>
          <c:dPt>
            <c:idx val="7"/>
            <c:bubble3D val="0"/>
            <c:spPr>
              <a:solidFill>
                <a:srgbClr val="CC9900"/>
              </a:solidFill>
            </c:spPr>
            <c:extLst>
              <c:ext xmlns:c16="http://schemas.microsoft.com/office/drawing/2014/chart" uri="{C3380CC4-5D6E-409C-BE32-E72D297353CC}">
                <c16:uniqueId val="{0000000F-EE87-4837-BCDC-C8822D6A6C32}"/>
              </c:ext>
            </c:extLst>
          </c:dPt>
          <c:dPt>
            <c:idx val="8"/>
            <c:bubble3D val="0"/>
            <c:spPr>
              <a:solidFill>
                <a:srgbClr val="9D9139"/>
              </a:solidFill>
            </c:spPr>
            <c:extLst>
              <c:ext xmlns:c16="http://schemas.microsoft.com/office/drawing/2014/chart" uri="{C3380CC4-5D6E-409C-BE32-E72D297353CC}">
                <c16:uniqueId val="{00000011-EE87-4837-BCDC-C8822D6A6C32}"/>
              </c:ext>
            </c:extLst>
          </c:dPt>
          <c:dPt>
            <c:idx val="9"/>
            <c:bubble3D val="0"/>
            <c:explosion val="1"/>
            <c:spPr>
              <a:solidFill>
                <a:srgbClr val="ED7D31"/>
              </a:solidFill>
            </c:spPr>
            <c:extLst>
              <c:ext xmlns:c16="http://schemas.microsoft.com/office/drawing/2014/chart" uri="{C3380CC4-5D6E-409C-BE32-E72D297353CC}">
                <c16:uniqueId val="{00000013-EE87-4837-BCDC-C8822D6A6C32}"/>
              </c:ext>
            </c:extLst>
          </c:dPt>
          <c:dPt>
            <c:idx val="10"/>
            <c:bubble3D val="0"/>
            <c:spPr>
              <a:solidFill>
                <a:srgbClr val="393D3F"/>
              </a:solidFill>
            </c:spPr>
            <c:extLst>
              <c:ext xmlns:c16="http://schemas.microsoft.com/office/drawing/2014/chart" uri="{C3380CC4-5D6E-409C-BE32-E72D297353CC}">
                <c16:uniqueId val="{00000015-EE87-4837-BCDC-C8822D6A6C32}"/>
              </c:ext>
            </c:extLst>
          </c:dPt>
          <c:dPt>
            <c:idx val="11"/>
            <c:bubble3D val="0"/>
            <c:spPr>
              <a:solidFill>
                <a:schemeClr val="bg1">
                  <a:lumMod val="65000"/>
                </a:schemeClr>
              </a:solidFill>
            </c:spPr>
            <c:extLst>
              <c:ext xmlns:c16="http://schemas.microsoft.com/office/drawing/2014/chart" uri="{C3380CC4-5D6E-409C-BE32-E72D297353CC}">
                <c16:uniqueId val="{00000017-EE87-4837-BCDC-C8822D6A6C32}"/>
              </c:ext>
            </c:extLst>
          </c:dPt>
          <c:dPt>
            <c:idx val="12"/>
            <c:bubble3D val="0"/>
            <c:spPr>
              <a:solidFill>
                <a:schemeClr val="bg1">
                  <a:lumMod val="50000"/>
                </a:schemeClr>
              </a:solidFill>
            </c:spPr>
            <c:extLst>
              <c:ext xmlns:c16="http://schemas.microsoft.com/office/drawing/2014/chart" uri="{C3380CC4-5D6E-409C-BE32-E72D297353CC}">
                <c16:uniqueId val="{00000019-EE87-4837-BCDC-C8822D6A6C32}"/>
              </c:ext>
            </c:extLst>
          </c:dPt>
          <c:dPt>
            <c:idx val="13"/>
            <c:bubble3D val="0"/>
            <c:spPr>
              <a:solidFill>
                <a:schemeClr val="bg2">
                  <a:lumMod val="75000"/>
                </a:schemeClr>
              </a:solidFill>
            </c:spPr>
            <c:extLst>
              <c:ext xmlns:c16="http://schemas.microsoft.com/office/drawing/2014/chart" uri="{C3380CC4-5D6E-409C-BE32-E72D297353CC}">
                <c16:uniqueId val="{0000001B-EE87-4837-BCDC-C8822D6A6C32}"/>
              </c:ext>
            </c:extLst>
          </c:dPt>
          <c:dLbls>
            <c:dLbl>
              <c:idx val="0"/>
              <c:layout>
                <c:manualLayout>
                  <c:x val="5.2982273114914262E-2"/>
                  <c:y val="-6.658841494777240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E87-4837-BCDC-C8822D6A6C32}"/>
                </c:ext>
              </c:extLst>
            </c:dLbl>
            <c:dLbl>
              <c:idx val="1"/>
              <c:layout>
                <c:manualLayout>
                  <c:x val="-1.2857913817682812E-2"/>
                  <c:y val="1.24888573412819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E87-4837-BCDC-C8822D6A6C32}"/>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E87-4837-BCDC-C8822D6A6C32}"/>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E87-4837-BCDC-C8822D6A6C32}"/>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E87-4837-BCDC-C8822D6A6C32}"/>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E87-4837-BCDC-C8822D6A6C32}"/>
                </c:ext>
              </c:extLst>
            </c:dLbl>
            <c:dLbl>
              <c:idx val="6"/>
              <c:layout>
                <c:manualLayout>
                  <c:x val="6.528959409317886E-2"/>
                  <c:y val="-5.990785641677923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E87-4837-BCDC-C8822D6A6C32}"/>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E87-4837-BCDC-C8822D6A6C32}"/>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EE87-4837-BCDC-C8822D6A6C32}"/>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EE87-4837-BCDC-C8822D6A6C3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'F108'!$A$6:$A$15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médicos, asistencia social y veterinarios.</c:v>
                </c:pt>
                <c:pt idx="6">
                  <c:v>Servicios de alojamiento temporal.</c:v>
                </c:pt>
                <c:pt idx="7">
                  <c:v>Servicios financieros y de seguros (bancos, financieras).</c:v>
                </c:pt>
                <c:pt idx="8">
                  <c:v>Servicios recreativos y de esparcimiento.</c:v>
                </c:pt>
                <c:pt idx="9">
                  <c:v>Otros</c:v>
                </c:pt>
              </c:strCache>
            </c:strRef>
          </c:cat>
          <c:val>
            <c:numRef>
              <c:f>'F108'!$B$6:$B$15</c:f>
              <c:numCache>
                <c:formatCode>0.00%</c:formatCode>
                <c:ptCount val="10"/>
                <c:pt idx="0">
                  <c:v>0.30579697766203123</c:v>
                </c:pt>
                <c:pt idx="1">
                  <c:v>0.27061963246539555</c:v>
                </c:pt>
                <c:pt idx="2">
                  <c:v>8.2252910092133438E-2</c:v>
                </c:pt>
                <c:pt idx="3">
                  <c:v>7.6527002657478568E-2</c:v>
                </c:pt>
                <c:pt idx="4">
                  <c:v>6.7507046588870828E-2</c:v>
                </c:pt>
                <c:pt idx="5">
                  <c:v>5.1193125687938851E-2</c:v>
                </c:pt>
                <c:pt idx="6">
                  <c:v>4.9041680029266108E-2</c:v>
                </c:pt>
                <c:pt idx="7">
                  <c:v>3.0895404286453307E-2</c:v>
                </c:pt>
                <c:pt idx="8">
                  <c:v>2.6105818895011065E-2</c:v>
                </c:pt>
                <c:pt idx="9">
                  <c:v>4.0060401635421017E-2</c:v>
                </c:pt>
              </c:numCache>
            </c:numRef>
          </c:val>
          <c:extLst>
            <c:ext xmlns:c16="http://schemas.microsoft.com/office/drawing/2014/chart" uri="{C3380CC4-5D6E-409C-BE32-E72D297353CC}">
              <c16:uniqueId val="{0000001C-EE87-4837-BCDC-C8822D6A6C32}"/>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1-E60B-47DF-8A6B-7845BE0D5E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0B-47DF-8A6B-7845BE0D5E7E}"/>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E60B-47DF-8A6B-7845BE0D5E7E}"/>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E60B-47DF-8A6B-7845BE0D5E7E}"/>
              </c:ext>
            </c:extLst>
          </c:dPt>
          <c:dPt>
            <c:idx val="4"/>
            <c:bubble3D val="0"/>
            <c:spPr>
              <a:solidFill>
                <a:srgbClr val="A99C3D"/>
              </a:solidFill>
              <a:ln w="19050">
                <a:solidFill>
                  <a:schemeClr val="lt1"/>
                </a:solidFill>
              </a:ln>
              <a:effectLst/>
            </c:spPr>
            <c:extLst>
              <c:ext xmlns:c16="http://schemas.microsoft.com/office/drawing/2014/chart" uri="{C3380CC4-5D6E-409C-BE32-E72D297353CC}">
                <c16:uniqueId val="{00000009-E60B-47DF-8A6B-7845BE0D5E7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60B-47DF-8A6B-7845BE0D5E7E}"/>
              </c:ext>
            </c:extLst>
          </c:dPt>
          <c:dPt>
            <c:idx val="6"/>
            <c:bubble3D val="0"/>
            <c:spPr>
              <a:solidFill>
                <a:srgbClr val="FFCC66"/>
              </a:solidFill>
              <a:ln w="19050">
                <a:solidFill>
                  <a:schemeClr val="lt1"/>
                </a:solidFill>
              </a:ln>
              <a:effectLst/>
            </c:spPr>
            <c:extLst>
              <c:ext xmlns:c16="http://schemas.microsoft.com/office/drawing/2014/chart" uri="{C3380CC4-5D6E-409C-BE32-E72D297353CC}">
                <c16:uniqueId val="{0000000D-E60B-47DF-8A6B-7845BE0D5E7E}"/>
              </c:ext>
            </c:extLst>
          </c:dPt>
          <c:dPt>
            <c:idx val="7"/>
            <c:bubble3D val="0"/>
            <c:spPr>
              <a:solidFill>
                <a:srgbClr val="C8BC66"/>
              </a:solidFill>
              <a:ln w="19050">
                <a:solidFill>
                  <a:schemeClr val="lt1"/>
                </a:solidFill>
              </a:ln>
              <a:effectLst/>
            </c:spPr>
            <c:extLst>
              <c:ext xmlns:c16="http://schemas.microsoft.com/office/drawing/2014/chart" uri="{C3380CC4-5D6E-409C-BE32-E72D297353CC}">
                <c16:uniqueId val="{0000000F-E60B-47DF-8A6B-7845BE0D5E7E}"/>
              </c:ext>
            </c:extLst>
          </c:dPt>
          <c:dLbls>
            <c:dLbl>
              <c:idx val="0"/>
              <c:layout>
                <c:manualLayout>
                  <c:x val="0.13406234410117415"/>
                  <c:y val="6.76956279822623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60B-47DF-8A6B-7845BE0D5E7E}"/>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60B-47DF-8A6B-7845BE0D5E7E}"/>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60B-47DF-8A6B-7845BE0D5E7E}"/>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60B-47DF-8A6B-7845BE0D5E7E}"/>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60B-47DF-8A6B-7845BE0D5E7E}"/>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60B-47DF-8A6B-7845BE0D5E7E}"/>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60B-47DF-8A6B-7845BE0D5E7E}"/>
                </c:ext>
              </c:extLst>
            </c:dLbl>
            <c:dLbl>
              <c:idx val="7"/>
              <c:layout>
                <c:manualLayout>
                  <c:x val="-0.17169201335136833"/>
                  <c:y val="8.77849904736212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60B-47DF-8A6B-7845BE0D5E7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'F109'!$B$17:$B$24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'F109'!$C$17:$C$24</c:f>
              <c:numCache>
                <c:formatCode>0.00%</c:formatCode>
                <c:ptCount val="8"/>
                <c:pt idx="0">
                  <c:v>6.8587189145715863E-2</c:v>
                </c:pt>
                <c:pt idx="1">
                  <c:v>0.20253000059069698</c:v>
                </c:pt>
                <c:pt idx="2">
                  <c:v>0.10613370653265418</c:v>
                </c:pt>
                <c:pt idx="3">
                  <c:v>6.6212587298197468E-3</c:v>
                </c:pt>
                <c:pt idx="4">
                  <c:v>0.25910968334098211</c:v>
                </c:pt>
                <c:pt idx="5">
                  <c:v>2.0519904216213269E-3</c:v>
                </c:pt>
                <c:pt idx="6">
                  <c:v>0.29061109874181545</c:v>
                </c:pt>
                <c:pt idx="7">
                  <c:v>6.4355072496694365E-2</c:v>
                </c:pt>
              </c:numCache>
            </c:numRef>
          </c:val>
          <c:extLst>
            <c:ext xmlns:c16="http://schemas.microsoft.com/office/drawing/2014/chart" uri="{C3380CC4-5D6E-409C-BE32-E72D297353CC}">
              <c16:uniqueId val="{00000010-E60B-47DF-8A6B-7845BE0D5E7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7717374892363"/>
          <c:y val="0.11345537221860007"/>
          <c:w val="0.67901535271111468"/>
          <c:h val="0.79290524990108713"/>
        </c:manualLayout>
      </c:layout>
      <c:pieChart>
        <c:varyColors val="1"/>
        <c:ser>
          <c:idx val="0"/>
          <c:order val="0"/>
          <c:tx>
            <c:strRef>
              <c:f>'F110'!$C$6</c:f>
              <c:strCache>
                <c:ptCount val="1"/>
                <c:pt idx="0">
                  <c:v>Mujeres</c:v>
                </c:pt>
              </c:strCache>
            </c:strRef>
          </c:tx>
          <c:spPr>
            <a:ln w="22225"/>
          </c:spPr>
          <c:dPt>
            <c:idx val="0"/>
            <c:bubble3D val="0"/>
            <c:spPr>
              <a:solidFill>
                <a:schemeClr val="accent2">
                  <a:lumMod val="50000"/>
                </a:schemeClr>
              </a:solidFill>
              <a:ln w="22225">
                <a:solidFill>
                  <a:schemeClr val="lt1"/>
                </a:solidFill>
              </a:ln>
              <a:effectLst/>
            </c:spPr>
            <c:extLst>
              <c:ext xmlns:c16="http://schemas.microsoft.com/office/drawing/2014/chart" uri="{C3380CC4-5D6E-409C-BE32-E72D297353CC}">
                <c16:uniqueId val="{00000001-EB8B-4E1B-80D5-4B6233DCE422}"/>
              </c:ext>
            </c:extLst>
          </c:dPt>
          <c:dPt>
            <c:idx val="1"/>
            <c:bubble3D val="0"/>
            <c:spPr>
              <a:solidFill>
                <a:schemeClr val="accent2"/>
              </a:solidFill>
              <a:ln w="22225">
                <a:solidFill>
                  <a:schemeClr val="lt1"/>
                </a:solidFill>
              </a:ln>
              <a:effectLst/>
            </c:spPr>
            <c:extLst>
              <c:ext xmlns:c16="http://schemas.microsoft.com/office/drawing/2014/chart" uri="{C3380CC4-5D6E-409C-BE32-E72D297353CC}">
                <c16:uniqueId val="{00000003-EB8B-4E1B-80D5-4B6233DCE422}"/>
              </c:ext>
            </c:extLst>
          </c:dPt>
          <c:dPt>
            <c:idx val="2"/>
            <c:bubble3D val="0"/>
            <c:spPr>
              <a:solidFill>
                <a:srgbClr val="DAA600"/>
              </a:solidFill>
              <a:ln w="22225">
                <a:solidFill>
                  <a:schemeClr val="lt1"/>
                </a:solidFill>
              </a:ln>
              <a:effectLst/>
            </c:spPr>
            <c:extLst>
              <c:ext xmlns:c16="http://schemas.microsoft.com/office/drawing/2014/chart" uri="{C3380CC4-5D6E-409C-BE32-E72D297353CC}">
                <c16:uniqueId val="{00000005-EB8B-4E1B-80D5-4B6233DCE422}"/>
              </c:ext>
            </c:extLst>
          </c:dPt>
          <c:dPt>
            <c:idx val="3"/>
            <c:bubble3D val="0"/>
            <c:spPr>
              <a:solidFill>
                <a:srgbClr val="FF0000"/>
              </a:solidFill>
              <a:ln w="22225">
                <a:solidFill>
                  <a:schemeClr val="lt1"/>
                </a:solidFill>
              </a:ln>
              <a:effectLst/>
            </c:spPr>
            <c:extLst>
              <c:ext xmlns:c16="http://schemas.microsoft.com/office/drawing/2014/chart" uri="{C3380CC4-5D6E-409C-BE32-E72D297353CC}">
                <c16:uniqueId val="{00000007-EB8B-4E1B-80D5-4B6233DCE422}"/>
              </c:ext>
            </c:extLst>
          </c:dPt>
          <c:dPt>
            <c:idx val="4"/>
            <c:bubble3D val="0"/>
            <c:spPr>
              <a:solidFill>
                <a:schemeClr val="accent4">
                  <a:lumMod val="60000"/>
                </a:schemeClr>
              </a:solidFill>
              <a:ln w="22225">
                <a:solidFill>
                  <a:schemeClr val="lt1"/>
                </a:solidFill>
              </a:ln>
              <a:effectLst/>
            </c:spPr>
            <c:extLst>
              <c:ext xmlns:c16="http://schemas.microsoft.com/office/drawing/2014/chart" uri="{C3380CC4-5D6E-409C-BE32-E72D297353CC}">
                <c16:uniqueId val="{00000009-EB8B-4E1B-80D5-4B6233DCE422}"/>
              </c:ext>
            </c:extLst>
          </c:dPt>
          <c:dPt>
            <c:idx val="5"/>
            <c:bubble3D val="0"/>
            <c:spPr>
              <a:solidFill>
                <a:schemeClr val="accent6">
                  <a:lumMod val="60000"/>
                </a:schemeClr>
              </a:solidFill>
              <a:ln w="22225">
                <a:solidFill>
                  <a:schemeClr val="lt1"/>
                </a:solidFill>
              </a:ln>
              <a:effectLst/>
            </c:spPr>
            <c:extLst>
              <c:ext xmlns:c16="http://schemas.microsoft.com/office/drawing/2014/chart" uri="{C3380CC4-5D6E-409C-BE32-E72D297353CC}">
                <c16:uniqueId val="{0000000B-EB8B-4E1B-80D5-4B6233DCE422}"/>
              </c:ext>
            </c:extLst>
          </c:dPt>
          <c:dPt>
            <c:idx val="6"/>
            <c:bubble3D val="0"/>
            <c:spPr>
              <a:solidFill>
                <a:srgbClr val="FFCC66"/>
              </a:solidFill>
              <a:ln w="22225">
                <a:solidFill>
                  <a:schemeClr val="lt1"/>
                </a:solidFill>
              </a:ln>
              <a:effectLst/>
            </c:spPr>
            <c:extLst>
              <c:ext xmlns:c16="http://schemas.microsoft.com/office/drawing/2014/chart" uri="{C3380CC4-5D6E-409C-BE32-E72D297353CC}">
                <c16:uniqueId val="{0000000D-EB8B-4E1B-80D5-4B6233DCE422}"/>
              </c:ext>
            </c:extLst>
          </c:dPt>
          <c:dPt>
            <c:idx val="7"/>
            <c:bubble3D val="0"/>
            <c:spPr>
              <a:solidFill>
                <a:srgbClr val="C8BC66"/>
              </a:solidFill>
              <a:ln w="22225">
                <a:solidFill>
                  <a:schemeClr val="lt1"/>
                </a:solidFill>
              </a:ln>
              <a:effectLst/>
            </c:spPr>
            <c:extLst>
              <c:ext xmlns:c16="http://schemas.microsoft.com/office/drawing/2014/chart" uri="{C3380CC4-5D6E-409C-BE32-E72D297353CC}">
                <c16:uniqueId val="{0000000F-EB8B-4E1B-80D5-4B6233DCE422}"/>
              </c:ext>
            </c:extLst>
          </c:dPt>
          <c:dLbls>
            <c:dLbl>
              <c:idx val="0"/>
              <c:layout>
                <c:manualLayout>
                  <c:x val="0.17384493893484884"/>
                  <c:y val="2.05961515957002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B8B-4E1B-80D5-4B6233DCE422}"/>
                </c:ext>
              </c:extLst>
            </c:dLbl>
            <c:dLbl>
              <c:idx val="1"/>
              <c:layout>
                <c:manualLayout>
                  <c:x val="3.4826062481710808E-2"/>
                  <c:y val="3.78353979637893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B8B-4E1B-80D5-4B6233DCE422}"/>
                </c:ext>
              </c:extLst>
            </c:dLbl>
            <c:dLbl>
              <c:idx val="2"/>
              <c:layout>
                <c:manualLayout>
                  <c:x val="0"/>
                  <c:y val="-0.150032265075145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B8B-4E1B-80D5-4B6233DCE422}"/>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B8B-4E1B-80D5-4B6233DCE422}"/>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B8B-4E1B-80D5-4B6233DCE422}"/>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B-EB8B-4E1B-80D5-4B6233DCE422}"/>
                </c:ext>
              </c:extLst>
            </c:dLbl>
            <c:dLbl>
              <c:idx val="6"/>
              <c:layout>
                <c:manualLayout>
                  <c:x val="1.8515870869171246E-4"/>
                  <c:y val="-0.113084463168218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B8B-4E1B-80D5-4B6233DCE422}"/>
                </c:ext>
              </c:extLst>
            </c:dLbl>
            <c:dLbl>
              <c:idx val="7"/>
              <c:layout>
                <c:manualLayout>
                  <c:x val="-0.17496791695880062"/>
                  <c:y val="7.900986898930637E-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1910307212657068"/>
                      <c:h val="0.13389950460014155"/>
                    </c:manualLayout>
                  </c15:layout>
                </c:ext>
                <c:ext xmlns:c16="http://schemas.microsoft.com/office/drawing/2014/chart" uri="{C3380CC4-5D6E-409C-BE32-E72D297353CC}">
                  <c16:uniqueId val="{0000000F-EB8B-4E1B-80D5-4B6233DCE4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'F110'!$A$7:$A$14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'F110'!$C$7:$C$14</c:f>
              <c:numCache>
                <c:formatCode>0.00%</c:formatCode>
                <c:ptCount val="8"/>
                <c:pt idx="0">
                  <c:v>4.4992976947864166E-2</c:v>
                </c:pt>
                <c:pt idx="1">
                  <c:v>0.21921424440221432</c:v>
                </c:pt>
                <c:pt idx="2">
                  <c:v>2.8414442700156986E-2</c:v>
                </c:pt>
                <c:pt idx="3">
                  <c:v>3.1906689801426643E-3</c:v>
                </c:pt>
                <c:pt idx="4">
                  <c:v>0.25872786361508165</c:v>
                </c:pt>
                <c:pt idx="5">
                  <c:v>4.3928502575119114E-4</c:v>
                </c:pt>
                <c:pt idx="6">
                  <c:v>0.41412046600016522</c:v>
                </c:pt>
                <c:pt idx="7">
                  <c:v>3.0900052328623757E-2</c:v>
                </c:pt>
              </c:numCache>
            </c:numRef>
          </c:val>
          <c:extLst>
            <c:ext xmlns:c16="http://schemas.microsoft.com/office/drawing/2014/chart" uri="{C3380CC4-5D6E-409C-BE32-E72D297353CC}">
              <c16:uniqueId val="{00000010-EB8B-4E1B-80D5-4B6233DCE422}"/>
            </c:ext>
          </c:extLst>
        </c:ser>
        <c:dLbls>
          <c:showLegendKey val="0"/>
          <c:showVal val="0"/>
          <c:showCatName val="0"/>
          <c:showSerName val="0"/>
          <c:showPercent val="0"/>
          <c:showBubbleSize val="0"/>
          <c:showLeaderLines val="1"/>
        </c:dLbls>
        <c:firstSliceAng val="0"/>
      </c:pieChart>
      <c:spPr>
        <a:noFill/>
        <a:ln>
          <a:gradFill>
            <a:gsLst>
              <a:gs pos="10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5F35-4FD6-8708-E76E848C91B4}"/>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5F35-4FD6-8708-E76E848C91B4}"/>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5F35-4FD6-8708-E76E848C91B4}"/>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5F35-4FD6-8708-E76E848C91B4}"/>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5F35-4FD6-8708-E76E848C91B4}"/>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5F35-4FD6-8708-E76E848C91B4}"/>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5F35-4FD6-8708-E76E848C91B4}"/>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5F35-4FD6-8708-E76E848C91B4}"/>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5F35-4FD6-8708-E76E848C91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F35-4FD6-8708-E76E848C91B4}"/>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5F35-4FD6-8708-E76E848C91B4}"/>
              </c:ext>
            </c:extLst>
          </c:dPt>
          <c:dLbls>
            <c:dLbl>
              <c:idx val="0"/>
              <c:layout>
                <c:manualLayout>
                  <c:x val="0.14974597628649799"/>
                  <c:y val="2.544004463210214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35-4FD6-8708-E76E848C91B4}"/>
                </c:ext>
              </c:extLst>
            </c:dLbl>
            <c:dLbl>
              <c:idx val="1"/>
              <c:layout>
                <c:manualLayout>
                  <c:x val="7.4357793023620902E-2"/>
                  <c:y val="5.73142125350273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35-4FD6-8708-E76E848C91B4}"/>
                </c:ext>
              </c:extLst>
            </c:dLbl>
            <c:dLbl>
              <c:idx val="2"/>
              <c:layout>
                <c:manualLayout>
                  <c:x val="0"/>
                  <c:y val="-0.1241404519215428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35-4FD6-8708-E76E848C91B4}"/>
                </c:ext>
              </c:extLst>
            </c:dLbl>
            <c:dLbl>
              <c:idx val="3"/>
              <c:layout>
                <c:manualLayout>
                  <c:x val="6.5993649103160967E-2"/>
                  <c:y val="-1.100135442253391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35-4FD6-8708-E76E848C91B4}"/>
                </c:ext>
              </c:extLst>
            </c:dLbl>
            <c:dLbl>
              <c:idx val="4"/>
              <c:layout>
                <c:manualLayout>
                  <c:x val="-7.5608033843382189E-2"/>
                  <c:y val="8.8494109256658201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35-4FD6-8708-E76E848C91B4}"/>
                </c:ext>
              </c:extLst>
            </c:dLbl>
            <c:dLbl>
              <c:idx val="5"/>
              <c:layout>
                <c:manualLayout>
                  <c:x val="-2.8189729786029731E-2"/>
                  <c:y val="2.58797317102730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35-4FD6-8708-E76E848C91B4}"/>
                </c:ext>
              </c:extLst>
            </c:dLbl>
            <c:dLbl>
              <c:idx val="6"/>
              <c:layout>
                <c:manualLayout>
                  <c:x val="-6.9144899900938535E-3"/>
                  <c:y val="5.84589426321709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35-4FD6-8708-E76E848C91B4}"/>
                </c:ext>
              </c:extLst>
            </c:dLbl>
            <c:dLbl>
              <c:idx val="7"/>
              <c:layout>
                <c:manualLayout>
                  <c:x val="-9.1649627834312852E-2"/>
                  <c:y val="8.09104474185624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35-4FD6-8708-E76E848C91B4}"/>
                </c:ext>
              </c:extLst>
            </c:dLbl>
            <c:dLbl>
              <c:idx val="9"/>
              <c:layout>
                <c:manualLayout>
                  <c:x val="-0.13185793098587698"/>
                  <c:y val="1.89745414476251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35-4FD6-8708-E76E848C91B4}"/>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5F35-4FD6-8708-E76E848C91B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'F111'!$B$23:$B$32</c:f>
              <c:strCache>
                <c:ptCount val="10"/>
                <c:pt idx="0">
                  <c:v>De 15 a 19 años.</c:v>
                </c:pt>
                <c:pt idx="1">
                  <c:v>De 20 a 24 años.</c:v>
                </c:pt>
                <c:pt idx="2">
                  <c:v>De 25 a 29 años.</c:v>
                </c:pt>
                <c:pt idx="3">
                  <c:v>De 30 a 34 años.</c:v>
                </c:pt>
                <c:pt idx="4">
                  <c:v>De 35 a 39 años.</c:v>
                </c:pt>
                <c:pt idx="5">
                  <c:v>De 40 a 44 años.</c:v>
                </c:pt>
                <c:pt idx="6">
                  <c:v>De 45 a 49 años.</c:v>
                </c:pt>
                <c:pt idx="7">
                  <c:v>De 50 a 54 años.</c:v>
                </c:pt>
                <c:pt idx="8">
                  <c:v>De 55 a 59 años.</c:v>
                </c:pt>
                <c:pt idx="9">
                  <c:v>De 60 y más</c:v>
                </c:pt>
              </c:strCache>
            </c:strRef>
          </c:cat>
          <c:val>
            <c:numRef>
              <c:f>'F111'!$C$23:$C$32</c:f>
              <c:numCache>
                <c:formatCode>0.00%</c:formatCode>
                <c:ptCount val="10"/>
                <c:pt idx="0">
                  <c:v>2.8334998562884087E-2</c:v>
                </c:pt>
                <c:pt idx="1">
                  <c:v>0.1237425235755444</c:v>
                </c:pt>
                <c:pt idx="2">
                  <c:v>0.16252111191711263</c:v>
                </c:pt>
                <c:pt idx="3">
                  <c:v>0.15224340637531994</c:v>
                </c:pt>
                <c:pt idx="4">
                  <c:v>0.13697712932674541</c:v>
                </c:pt>
                <c:pt idx="5">
                  <c:v>0.11881964879624433</c:v>
                </c:pt>
                <c:pt idx="6">
                  <c:v>0.10551441906300042</c:v>
                </c:pt>
                <c:pt idx="7">
                  <c:v>8.0482870946990956E-2</c:v>
                </c:pt>
                <c:pt idx="8">
                  <c:v>5.5561364849513434E-2</c:v>
                </c:pt>
                <c:pt idx="9">
                  <c:v>3.577405800473564E-2</c:v>
                </c:pt>
              </c:numCache>
            </c:numRef>
          </c:val>
          <c:extLst>
            <c:ext xmlns:c16="http://schemas.microsoft.com/office/drawing/2014/chart" uri="{C3380CC4-5D6E-409C-BE32-E72D297353CC}">
              <c16:uniqueId val="{00000016-5F35-4FD6-8708-E76E848C91B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EBD7C3">
          <a:alpha val="52000"/>
        </a:srgb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'F10'!$N$6</c:f>
              <c:strCache>
                <c:ptCount val="1"/>
                <c:pt idx="0">
                  <c:v>Nacional 2018</c:v>
                </c:pt>
              </c:strCache>
            </c:strRef>
          </c:tx>
          <c:spPr>
            <a:solidFill>
              <a:srgbClr val="FFC000"/>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'F10'!$A$7:$A$16</c:f>
              <c:strCache>
                <c:ptCount val="10"/>
                <c:pt idx="0">
                  <c:v>I</c:v>
                </c:pt>
                <c:pt idx="1">
                  <c:v>II</c:v>
                </c:pt>
                <c:pt idx="2">
                  <c:v>III</c:v>
                </c:pt>
                <c:pt idx="3">
                  <c:v>IV</c:v>
                </c:pt>
                <c:pt idx="4">
                  <c:v>V</c:v>
                </c:pt>
                <c:pt idx="5">
                  <c:v>VI</c:v>
                </c:pt>
                <c:pt idx="6">
                  <c:v>VII</c:v>
                </c:pt>
                <c:pt idx="7">
                  <c:v>VIII</c:v>
                </c:pt>
                <c:pt idx="8">
                  <c:v>IX</c:v>
                </c:pt>
                <c:pt idx="9">
                  <c:v>X</c:v>
                </c:pt>
              </c:strCache>
            </c:strRef>
          </c:cat>
          <c:val>
            <c:numRef>
              <c:f>'F10'!$N$8:$N$17</c:f>
              <c:numCache>
                <c:formatCode>0.0%</c:formatCode>
                <c:ptCount val="10"/>
                <c:pt idx="0">
                  <c:v>0.36887738071651116</c:v>
                </c:pt>
                <c:pt idx="1">
                  <c:v>0.26951174153652502</c:v>
                </c:pt>
                <c:pt idx="2">
                  <c:v>0.2133081156900534</c:v>
                </c:pt>
                <c:pt idx="3">
                  <c:v>0.18332803954775176</c:v>
                </c:pt>
                <c:pt idx="4">
                  <c:v>0.16817625162269584</c:v>
                </c:pt>
                <c:pt idx="5">
                  <c:v>0.14881444688615036</c:v>
                </c:pt>
                <c:pt idx="6">
                  <c:v>0.13653523265507797</c:v>
                </c:pt>
                <c:pt idx="7">
                  <c:v>0.13346951510493144</c:v>
                </c:pt>
                <c:pt idx="8">
                  <c:v>0.13643833450141665</c:v>
                </c:pt>
                <c:pt idx="9">
                  <c:v>0.13702652939790352</c:v>
                </c:pt>
              </c:numCache>
            </c:numRef>
          </c:val>
          <c:extLst>
            <c:ext xmlns:c16="http://schemas.microsoft.com/office/drawing/2014/chart" uri="{C3380CC4-5D6E-409C-BE32-E72D297353CC}">
              <c16:uniqueId val="{00000000-4F76-4B77-810A-BE085C04346D}"/>
            </c:ext>
          </c:extLst>
        </c:ser>
        <c:ser>
          <c:idx val="1"/>
          <c:order val="1"/>
          <c:tx>
            <c:strRef>
              <c:f>'F9'!$O$7</c:f>
              <c:strCache>
                <c:ptCount val="1"/>
                <c:pt idx="0">
                  <c:v>Nacional 2020</c:v>
                </c:pt>
              </c:strCache>
            </c:strRef>
          </c:tx>
          <c:spPr>
            <a:solidFill>
              <a:schemeClr val="bg1">
                <a:lumMod val="50000"/>
              </a:schemeClr>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'F10'!$A$7:$A$16</c:f>
              <c:strCache>
                <c:ptCount val="10"/>
                <c:pt idx="0">
                  <c:v>I</c:v>
                </c:pt>
                <c:pt idx="1">
                  <c:v>II</c:v>
                </c:pt>
                <c:pt idx="2">
                  <c:v>III</c:v>
                </c:pt>
                <c:pt idx="3">
                  <c:v>IV</c:v>
                </c:pt>
                <c:pt idx="4">
                  <c:v>V</c:v>
                </c:pt>
                <c:pt idx="5">
                  <c:v>VI</c:v>
                </c:pt>
                <c:pt idx="6">
                  <c:v>VII</c:v>
                </c:pt>
                <c:pt idx="7">
                  <c:v>VIII</c:v>
                </c:pt>
                <c:pt idx="8">
                  <c:v>IX</c:v>
                </c:pt>
                <c:pt idx="9">
                  <c:v>X</c:v>
                </c:pt>
              </c:strCache>
            </c:strRef>
          </c:cat>
          <c:val>
            <c:numRef>
              <c:f>'F9'!$O$9:$O$18</c:f>
              <c:numCache>
                <c:formatCode>0.0%</c:formatCode>
                <c:ptCount val="10"/>
                <c:pt idx="0">
                  <c:v>0.31675939816476323</c:v>
                </c:pt>
                <c:pt idx="1">
                  <c:v>0.26761286006886298</c:v>
                </c:pt>
                <c:pt idx="2">
                  <c:v>0.23688954465421491</c:v>
                </c:pt>
                <c:pt idx="3">
                  <c:v>0.21580351067639678</c:v>
                </c:pt>
                <c:pt idx="4">
                  <c:v>0.19331177635703112</c:v>
                </c:pt>
                <c:pt idx="5">
                  <c:v>0.17468095048290738</c:v>
                </c:pt>
                <c:pt idx="6">
                  <c:v>0.15739727355876404</c:v>
                </c:pt>
                <c:pt idx="7">
                  <c:v>0.15762417303249796</c:v>
                </c:pt>
                <c:pt idx="8">
                  <c:v>0.15591554388663451</c:v>
                </c:pt>
                <c:pt idx="9">
                  <c:v>0.16299040970227394</c:v>
                </c:pt>
              </c:numCache>
            </c:numRef>
          </c:val>
          <c:extLst>
            <c:ext xmlns:c16="http://schemas.microsoft.com/office/drawing/2014/chart" uri="{C3380CC4-5D6E-409C-BE32-E72D297353CC}">
              <c16:uniqueId val="{00000001-4F76-4B77-810A-BE085C04346D}"/>
            </c:ext>
          </c:extLst>
        </c:ser>
        <c:dLbls>
          <c:showLegendKey val="0"/>
          <c:showVal val="0"/>
          <c:showCatName val="0"/>
          <c:showSerName val="0"/>
          <c:showPercent val="0"/>
          <c:showBubbleSize val="0"/>
        </c:dLbls>
        <c:gapWidth val="219"/>
        <c:overlap val="-27"/>
        <c:axId val="439798607"/>
        <c:axId val="478804271"/>
      </c:barChart>
      <c:catAx>
        <c:axId val="43979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78804271"/>
        <c:crosses val="autoZero"/>
        <c:auto val="1"/>
        <c:lblAlgn val="ctr"/>
        <c:lblOffset val="100"/>
        <c:noMultiLvlLbl val="0"/>
      </c:catAx>
      <c:valAx>
        <c:axId val="478804271"/>
        <c:scaling>
          <c:orientation val="minMax"/>
          <c:min val="0.12000000000000001"/>
        </c:scaling>
        <c:delete val="1"/>
        <c:axPos val="l"/>
        <c:numFmt formatCode="0.0%" sourceLinked="1"/>
        <c:majorTickMark val="none"/>
        <c:minorTickMark val="none"/>
        <c:tickLblPos val="nextTo"/>
        <c:crossAx val="439798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B3-4AFC-B822-1F41365B5513}"/>
              </c:ext>
            </c:extLst>
          </c:dPt>
          <c:dPt>
            <c:idx val="5"/>
            <c:invertIfNegative val="0"/>
            <c:bubble3D val="0"/>
            <c:extLst>
              <c:ext xmlns:c16="http://schemas.microsoft.com/office/drawing/2014/chart" uri="{C3380CC4-5D6E-409C-BE32-E72D297353CC}">
                <c16:uniqueId val="{00000001-D3B3-4AFC-B822-1F41365B5513}"/>
              </c:ext>
            </c:extLst>
          </c:dPt>
          <c:dPt>
            <c:idx val="6"/>
            <c:invertIfNegative val="0"/>
            <c:bubble3D val="0"/>
            <c:spPr>
              <a:solidFill>
                <a:srgbClr val="7C878E"/>
              </a:solidFill>
              <a:ln>
                <a:noFill/>
              </a:ln>
              <a:effectLst/>
            </c:spPr>
            <c:extLst>
              <c:ext xmlns:c16="http://schemas.microsoft.com/office/drawing/2014/chart" uri="{C3380CC4-5D6E-409C-BE32-E72D297353CC}">
                <c16:uniqueId val="{00000003-D3B3-4AFC-B822-1F41365B5513}"/>
              </c:ext>
            </c:extLst>
          </c:dPt>
          <c:dPt>
            <c:idx val="7"/>
            <c:invertIfNegative val="0"/>
            <c:bubble3D val="0"/>
            <c:spPr>
              <a:solidFill>
                <a:srgbClr val="7C878E"/>
              </a:solidFill>
              <a:ln>
                <a:noFill/>
              </a:ln>
              <a:effectLst/>
            </c:spPr>
            <c:extLst>
              <c:ext xmlns:c16="http://schemas.microsoft.com/office/drawing/2014/chart" uri="{C3380CC4-5D6E-409C-BE32-E72D297353CC}">
                <c16:uniqueId val="{00000005-D3B3-4AFC-B822-1F41365B5513}"/>
              </c:ext>
            </c:extLst>
          </c:dPt>
          <c:dPt>
            <c:idx val="8"/>
            <c:invertIfNegative val="0"/>
            <c:bubble3D val="0"/>
            <c:spPr>
              <a:solidFill>
                <a:srgbClr val="FFC000"/>
              </a:solidFill>
              <a:ln>
                <a:noFill/>
              </a:ln>
              <a:effectLst/>
            </c:spPr>
            <c:extLst>
              <c:ext xmlns:c16="http://schemas.microsoft.com/office/drawing/2014/chart" uri="{C3380CC4-5D6E-409C-BE32-E72D297353CC}">
                <c16:uniqueId val="{0000000E-F39B-44B4-931D-68B7628E08BA}"/>
              </c:ext>
            </c:extLst>
          </c:dPt>
          <c:dPt>
            <c:idx val="17"/>
            <c:invertIfNegative val="0"/>
            <c:bubble3D val="0"/>
            <c:extLst>
              <c:ext xmlns:c16="http://schemas.microsoft.com/office/drawing/2014/chart" uri="{C3380CC4-5D6E-409C-BE32-E72D297353CC}">
                <c16:uniqueId val="{00000006-D3B3-4AFC-B822-1F41365B5513}"/>
              </c:ext>
            </c:extLst>
          </c:dPt>
          <c:dPt>
            <c:idx val="18"/>
            <c:invertIfNegative val="0"/>
            <c:bubble3D val="0"/>
            <c:extLst>
              <c:ext xmlns:c16="http://schemas.microsoft.com/office/drawing/2014/chart" uri="{C3380CC4-5D6E-409C-BE32-E72D297353CC}">
                <c16:uniqueId val="{00000007-D3B3-4AFC-B822-1F41365B551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3-4AFC-B822-1F41365B5513}"/>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3-4AFC-B822-1F41365B5513}"/>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3-4AFC-B822-1F41365B551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'F112'!$A$6:$A$14</c:f>
              <c:numCache>
                <c:formatCode>General</c:formatCode>
                <c:ptCount val="9"/>
                <c:pt idx="0">
                  <c:v>2013</c:v>
                </c:pt>
                <c:pt idx="1">
                  <c:v>2014</c:v>
                </c:pt>
                <c:pt idx="2">
                  <c:v>2015</c:v>
                </c:pt>
                <c:pt idx="3">
                  <c:v>2016</c:v>
                </c:pt>
                <c:pt idx="4">
                  <c:v>2017</c:v>
                </c:pt>
                <c:pt idx="5">
                  <c:v>2018</c:v>
                </c:pt>
                <c:pt idx="6">
                  <c:v>2019</c:v>
                </c:pt>
                <c:pt idx="7">
                  <c:v>2020</c:v>
                </c:pt>
                <c:pt idx="8" formatCode="mmm\-yy">
                  <c:v>44378</c:v>
                </c:pt>
              </c:numCache>
            </c:numRef>
          </c:cat>
          <c:val>
            <c:numRef>
              <c:f>'F112'!$B$6:$B$14</c:f>
              <c:numCache>
                <c:formatCode>#,##0</c:formatCode>
                <c:ptCount val="9"/>
                <c:pt idx="0">
                  <c:v>78051</c:v>
                </c:pt>
                <c:pt idx="1">
                  <c:v>79961</c:v>
                </c:pt>
                <c:pt idx="2">
                  <c:v>82957</c:v>
                </c:pt>
                <c:pt idx="3">
                  <c:v>86097</c:v>
                </c:pt>
                <c:pt idx="4">
                  <c:v>90125</c:v>
                </c:pt>
                <c:pt idx="5">
                  <c:v>93370</c:v>
                </c:pt>
                <c:pt idx="6">
                  <c:v>97390</c:v>
                </c:pt>
                <c:pt idx="7">
                  <c:v>98067</c:v>
                </c:pt>
                <c:pt idx="8">
                  <c:v>100963</c:v>
                </c:pt>
              </c:numCache>
            </c:numRef>
          </c:val>
          <c:extLst>
            <c:ext xmlns:c16="http://schemas.microsoft.com/office/drawing/2014/chart" uri="{C3380CC4-5D6E-409C-BE32-E72D297353CC}">
              <c16:uniqueId val="{00000008-D3B3-4AFC-B822-1F41365B5513}"/>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93DC-4519-B998-06FCDCA37767}"/>
              </c:ext>
            </c:extLst>
          </c:dPt>
          <c:dPt>
            <c:idx val="1"/>
            <c:bubble3D val="0"/>
            <c:spPr>
              <a:solidFill>
                <a:srgbClr val="ED7D31"/>
              </a:solidFill>
            </c:spPr>
            <c:extLst>
              <c:ext xmlns:c16="http://schemas.microsoft.com/office/drawing/2014/chart" uri="{C3380CC4-5D6E-409C-BE32-E72D297353CC}">
                <c16:uniqueId val="{00000003-93DC-4519-B998-06FCDCA37767}"/>
              </c:ext>
            </c:extLst>
          </c:dPt>
          <c:dPt>
            <c:idx val="2"/>
            <c:bubble3D val="0"/>
            <c:spPr>
              <a:solidFill>
                <a:srgbClr val="DAA600"/>
              </a:solidFill>
            </c:spPr>
            <c:extLst>
              <c:ext xmlns:c16="http://schemas.microsoft.com/office/drawing/2014/chart" uri="{C3380CC4-5D6E-409C-BE32-E72D297353CC}">
                <c16:uniqueId val="{0000000E-93DC-4519-B998-06FCDCA37767}"/>
              </c:ext>
            </c:extLst>
          </c:dPt>
          <c:dPt>
            <c:idx val="3"/>
            <c:bubble3D val="0"/>
            <c:spPr>
              <a:solidFill>
                <a:srgbClr val="FF0000"/>
              </a:solidFill>
            </c:spPr>
            <c:extLst>
              <c:ext xmlns:c16="http://schemas.microsoft.com/office/drawing/2014/chart" uri="{C3380CC4-5D6E-409C-BE32-E72D297353CC}">
                <c16:uniqueId val="{00000005-93DC-4519-B998-06FCDCA37767}"/>
              </c:ext>
            </c:extLst>
          </c:dPt>
          <c:dPt>
            <c:idx val="4"/>
            <c:bubble3D val="0"/>
            <c:spPr>
              <a:solidFill>
                <a:srgbClr val="8A8032"/>
              </a:solidFill>
            </c:spPr>
            <c:extLst>
              <c:ext xmlns:c16="http://schemas.microsoft.com/office/drawing/2014/chart" uri="{C3380CC4-5D6E-409C-BE32-E72D297353CC}">
                <c16:uniqueId val="{00000007-93DC-4519-B998-06FCDCA37767}"/>
              </c:ext>
            </c:extLst>
          </c:dPt>
          <c:dPt>
            <c:idx val="5"/>
            <c:bubble3D val="0"/>
            <c:spPr>
              <a:solidFill>
                <a:srgbClr val="FFC000">
                  <a:lumMod val="50000"/>
                </a:srgbClr>
              </a:solidFill>
            </c:spPr>
            <c:extLst>
              <c:ext xmlns:c16="http://schemas.microsoft.com/office/drawing/2014/chart" uri="{C3380CC4-5D6E-409C-BE32-E72D297353CC}">
                <c16:uniqueId val="{00000009-93DC-4519-B998-06FCDCA37767}"/>
              </c:ext>
            </c:extLst>
          </c:dPt>
          <c:dPt>
            <c:idx val="6"/>
            <c:bubble3D val="0"/>
            <c:spPr>
              <a:solidFill>
                <a:srgbClr val="FFCC66"/>
              </a:solidFill>
            </c:spPr>
            <c:extLst>
              <c:ext xmlns:c16="http://schemas.microsoft.com/office/drawing/2014/chart" uri="{C3380CC4-5D6E-409C-BE32-E72D297353CC}">
                <c16:uniqueId val="{0000000B-93DC-4519-B998-06FCDCA37767}"/>
              </c:ext>
            </c:extLst>
          </c:dPt>
          <c:dPt>
            <c:idx val="7"/>
            <c:bubble3D val="0"/>
            <c:spPr>
              <a:solidFill>
                <a:srgbClr val="C8BC66"/>
              </a:solidFill>
            </c:spPr>
            <c:extLst>
              <c:ext xmlns:c16="http://schemas.microsoft.com/office/drawing/2014/chart" uri="{C3380CC4-5D6E-409C-BE32-E72D297353CC}">
                <c16:uniqueId val="{0000000D-93DC-4519-B998-06FCDCA37767}"/>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3DC-4519-B998-06FCDCA37767}"/>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DC-4519-B998-06FCDCA37767}"/>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93DC-4519-B998-06FCDCA37767}"/>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DC-4519-B998-06FCDCA37767}"/>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3DC-4519-B998-06FCDCA37767}"/>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3DC-4519-B998-06FCDCA37767}"/>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3DC-4519-B998-06FCDCA37767}"/>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3DC-4519-B998-06FCDCA37767}"/>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'F113'!$A$6:$A$13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'F113'!$B$6:$B$13</c:f>
              <c:numCache>
                <c:formatCode>0.00%</c:formatCode>
                <c:ptCount val="8"/>
                <c:pt idx="0">
                  <c:v>3.5844814436971961E-2</c:v>
                </c:pt>
                <c:pt idx="1">
                  <c:v>0.30726107583966406</c:v>
                </c:pt>
                <c:pt idx="2">
                  <c:v>0.12162871547002367</c:v>
                </c:pt>
                <c:pt idx="3">
                  <c:v>1.7531174786803087E-3</c:v>
                </c:pt>
                <c:pt idx="4">
                  <c:v>0.15507661222428018</c:v>
                </c:pt>
                <c:pt idx="5">
                  <c:v>1.267791171023048E-3</c:v>
                </c:pt>
                <c:pt idx="6">
                  <c:v>0.3165912264889118</c:v>
                </c:pt>
                <c:pt idx="7">
                  <c:v>6.0576646890445014E-2</c:v>
                </c:pt>
              </c:numCache>
            </c:numRef>
          </c:val>
          <c:extLst>
            <c:ext xmlns:c16="http://schemas.microsoft.com/office/drawing/2014/chart" uri="{C3380CC4-5D6E-409C-BE32-E72D297353CC}">
              <c16:uniqueId val="{0000000F-93DC-4519-B998-06FCDCA377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E483-4986-8EFD-A3D580C4EBEA}"/>
              </c:ext>
            </c:extLst>
          </c:dPt>
          <c:dPt>
            <c:idx val="16"/>
            <c:invertIfNegative val="0"/>
            <c:bubble3D val="0"/>
            <c:extLst>
              <c:ext xmlns:c16="http://schemas.microsoft.com/office/drawing/2014/chart" uri="{C3380CC4-5D6E-409C-BE32-E72D297353CC}">
                <c16:uniqueId val="{00000001-E483-4986-8EFD-A3D580C4EBEA}"/>
              </c:ext>
            </c:extLst>
          </c:dPt>
          <c:dPt>
            <c:idx val="19"/>
            <c:invertIfNegative val="0"/>
            <c:bubble3D val="0"/>
            <c:extLst>
              <c:ext xmlns:c16="http://schemas.microsoft.com/office/drawing/2014/chart" uri="{C3380CC4-5D6E-409C-BE32-E72D297353CC}">
                <c16:uniqueId val="{00000002-E483-4986-8EFD-A3D580C4EBEA}"/>
              </c:ext>
            </c:extLst>
          </c:dPt>
          <c:dPt>
            <c:idx val="28"/>
            <c:invertIfNegative val="0"/>
            <c:bubble3D val="0"/>
            <c:spPr>
              <a:solidFill>
                <a:srgbClr val="FFC000"/>
              </a:solidFill>
              <a:ln>
                <a:noFill/>
              </a:ln>
              <a:effectLst/>
            </c:spPr>
            <c:extLst>
              <c:ext xmlns:c16="http://schemas.microsoft.com/office/drawing/2014/chart" uri="{C3380CC4-5D6E-409C-BE32-E72D297353CC}">
                <c16:uniqueId val="{00000004-E483-4986-8EFD-A3D580C4EBEA}"/>
              </c:ext>
            </c:extLst>
          </c:dPt>
          <c:dPt>
            <c:idx val="29"/>
            <c:invertIfNegative val="0"/>
            <c:bubble3D val="0"/>
            <c:extLst>
              <c:ext xmlns:c16="http://schemas.microsoft.com/office/drawing/2014/chart" uri="{C3380CC4-5D6E-409C-BE32-E72D297353CC}">
                <c16:uniqueId val="{00000005-E483-4986-8EFD-A3D580C4EBEA}"/>
              </c:ext>
            </c:extLst>
          </c:dPt>
          <c:dPt>
            <c:idx val="31"/>
            <c:invertIfNegative val="0"/>
            <c:bubble3D val="0"/>
            <c:extLst>
              <c:ext xmlns:c16="http://schemas.microsoft.com/office/drawing/2014/chart" uri="{C3380CC4-5D6E-409C-BE32-E72D297353CC}">
                <c16:uniqueId val="{00000006-E483-4986-8EFD-A3D580C4EBE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'F114'!$A$7:$A$38</c:f>
              <c:strCache>
                <c:ptCount val="32"/>
                <c:pt idx="0">
                  <c:v>Tlaxcala</c:v>
                </c:pt>
                <c:pt idx="1">
                  <c:v>Zacatecas</c:v>
                </c:pt>
                <c:pt idx="2">
                  <c:v>Guerrero</c:v>
                </c:pt>
                <c:pt idx="3">
                  <c:v>Campeche</c:v>
                </c:pt>
                <c:pt idx="4">
                  <c:v>Colima</c:v>
                </c:pt>
                <c:pt idx="5">
                  <c:v>Durango</c:v>
                </c:pt>
                <c:pt idx="6">
                  <c:v>Oaxaca</c:v>
                </c:pt>
                <c:pt idx="7">
                  <c:v>Morelos</c:v>
                </c:pt>
                <c:pt idx="8">
                  <c:v>Hidalgo</c:v>
                </c:pt>
                <c:pt idx="9">
                  <c:v>Nayarit</c:v>
                </c:pt>
                <c:pt idx="10">
                  <c:v>Aguascalientes</c:v>
                </c:pt>
                <c:pt idx="11">
                  <c:v>Chiapas</c:v>
                </c:pt>
                <c:pt idx="12">
                  <c:v>Michoacán</c:v>
                </c:pt>
                <c:pt idx="13">
                  <c:v>Baja California Sur</c:v>
                </c:pt>
                <c:pt idx="14">
                  <c:v>Tabasco</c:v>
                </c:pt>
                <c:pt idx="15">
                  <c:v>San Luis Potosí</c:v>
                </c:pt>
                <c:pt idx="16">
                  <c:v>Yucatán</c:v>
                </c:pt>
                <c:pt idx="17">
                  <c:v>Tamaulipas</c:v>
                </c:pt>
                <c:pt idx="18">
                  <c:v>Puebla</c:v>
                </c:pt>
                <c:pt idx="19">
                  <c:v>Veracruz</c:v>
                </c:pt>
                <c:pt idx="20">
                  <c:v>Coahuila</c:v>
                </c:pt>
                <c:pt idx="21">
                  <c:v>Chihuahua</c:v>
                </c:pt>
                <c:pt idx="22">
                  <c:v>Guanajuato</c:v>
                </c:pt>
                <c:pt idx="23">
                  <c:v>Sinaloa</c:v>
                </c:pt>
                <c:pt idx="24">
                  <c:v>Querétaro</c:v>
                </c:pt>
                <c:pt idx="25">
                  <c:v>Quintana Roo</c:v>
                </c:pt>
                <c:pt idx="26">
                  <c:v>Sonora</c:v>
                </c:pt>
                <c:pt idx="27">
                  <c:v>Baja California</c:v>
                </c:pt>
                <c:pt idx="28">
                  <c:v>Jalisco</c:v>
                </c:pt>
                <c:pt idx="29">
                  <c:v>Nuevo León</c:v>
                </c:pt>
                <c:pt idx="30">
                  <c:v>Estado de México</c:v>
                </c:pt>
                <c:pt idx="31">
                  <c:v>Ciudad de México</c:v>
                </c:pt>
              </c:strCache>
            </c:strRef>
          </c:cat>
          <c:val>
            <c:numRef>
              <c:f>'F114'!$F$7:$F$38</c:f>
              <c:numCache>
                <c:formatCode>#,##0</c:formatCode>
                <c:ptCount val="32"/>
                <c:pt idx="0">
                  <c:v>70</c:v>
                </c:pt>
                <c:pt idx="1">
                  <c:v>98</c:v>
                </c:pt>
                <c:pt idx="2">
                  <c:v>126</c:v>
                </c:pt>
                <c:pt idx="3">
                  <c:v>145</c:v>
                </c:pt>
                <c:pt idx="4">
                  <c:v>153</c:v>
                </c:pt>
                <c:pt idx="5">
                  <c:v>159</c:v>
                </c:pt>
                <c:pt idx="6">
                  <c:v>167</c:v>
                </c:pt>
                <c:pt idx="7">
                  <c:v>187</c:v>
                </c:pt>
                <c:pt idx="8">
                  <c:v>201</c:v>
                </c:pt>
                <c:pt idx="9">
                  <c:v>215</c:v>
                </c:pt>
                <c:pt idx="10">
                  <c:v>218</c:v>
                </c:pt>
                <c:pt idx="11">
                  <c:v>224</c:v>
                </c:pt>
                <c:pt idx="12">
                  <c:v>238</c:v>
                </c:pt>
                <c:pt idx="13">
                  <c:v>259</c:v>
                </c:pt>
                <c:pt idx="14">
                  <c:v>267</c:v>
                </c:pt>
                <c:pt idx="15">
                  <c:v>270</c:v>
                </c:pt>
                <c:pt idx="16">
                  <c:v>306</c:v>
                </c:pt>
                <c:pt idx="17">
                  <c:v>338</c:v>
                </c:pt>
                <c:pt idx="18">
                  <c:v>518</c:v>
                </c:pt>
                <c:pt idx="19">
                  <c:v>562</c:v>
                </c:pt>
                <c:pt idx="20">
                  <c:v>572</c:v>
                </c:pt>
                <c:pt idx="21">
                  <c:v>573</c:v>
                </c:pt>
                <c:pt idx="22">
                  <c:v>616</c:v>
                </c:pt>
                <c:pt idx="23">
                  <c:v>619</c:v>
                </c:pt>
                <c:pt idx="24">
                  <c:v>625</c:v>
                </c:pt>
                <c:pt idx="25">
                  <c:v>644</c:v>
                </c:pt>
                <c:pt idx="26">
                  <c:v>645</c:v>
                </c:pt>
                <c:pt idx="27">
                  <c:v>737</c:v>
                </c:pt>
                <c:pt idx="28">
                  <c:v>1284</c:v>
                </c:pt>
                <c:pt idx="29">
                  <c:v>1356</c:v>
                </c:pt>
                <c:pt idx="30">
                  <c:v>1835</c:v>
                </c:pt>
                <c:pt idx="31">
                  <c:v>2556</c:v>
                </c:pt>
              </c:numCache>
            </c:numRef>
          </c:val>
          <c:extLst>
            <c:ext xmlns:c16="http://schemas.microsoft.com/office/drawing/2014/chart" uri="{C3380CC4-5D6E-409C-BE32-E72D297353CC}">
              <c16:uniqueId val="{00000007-E483-4986-8EFD-A3D580C4EBE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800"/>
          <c:min val="-8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8"/>
            <c:invertIfNegative val="0"/>
            <c:bubble3D val="0"/>
            <c:spPr>
              <a:solidFill>
                <a:srgbClr val="FFC000"/>
              </a:solidFill>
              <a:ln>
                <a:noFill/>
              </a:ln>
              <a:effectLst/>
            </c:spPr>
            <c:extLst>
              <c:ext xmlns:c16="http://schemas.microsoft.com/office/drawing/2014/chart" uri="{C3380CC4-5D6E-409C-BE32-E72D297353CC}">
                <c16:uniqueId val="{00000001-8A03-419C-BC83-C2D59DBE70FC}"/>
              </c:ext>
            </c:extLst>
          </c:dPt>
          <c:dPt>
            <c:idx val="10"/>
            <c:invertIfNegative val="0"/>
            <c:bubble3D val="0"/>
            <c:extLst>
              <c:ext xmlns:c16="http://schemas.microsoft.com/office/drawing/2014/chart" uri="{C3380CC4-5D6E-409C-BE32-E72D297353CC}">
                <c16:uniqueId val="{00000002-8A03-419C-BC83-C2D59DBE70FC}"/>
              </c:ext>
            </c:extLst>
          </c:dPt>
          <c:dPt>
            <c:idx val="11"/>
            <c:invertIfNegative val="0"/>
            <c:bubble3D val="0"/>
            <c:extLst>
              <c:ext xmlns:c16="http://schemas.microsoft.com/office/drawing/2014/chart" uri="{C3380CC4-5D6E-409C-BE32-E72D297353CC}">
                <c16:uniqueId val="{00000003-8A03-419C-BC83-C2D59DBE70FC}"/>
              </c:ext>
            </c:extLst>
          </c:dPt>
          <c:dPt>
            <c:idx val="13"/>
            <c:invertIfNegative val="0"/>
            <c:bubble3D val="0"/>
            <c:extLst>
              <c:ext xmlns:c16="http://schemas.microsoft.com/office/drawing/2014/chart" uri="{C3380CC4-5D6E-409C-BE32-E72D297353CC}">
                <c16:uniqueId val="{00000004-8A03-419C-BC83-C2D59DBE70FC}"/>
              </c:ext>
            </c:extLst>
          </c:dPt>
          <c:dPt>
            <c:idx val="15"/>
            <c:invertIfNegative val="0"/>
            <c:bubble3D val="0"/>
            <c:extLst>
              <c:ext xmlns:c16="http://schemas.microsoft.com/office/drawing/2014/chart" uri="{C3380CC4-5D6E-409C-BE32-E72D297353CC}">
                <c16:uniqueId val="{00000005-8A03-419C-BC83-C2D59DBE70FC}"/>
              </c:ext>
            </c:extLst>
          </c:dPt>
          <c:dPt>
            <c:idx val="16"/>
            <c:invertIfNegative val="0"/>
            <c:bubble3D val="0"/>
            <c:extLst>
              <c:ext xmlns:c16="http://schemas.microsoft.com/office/drawing/2014/chart" uri="{C3380CC4-5D6E-409C-BE32-E72D297353CC}">
                <c16:uniqueId val="{00000006-8A03-419C-BC83-C2D59DBE70FC}"/>
              </c:ext>
            </c:extLst>
          </c:dPt>
          <c:dPt>
            <c:idx val="17"/>
            <c:invertIfNegative val="0"/>
            <c:bubble3D val="0"/>
            <c:extLst>
              <c:ext xmlns:c16="http://schemas.microsoft.com/office/drawing/2014/chart" uri="{C3380CC4-5D6E-409C-BE32-E72D297353CC}">
                <c16:uniqueId val="{00000007-8A03-419C-BC83-C2D59DBE70FC}"/>
              </c:ext>
            </c:extLst>
          </c:dPt>
          <c:dPt>
            <c:idx val="18"/>
            <c:invertIfNegative val="0"/>
            <c:bubble3D val="0"/>
            <c:extLst>
              <c:ext xmlns:c16="http://schemas.microsoft.com/office/drawing/2014/chart" uri="{C3380CC4-5D6E-409C-BE32-E72D297353CC}">
                <c16:uniqueId val="{00000008-8A03-419C-BC83-C2D59DBE70FC}"/>
              </c:ext>
            </c:extLst>
          </c:dPt>
          <c:dPt>
            <c:idx val="19"/>
            <c:invertIfNegative val="0"/>
            <c:bubble3D val="0"/>
            <c:extLst>
              <c:ext xmlns:c16="http://schemas.microsoft.com/office/drawing/2014/chart" uri="{C3380CC4-5D6E-409C-BE32-E72D297353CC}">
                <c16:uniqueId val="{00000009-8A03-419C-BC83-C2D59DBE70FC}"/>
              </c:ext>
            </c:extLst>
          </c:dPt>
          <c:dPt>
            <c:idx val="20"/>
            <c:invertIfNegative val="0"/>
            <c:bubble3D val="0"/>
            <c:extLst>
              <c:ext xmlns:c16="http://schemas.microsoft.com/office/drawing/2014/chart" uri="{C3380CC4-5D6E-409C-BE32-E72D297353CC}">
                <c16:uniqueId val="{0000000A-8A03-419C-BC83-C2D59DBE70FC}"/>
              </c:ext>
            </c:extLst>
          </c:dPt>
          <c:dPt>
            <c:idx val="21"/>
            <c:invertIfNegative val="0"/>
            <c:bubble3D val="0"/>
            <c:spPr>
              <a:solidFill>
                <a:srgbClr val="F79646">
                  <a:lumMod val="75000"/>
                </a:srgbClr>
              </a:solidFill>
              <a:ln>
                <a:noFill/>
              </a:ln>
              <a:effectLst/>
            </c:spPr>
            <c:extLst>
              <c:ext xmlns:c16="http://schemas.microsoft.com/office/drawing/2014/chart" uri="{C3380CC4-5D6E-409C-BE32-E72D297353CC}">
                <c16:uniqueId val="{0000000C-8A03-419C-BC83-C2D59DBE70FC}"/>
              </c:ext>
            </c:extLst>
          </c:dPt>
          <c:dPt>
            <c:idx val="27"/>
            <c:invertIfNegative val="0"/>
            <c:bubble3D val="0"/>
            <c:extLst>
              <c:ext xmlns:c16="http://schemas.microsoft.com/office/drawing/2014/chart" uri="{C3380CC4-5D6E-409C-BE32-E72D297353CC}">
                <c16:uniqueId val="{0000000D-8A03-419C-BC83-C2D59DBE70FC}"/>
              </c:ext>
            </c:extLst>
          </c:dPt>
          <c:dPt>
            <c:idx val="29"/>
            <c:invertIfNegative val="0"/>
            <c:bubble3D val="0"/>
            <c:extLst>
              <c:ext xmlns:c16="http://schemas.microsoft.com/office/drawing/2014/chart" uri="{C3380CC4-5D6E-409C-BE32-E72D297353CC}">
                <c16:uniqueId val="{0000000E-8A03-419C-BC83-C2D59DBE70F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'F115'!$A$7:$A$39</c:f>
              <c:strCache>
                <c:ptCount val="33"/>
                <c:pt idx="0">
                  <c:v>Michoacán</c:v>
                </c:pt>
                <c:pt idx="1">
                  <c:v>Zacatecas</c:v>
                </c:pt>
                <c:pt idx="2">
                  <c:v>Guerrero</c:v>
                </c:pt>
                <c:pt idx="3">
                  <c:v>Tamaulipas</c:v>
                </c:pt>
                <c:pt idx="4">
                  <c:v>Durango</c:v>
                </c:pt>
                <c:pt idx="5">
                  <c:v>San Luis Potosí</c:v>
                </c:pt>
                <c:pt idx="6">
                  <c:v>Oaxaca</c:v>
                </c:pt>
                <c:pt idx="7">
                  <c:v>Guanajuato</c:v>
                </c:pt>
                <c:pt idx="8">
                  <c:v>Jalisco</c:v>
                </c:pt>
                <c:pt idx="9">
                  <c:v>Hidalgo</c:v>
                </c:pt>
                <c:pt idx="10">
                  <c:v>Veracruz</c:v>
                </c:pt>
                <c:pt idx="11">
                  <c:v>Tlaxcala</c:v>
                </c:pt>
                <c:pt idx="12">
                  <c:v>Aguascalientes</c:v>
                </c:pt>
                <c:pt idx="13">
                  <c:v>Colima</c:v>
                </c:pt>
                <c:pt idx="14">
                  <c:v>Chihuahua</c:v>
                </c:pt>
                <c:pt idx="15">
                  <c:v>Sinaloa</c:v>
                </c:pt>
                <c:pt idx="16">
                  <c:v>Morelos</c:v>
                </c:pt>
                <c:pt idx="17">
                  <c:v>Yucatán</c:v>
                </c:pt>
                <c:pt idx="18">
                  <c:v>Chiapas</c:v>
                </c:pt>
                <c:pt idx="19">
                  <c:v>Puebla</c:v>
                </c:pt>
                <c:pt idx="20">
                  <c:v>Nayarit</c:v>
                </c:pt>
                <c:pt idx="21">
                  <c:v>Nacional</c:v>
                </c:pt>
                <c:pt idx="22">
                  <c:v>Coahuila</c:v>
                </c:pt>
                <c:pt idx="23">
                  <c:v>Sonora</c:v>
                </c:pt>
                <c:pt idx="24">
                  <c:v>Baja California</c:v>
                </c:pt>
                <c:pt idx="25">
                  <c:v>Nuevo León</c:v>
                </c:pt>
                <c:pt idx="26">
                  <c:v>Baja California Sur</c:v>
                </c:pt>
                <c:pt idx="27">
                  <c:v>Ciudad de México</c:v>
                </c:pt>
                <c:pt idx="28">
                  <c:v>Querétaro</c:v>
                </c:pt>
                <c:pt idx="29">
                  <c:v>Tabasco</c:v>
                </c:pt>
                <c:pt idx="30">
                  <c:v>Campeche</c:v>
                </c:pt>
                <c:pt idx="31">
                  <c:v>Estado de México</c:v>
                </c:pt>
                <c:pt idx="32">
                  <c:v>Quintana Roo</c:v>
                </c:pt>
              </c:strCache>
            </c:strRef>
          </c:cat>
          <c:val>
            <c:numRef>
              <c:f>'F115'!$F$7:$F$39</c:f>
              <c:numCache>
                <c:formatCode>0.00%</c:formatCode>
                <c:ptCount val="33"/>
                <c:pt idx="0">
                  <c:v>6.52054794520551E-3</c:v>
                </c:pt>
                <c:pt idx="1">
                  <c:v>8.2221662891181994E-3</c:v>
                </c:pt>
                <c:pt idx="2">
                  <c:v>9.2961487383798093E-3</c:v>
                </c:pt>
                <c:pt idx="3">
                  <c:v>9.9318288669487699E-3</c:v>
                </c:pt>
                <c:pt idx="4">
                  <c:v>1.1075508498188801E-2</c:v>
                </c:pt>
                <c:pt idx="5">
                  <c:v>1.1718241395772801E-2</c:v>
                </c:pt>
                <c:pt idx="6">
                  <c:v>1.1888659500249201E-2</c:v>
                </c:pt>
                <c:pt idx="7">
                  <c:v>1.2816511661777301E-2</c:v>
                </c:pt>
                <c:pt idx="8">
                  <c:v>1.28813491307096E-2</c:v>
                </c:pt>
                <c:pt idx="9">
                  <c:v>1.29268763264518E-2</c:v>
                </c:pt>
                <c:pt idx="10">
                  <c:v>1.29594613291519E-2</c:v>
                </c:pt>
                <c:pt idx="11">
                  <c:v>1.33282559025134E-2</c:v>
                </c:pt>
                <c:pt idx="12">
                  <c:v>1.3411258074438499E-2</c:v>
                </c:pt>
                <c:pt idx="13">
                  <c:v>1.3883847549909199E-2</c:v>
                </c:pt>
                <c:pt idx="14">
                  <c:v>1.4140117957702999E-2</c:v>
                </c:pt>
                <c:pt idx="15">
                  <c:v>1.48944873553261E-2</c:v>
                </c:pt>
                <c:pt idx="16">
                  <c:v>1.5366915933930501E-2</c:v>
                </c:pt>
                <c:pt idx="17">
                  <c:v>1.5373794212218701E-2</c:v>
                </c:pt>
                <c:pt idx="18">
                  <c:v>1.55049491243857E-2</c:v>
                </c:pt>
                <c:pt idx="19">
                  <c:v>1.5631601182932098E-2</c:v>
                </c:pt>
                <c:pt idx="20">
                  <c:v>1.6471309277560801E-2</c:v>
                </c:pt>
                <c:pt idx="21">
                  <c:v>1.65844181767516E-2</c:v>
                </c:pt>
                <c:pt idx="22">
                  <c:v>1.65845172513772E-2</c:v>
                </c:pt>
                <c:pt idx="23">
                  <c:v>1.6960294504338801E-2</c:v>
                </c:pt>
                <c:pt idx="24">
                  <c:v>1.7400543029158399E-2</c:v>
                </c:pt>
                <c:pt idx="25">
                  <c:v>1.9185602309063701E-2</c:v>
                </c:pt>
                <c:pt idx="26">
                  <c:v>1.97213127236733E-2</c:v>
                </c:pt>
                <c:pt idx="27">
                  <c:v>2.15827338129497E-2</c:v>
                </c:pt>
                <c:pt idx="28">
                  <c:v>2.3461841660723098E-2</c:v>
                </c:pt>
                <c:pt idx="29">
                  <c:v>2.4239673172946001E-2</c:v>
                </c:pt>
                <c:pt idx="30">
                  <c:v>2.44891065698363E-2</c:v>
                </c:pt>
                <c:pt idx="31">
                  <c:v>2.5320822409272699E-2</c:v>
                </c:pt>
                <c:pt idx="32">
                  <c:v>3.7034907125194097E-2</c:v>
                </c:pt>
              </c:numCache>
            </c:numRef>
          </c:val>
          <c:extLst>
            <c:ext xmlns:c16="http://schemas.microsoft.com/office/drawing/2014/chart" uri="{C3380CC4-5D6E-409C-BE32-E72D297353CC}">
              <c16:uniqueId val="{0000000F-8A03-419C-BC83-C2D59DBE70F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0000000000000008E-2"/>
          <c:min val="-1.0000000000000003E-4"/>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7BB3-49B2-9166-CFFD04B7A833}"/>
              </c:ext>
            </c:extLst>
          </c:dPt>
          <c:dPt>
            <c:idx val="19"/>
            <c:invertIfNegative val="0"/>
            <c:bubble3D val="0"/>
            <c:extLst>
              <c:ext xmlns:c16="http://schemas.microsoft.com/office/drawing/2014/chart" uri="{C3380CC4-5D6E-409C-BE32-E72D297353CC}">
                <c16:uniqueId val="{00000001-7BB3-49B2-9166-CFFD04B7A833}"/>
              </c:ext>
            </c:extLst>
          </c:dPt>
          <c:dPt>
            <c:idx val="30"/>
            <c:invertIfNegative val="0"/>
            <c:bubble3D val="0"/>
            <c:extLst>
              <c:ext xmlns:c16="http://schemas.microsoft.com/office/drawing/2014/chart" uri="{C3380CC4-5D6E-409C-BE32-E72D297353CC}">
                <c16:uniqueId val="{00000002-7BB3-49B2-9166-CFFD04B7A833}"/>
              </c:ext>
            </c:extLst>
          </c:dPt>
          <c:dPt>
            <c:idx val="31"/>
            <c:invertIfNegative val="0"/>
            <c:bubble3D val="0"/>
            <c:spPr>
              <a:solidFill>
                <a:srgbClr val="FFC000"/>
              </a:solidFill>
              <a:ln>
                <a:noFill/>
              </a:ln>
              <a:effectLst/>
            </c:spPr>
            <c:extLst>
              <c:ext xmlns:c16="http://schemas.microsoft.com/office/drawing/2014/chart" uri="{C3380CC4-5D6E-409C-BE32-E72D297353CC}">
                <c16:uniqueId val="{00000004-7BB3-49B2-9166-CFFD04B7A83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'F116'!$A$7:$A$38</c:f>
              <c:strCache>
                <c:ptCount val="32"/>
                <c:pt idx="0">
                  <c:v>Guerrero</c:v>
                </c:pt>
                <c:pt idx="1">
                  <c:v>Campeche</c:v>
                </c:pt>
                <c:pt idx="2">
                  <c:v>Tlaxcala</c:v>
                </c:pt>
                <c:pt idx="3">
                  <c:v>Hidalgo</c:v>
                </c:pt>
                <c:pt idx="4">
                  <c:v>Morelos</c:v>
                </c:pt>
                <c:pt idx="5">
                  <c:v>Tamaulipas</c:v>
                </c:pt>
                <c:pt idx="6">
                  <c:v>Chiapas</c:v>
                </c:pt>
                <c:pt idx="7">
                  <c:v>Durango</c:v>
                </c:pt>
                <c:pt idx="8">
                  <c:v>Zacatecas</c:v>
                </c:pt>
                <c:pt idx="9">
                  <c:v>San Luis Potosí</c:v>
                </c:pt>
                <c:pt idx="10">
                  <c:v>Oaxaca</c:v>
                </c:pt>
                <c:pt idx="11">
                  <c:v>Colima</c:v>
                </c:pt>
                <c:pt idx="12">
                  <c:v>Aguascalientes</c:v>
                </c:pt>
                <c:pt idx="13">
                  <c:v>Yucatán</c:v>
                </c:pt>
                <c:pt idx="14">
                  <c:v>Veracruz</c:v>
                </c:pt>
                <c:pt idx="15">
                  <c:v>Puebla</c:v>
                </c:pt>
                <c:pt idx="16">
                  <c:v>Tabasco</c:v>
                </c:pt>
                <c:pt idx="17">
                  <c:v>Nayarit</c:v>
                </c:pt>
                <c:pt idx="18">
                  <c:v>Michoacán</c:v>
                </c:pt>
                <c:pt idx="19">
                  <c:v>Baja California Sur</c:v>
                </c:pt>
                <c:pt idx="20">
                  <c:v>Guanajuato</c:v>
                </c:pt>
                <c:pt idx="21">
                  <c:v>Coahuila</c:v>
                </c:pt>
                <c:pt idx="22">
                  <c:v>Sonora</c:v>
                </c:pt>
                <c:pt idx="23">
                  <c:v>Quintana Roo</c:v>
                </c:pt>
                <c:pt idx="24">
                  <c:v>Querétaro</c:v>
                </c:pt>
                <c:pt idx="25">
                  <c:v>Chihuahua</c:v>
                </c:pt>
                <c:pt idx="26">
                  <c:v>Estado de México</c:v>
                </c:pt>
                <c:pt idx="27">
                  <c:v>Sinaloa</c:v>
                </c:pt>
                <c:pt idx="28">
                  <c:v>Baja California</c:v>
                </c:pt>
                <c:pt idx="29">
                  <c:v>Ciudad de México</c:v>
                </c:pt>
                <c:pt idx="30">
                  <c:v>Nuevo León</c:v>
                </c:pt>
                <c:pt idx="31">
                  <c:v>Jalisco</c:v>
                </c:pt>
              </c:strCache>
            </c:strRef>
          </c:cat>
          <c:val>
            <c:numRef>
              <c:f>'F116'!$F$7:$F$38</c:f>
              <c:numCache>
                <c:formatCode>#,##0</c:formatCode>
                <c:ptCount val="32"/>
                <c:pt idx="0">
                  <c:v>-111</c:v>
                </c:pt>
                <c:pt idx="1">
                  <c:v>164</c:v>
                </c:pt>
                <c:pt idx="2">
                  <c:v>176</c:v>
                </c:pt>
                <c:pt idx="3">
                  <c:v>248</c:v>
                </c:pt>
                <c:pt idx="4">
                  <c:v>248</c:v>
                </c:pt>
                <c:pt idx="5">
                  <c:v>279</c:v>
                </c:pt>
                <c:pt idx="6">
                  <c:v>281</c:v>
                </c:pt>
                <c:pt idx="7">
                  <c:v>283</c:v>
                </c:pt>
                <c:pt idx="8">
                  <c:v>296</c:v>
                </c:pt>
                <c:pt idx="9">
                  <c:v>298</c:v>
                </c:pt>
                <c:pt idx="10">
                  <c:v>351</c:v>
                </c:pt>
                <c:pt idx="11">
                  <c:v>458</c:v>
                </c:pt>
                <c:pt idx="12">
                  <c:v>477</c:v>
                </c:pt>
                <c:pt idx="13">
                  <c:v>513</c:v>
                </c:pt>
                <c:pt idx="14">
                  <c:v>539</c:v>
                </c:pt>
                <c:pt idx="15">
                  <c:v>608</c:v>
                </c:pt>
                <c:pt idx="16">
                  <c:v>645</c:v>
                </c:pt>
                <c:pt idx="17">
                  <c:v>648</c:v>
                </c:pt>
                <c:pt idx="18">
                  <c:v>652</c:v>
                </c:pt>
                <c:pt idx="19">
                  <c:v>736</c:v>
                </c:pt>
                <c:pt idx="20">
                  <c:v>787</c:v>
                </c:pt>
                <c:pt idx="21">
                  <c:v>793</c:v>
                </c:pt>
                <c:pt idx="22">
                  <c:v>985</c:v>
                </c:pt>
                <c:pt idx="23">
                  <c:v>1150</c:v>
                </c:pt>
                <c:pt idx="24">
                  <c:v>1268</c:v>
                </c:pt>
                <c:pt idx="25">
                  <c:v>1318</c:v>
                </c:pt>
                <c:pt idx="26">
                  <c:v>1537</c:v>
                </c:pt>
                <c:pt idx="27">
                  <c:v>1768</c:v>
                </c:pt>
                <c:pt idx="28">
                  <c:v>2100</c:v>
                </c:pt>
                <c:pt idx="29">
                  <c:v>2353</c:v>
                </c:pt>
                <c:pt idx="30">
                  <c:v>2369</c:v>
                </c:pt>
                <c:pt idx="31">
                  <c:v>3225</c:v>
                </c:pt>
              </c:numCache>
            </c:numRef>
          </c:val>
          <c:extLst>
            <c:ext xmlns:c16="http://schemas.microsoft.com/office/drawing/2014/chart" uri="{C3380CC4-5D6E-409C-BE32-E72D297353CC}">
              <c16:uniqueId val="{00000005-7BB3-49B2-9166-CFFD04B7A83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1DD4-4A7F-BDED-4DD5F567BF64}"/>
              </c:ext>
            </c:extLst>
          </c:dPt>
          <c:dPt>
            <c:idx val="17"/>
            <c:invertIfNegative val="0"/>
            <c:bubble3D val="0"/>
            <c:extLst>
              <c:ext xmlns:c16="http://schemas.microsoft.com/office/drawing/2014/chart" uri="{C3380CC4-5D6E-409C-BE32-E72D297353CC}">
                <c16:uniqueId val="{00000001-1DD4-4A7F-BDED-4DD5F567BF64}"/>
              </c:ext>
            </c:extLst>
          </c:dPt>
          <c:dPt>
            <c:idx val="18"/>
            <c:invertIfNegative val="0"/>
            <c:bubble3D val="0"/>
            <c:spPr>
              <a:solidFill>
                <a:srgbClr val="F79646">
                  <a:lumMod val="75000"/>
                </a:srgbClr>
              </a:solidFill>
              <a:ln>
                <a:noFill/>
              </a:ln>
              <a:effectLst/>
            </c:spPr>
            <c:extLst>
              <c:ext xmlns:c16="http://schemas.microsoft.com/office/drawing/2014/chart" uri="{C3380CC4-5D6E-409C-BE32-E72D297353CC}">
                <c16:uniqueId val="{00000003-1DD4-4A7F-BDED-4DD5F567BF64}"/>
              </c:ext>
            </c:extLst>
          </c:dPt>
          <c:dPt>
            <c:idx val="19"/>
            <c:invertIfNegative val="0"/>
            <c:bubble3D val="0"/>
            <c:extLst>
              <c:ext xmlns:c16="http://schemas.microsoft.com/office/drawing/2014/chart" uri="{C3380CC4-5D6E-409C-BE32-E72D297353CC}">
                <c16:uniqueId val="{00000004-1DD4-4A7F-BDED-4DD5F567BF64}"/>
              </c:ext>
            </c:extLst>
          </c:dPt>
          <c:dPt>
            <c:idx val="21"/>
            <c:invertIfNegative val="0"/>
            <c:bubble3D val="0"/>
            <c:spPr>
              <a:solidFill>
                <a:srgbClr val="FFC000"/>
              </a:solidFill>
              <a:ln>
                <a:noFill/>
              </a:ln>
              <a:effectLst/>
            </c:spPr>
            <c:extLst>
              <c:ext xmlns:c16="http://schemas.microsoft.com/office/drawing/2014/chart" uri="{C3380CC4-5D6E-409C-BE32-E72D297353CC}">
                <c16:uniqueId val="{00000006-1DD4-4A7F-BDED-4DD5F567BF64}"/>
              </c:ext>
            </c:extLst>
          </c:dPt>
          <c:dPt>
            <c:idx val="24"/>
            <c:invertIfNegative val="0"/>
            <c:bubble3D val="0"/>
            <c:extLst>
              <c:ext xmlns:c16="http://schemas.microsoft.com/office/drawing/2014/chart" uri="{C3380CC4-5D6E-409C-BE32-E72D297353CC}">
                <c16:uniqueId val="{00000007-1DD4-4A7F-BDED-4DD5F567BF64}"/>
              </c:ext>
            </c:extLst>
          </c:dPt>
          <c:dPt>
            <c:idx val="27"/>
            <c:invertIfNegative val="0"/>
            <c:bubble3D val="0"/>
            <c:extLst>
              <c:ext xmlns:c16="http://schemas.microsoft.com/office/drawing/2014/chart" uri="{C3380CC4-5D6E-409C-BE32-E72D297353CC}">
                <c16:uniqueId val="{00000008-1DD4-4A7F-BDED-4DD5F567BF64}"/>
              </c:ext>
            </c:extLst>
          </c:dPt>
          <c:dPt>
            <c:idx val="28"/>
            <c:invertIfNegative val="0"/>
            <c:bubble3D val="0"/>
            <c:extLst>
              <c:ext xmlns:c16="http://schemas.microsoft.com/office/drawing/2014/chart" uri="{C3380CC4-5D6E-409C-BE32-E72D297353CC}">
                <c16:uniqueId val="{00000009-1DD4-4A7F-BDED-4DD5F567BF64}"/>
              </c:ext>
            </c:extLst>
          </c:dPt>
          <c:dLbls>
            <c:dLbl>
              <c:idx val="0"/>
              <c:layout>
                <c:manualLayout>
                  <c:x val="-6.40991991385692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D4-4A7F-BDED-4DD5F567BF6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'F117'!$A$7:$A$39</c:f>
              <c:strCache>
                <c:ptCount val="33"/>
                <c:pt idx="0">
                  <c:v>Guerrero</c:v>
                </c:pt>
                <c:pt idx="1">
                  <c:v>Tamaulipas</c:v>
                </c:pt>
                <c:pt idx="2">
                  <c:v>Veracruz</c:v>
                </c:pt>
                <c:pt idx="3">
                  <c:v>San Luis Potosí</c:v>
                </c:pt>
                <c:pt idx="4">
                  <c:v>Hidalgo</c:v>
                </c:pt>
                <c:pt idx="5">
                  <c:v>Guanajuato</c:v>
                </c:pt>
                <c:pt idx="6">
                  <c:v>Michoacán</c:v>
                </c:pt>
                <c:pt idx="7">
                  <c:v>Puebla</c:v>
                </c:pt>
                <c:pt idx="8">
                  <c:v>Chiapas</c:v>
                </c:pt>
                <c:pt idx="9">
                  <c:v>Ciudad de México</c:v>
                </c:pt>
                <c:pt idx="10">
                  <c:v>Durango</c:v>
                </c:pt>
                <c:pt idx="11">
                  <c:v>Morelos</c:v>
                </c:pt>
                <c:pt idx="12">
                  <c:v>Estado de México</c:v>
                </c:pt>
                <c:pt idx="13">
                  <c:v>Coahuila</c:v>
                </c:pt>
                <c:pt idx="14">
                  <c:v>Zacatecas</c:v>
                </c:pt>
                <c:pt idx="15">
                  <c:v>Oaxaca</c:v>
                </c:pt>
                <c:pt idx="16">
                  <c:v>Yucatán</c:v>
                </c:pt>
                <c:pt idx="17">
                  <c:v>Sonora</c:v>
                </c:pt>
                <c:pt idx="18">
                  <c:v>Nacional</c:v>
                </c:pt>
                <c:pt idx="19">
                  <c:v>Campeche</c:v>
                </c:pt>
                <c:pt idx="20">
                  <c:v>Aguascalientes</c:v>
                </c:pt>
                <c:pt idx="21">
                  <c:v>Jalisco</c:v>
                </c:pt>
                <c:pt idx="22">
                  <c:v>Chihuahua</c:v>
                </c:pt>
                <c:pt idx="23">
                  <c:v>Nuevo León</c:v>
                </c:pt>
                <c:pt idx="24">
                  <c:v>Tlaxcala</c:v>
                </c:pt>
                <c:pt idx="25">
                  <c:v>Colima</c:v>
                </c:pt>
                <c:pt idx="26">
                  <c:v>Sinaloa</c:v>
                </c:pt>
                <c:pt idx="27">
                  <c:v>Querétaro</c:v>
                </c:pt>
                <c:pt idx="28">
                  <c:v>Baja California</c:v>
                </c:pt>
                <c:pt idx="29">
                  <c:v>Nayarit</c:v>
                </c:pt>
                <c:pt idx="30">
                  <c:v>Baja California Sur</c:v>
                </c:pt>
                <c:pt idx="31">
                  <c:v>Tabasco</c:v>
                </c:pt>
                <c:pt idx="32">
                  <c:v>Quintana Roo</c:v>
                </c:pt>
              </c:strCache>
            </c:strRef>
          </c:cat>
          <c:val>
            <c:numRef>
              <c:f>'F117'!$F$7:$F$39</c:f>
              <c:numCache>
                <c:formatCode>0.00%</c:formatCode>
                <c:ptCount val="33"/>
                <c:pt idx="0">
                  <c:v>-8.0487274309332096E-3</c:v>
                </c:pt>
                <c:pt idx="1">
                  <c:v>8.1839781760582007E-3</c:v>
                </c:pt>
                <c:pt idx="2">
                  <c:v>1.2422503399479101E-2</c:v>
                </c:pt>
                <c:pt idx="3">
                  <c:v>1.29492026246034E-2</c:v>
                </c:pt>
                <c:pt idx="4">
                  <c:v>1.5997935750225799E-2</c:v>
                </c:pt>
                <c:pt idx="5">
                  <c:v>1.6432807149419498E-2</c:v>
                </c:pt>
                <c:pt idx="6">
                  <c:v>1.8067948789004099E-2</c:v>
                </c:pt>
                <c:pt idx="7">
                  <c:v>1.8397482449770099E-2</c:v>
                </c:pt>
                <c:pt idx="8">
                  <c:v>1.95274496177902E-2</c:v>
                </c:pt>
                <c:pt idx="9">
                  <c:v>1.98346132123981E-2</c:v>
                </c:pt>
                <c:pt idx="10">
                  <c:v>1.9884766722878099E-2</c:v>
                </c:pt>
                <c:pt idx="11">
                  <c:v>2.04823257350513E-2</c:v>
                </c:pt>
                <c:pt idx="12">
                  <c:v>2.1121921723834799E-2</c:v>
                </c:pt>
                <c:pt idx="13">
                  <c:v>2.3140447634888699E-2</c:v>
                </c:pt>
                <c:pt idx="14">
                  <c:v>2.5253817933623499E-2</c:v>
                </c:pt>
                <c:pt idx="15">
                  <c:v>2.53191949794416E-2</c:v>
                </c:pt>
                <c:pt idx="16">
                  <c:v>2.6044575316037901E-2</c:v>
                </c:pt>
                <c:pt idx="17">
                  <c:v>2.6134253117537701E-2</c:v>
                </c:pt>
                <c:pt idx="18">
                  <c:v>2.7405961161073099E-2</c:v>
                </c:pt>
                <c:pt idx="19">
                  <c:v>2.77871907827856E-2</c:v>
                </c:pt>
                <c:pt idx="20">
                  <c:v>2.9819954988747201E-2</c:v>
                </c:pt>
                <c:pt idx="21">
                  <c:v>3.2996378071988401E-2</c:v>
                </c:pt>
                <c:pt idx="22">
                  <c:v>3.3133893106742397E-2</c:v>
                </c:pt>
                <c:pt idx="23">
                  <c:v>3.4005598220053099E-2</c:v>
                </c:pt>
                <c:pt idx="24">
                  <c:v>3.4201321414690997E-2</c:v>
                </c:pt>
                <c:pt idx="25">
                  <c:v>4.27438170788614E-2</c:v>
                </c:pt>
                <c:pt idx="26">
                  <c:v>4.3751546646869602E-2</c:v>
                </c:pt>
                <c:pt idx="27">
                  <c:v>4.8776734882289598E-2</c:v>
                </c:pt>
                <c:pt idx="28">
                  <c:v>5.1229508196721299E-2</c:v>
                </c:pt>
                <c:pt idx="29">
                  <c:v>5.1347068145800402E-2</c:v>
                </c:pt>
                <c:pt idx="30">
                  <c:v>5.8154235145385598E-2</c:v>
                </c:pt>
                <c:pt idx="31">
                  <c:v>6.0637397762527002E-2</c:v>
                </c:pt>
                <c:pt idx="32">
                  <c:v>6.8115856186696605E-2</c:v>
                </c:pt>
              </c:numCache>
            </c:numRef>
          </c:val>
          <c:extLst>
            <c:ext xmlns:c16="http://schemas.microsoft.com/office/drawing/2014/chart" uri="{C3380CC4-5D6E-409C-BE32-E72D297353CC}">
              <c16:uniqueId val="{0000000B-1DD4-4A7F-BDED-4DD5F567BF6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7.0000000000000007E-2"/>
          <c:min val="-1.5000000000000003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6929-4CC2-8622-2780726FAB97}"/>
              </c:ext>
            </c:extLst>
          </c:dPt>
          <c:dPt>
            <c:idx val="19"/>
            <c:invertIfNegative val="0"/>
            <c:bubble3D val="0"/>
            <c:extLst>
              <c:ext xmlns:c16="http://schemas.microsoft.com/office/drawing/2014/chart" uri="{C3380CC4-5D6E-409C-BE32-E72D297353CC}">
                <c16:uniqueId val="{00000001-6929-4CC2-8622-2780726FAB97}"/>
              </c:ext>
            </c:extLst>
          </c:dPt>
          <c:dPt>
            <c:idx val="29"/>
            <c:invertIfNegative val="0"/>
            <c:bubble3D val="0"/>
            <c:extLst>
              <c:ext xmlns:c16="http://schemas.microsoft.com/office/drawing/2014/chart" uri="{C3380CC4-5D6E-409C-BE32-E72D297353CC}">
                <c16:uniqueId val="{00000002-6929-4CC2-8622-2780726FAB97}"/>
              </c:ext>
            </c:extLst>
          </c:dPt>
          <c:dPt>
            <c:idx val="30"/>
            <c:invertIfNegative val="0"/>
            <c:bubble3D val="0"/>
            <c:extLst>
              <c:ext xmlns:c16="http://schemas.microsoft.com/office/drawing/2014/chart" uri="{C3380CC4-5D6E-409C-BE32-E72D297353CC}">
                <c16:uniqueId val="{00000003-6929-4CC2-8622-2780726FAB97}"/>
              </c:ext>
            </c:extLst>
          </c:dPt>
          <c:dPt>
            <c:idx val="31"/>
            <c:invertIfNegative val="0"/>
            <c:bubble3D val="0"/>
            <c:spPr>
              <a:solidFill>
                <a:srgbClr val="FFC000"/>
              </a:solidFill>
              <a:ln>
                <a:noFill/>
              </a:ln>
              <a:effectLst/>
            </c:spPr>
            <c:extLst>
              <c:ext xmlns:c16="http://schemas.microsoft.com/office/drawing/2014/chart" uri="{C3380CC4-5D6E-409C-BE32-E72D297353CC}">
                <c16:uniqueId val="{00000005-6929-4CC2-8622-2780726FAB97}"/>
              </c:ext>
            </c:extLst>
          </c:dPt>
          <c:dLbls>
            <c:dLbl>
              <c:idx val="0"/>
              <c:layout>
                <c:manualLayout>
                  <c:x val="-8.54700854700854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29-4CC2-8622-2780726FAB9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'F118'!$A$7:$A$38</c:f>
              <c:strCache>
                <c:ptCount val="32"/>
                <c:pt idx="0">
                  <c:v>Guerrero</c:v>
                </c:pt>
                <c:pt idx="1">
                  <c:v>Tlaxcala</c:v>
                </c:pt>
                <c:pt idx="2">
                  <c:v>Zacatecas</c:v>
                </c:pt>
                <c:pt idx="3">
                  <c:v>Durango</c:v>
                </c:pt>
                <c:pt idx="4">
                  <c:v>Morelos</c:v>
                </c:pt>
                <c:pt idx="5">
                  <c:v>Campeche</c:v>
                </c:pt>
                <c:pt idx="6">
                  <c:v>Hidalgo</c:v>
                </c:pt>
                <c:pt idx="7">
                  <c:v>Oaxaca</c:v>
                </c:pt>
                <c:pt idx="8">
                  <c:v>Chiapas</c:v>
                </c:pt>
                <c:pt idx="9">
                  <c:v>Colima</c:v>
                </c:pt>
                <c:pt idx="10">
                  <c:v>Aguascalientes</c:v>
                </c:pt>
                <c:pt idx="11">
                  <c:v>Michoacán</c:v>
                </c:pt>
                <c:pt idx="12">
                  <c:v>Puebla</c:v>
                </c:pt>
                <c:pt idx="13">
                  <c:v>Nayarit</c:v>
                </c:pt>
                <c:pt idx="14">
                  <c:v>San Luis Potosí</c:v>
                </c:pt>
                <c:pt idx="15">
                  <c:v>Tabasco</c:v>
                </c:pt>
                <c:pt idx="16">
                  <c:v>Tamaulipas</c:v>
                </c:pt>
                <c:pt idx="17">
                  <c:v>Baja California Sur</c:v>
                </c:pt>
                <c:pt idx="18">
                  <c:v>Yucatán</c:v>
                </c:pt>
                <c:pt idx="19">
                  <c:v>Guanajuato</c:v>
                </c:pt>
                <c:pt idx="20">
                  <c:v>Veracruz</c:v>
                </c:pt>
                <c:pt idx="21">
                  <c:v>Coahuila</c:v>
                </c:pt>
                <c:pt idx="22">
                  <c:v>Sonora</c:v>
                </c:pt>
                <c:pt idx="23">
                  <c:v>Querétaro</c:v>
                </c:pt>
                <c:pt idx="24">
                  <c:v>Estado de México</c:v>
                </c:pt>
                <c:pt idx="25">
                  <c:v>Chihuahua</c:v>
                </c:pt>
                <c:pt idx="26">
                  <c:v>Quintana Roo</c:v>
                </c:pt>
                <c:pt idx="27">
                  <c:v>Sinaloa</c:v>
                </c:pt>
                <c:pt idx="28">
                  <c:v>Baja California</c:v>
                </c:pt>
                <c:pt idx="29">
                  <c:v>Nuevo León</c:v>
                </c:pt>
                <c:pt idx="30">
                  <c:v>Ciudad de México</c:v>
                </c:pt>
                <c:pt idx="31">
                  <c:v>Jalisco</c:v>
                </c:pt>
              </c:strCache>
            </c:strRef>
          </c:cat>
          <c:val>
            <c:numRef>
              <c:f>'F118'!$F$7:$F$38</c:f>
              <c:numCache>
                <c:formatCode>#,##0</c:formatCode>
                <c:ptCount val="32"/>
                <c:pt idx="0">
                  <c:v>28</c:v>
                </c:pt>
                <c:pt idx="1">
                  <c:v>176</c:v>
                </c:pt>
                <c:pt idx="2">
                  <c:v>246</c:v>
                </c:pt>
                <c:pt idx="3">
                  <c:v>248</c:v>
                </c:pt>
                <c:pt idx="4">
                  <c:v>257</c:v>
                </c:pt>
                <c:pt idx="5">
                  <c:v>259</c:v>
                </c:pt>
                <c:pt idx="6">
                  <c:v>292</c:v>
                </c:pt>
                <c:pt idx="7">
                  <c:v>317</c:v>
                </c:pt>
                <c:pt idx="8">
                  <c:v>347</c:v>
                </c:pt>
                <c:pt idx="9">
                  <c:v>420</c:v>
                </c:pt>
                <c:pt idx="10">
                  <c:v>456</c:v>
                </c:pt>
                <c:pt idx="11">
                  <c:v>462</c:v>
                </c:pt>
                <c:pt idx="12">
                  <c:v>487</c:v>
                </c:pt>
                <c:pt idx="13">
                  <c:v>502</c:v>
                </c:pt>
                <c:pt idx="14">
                  <c:v>508</c:v>
                </c:pt>
                <c:pt idx="15">
                  <c:v>547</c:v>
                </c:pt>
                <c:pt idx="16">
                  <c:v>571</c:v>
                </c:pt>
                <c:pt idx="17">
                  <c:v>625</c:v>
                </c:pt>
                <c:pt idx="18">
                  <c:v>797</c:v>
                </c:pt>
                <c:pt idx="19">
                  <c:v>903</c:v>
                </c:pt>
                <c:pt idx="20">
                  <c:v>909</c:v>
                </c:pt>
                <c:pt idx="21">
                  <c:v>1041</c:v>
                </c:pt>
                <c:pt idx="22">
                  <c:v>1123</c:v>
                </c:pt>
                <c:pt idx="23">
                  <c:v>1188</c:v>
                </c:pt>
                <c:pt idx="24">
                  <c:v>1345</c:v>
                </c:pt>
                <c:pt idx="25">
                  <c:v>1426</c:v>
                </c:pt>
                <c:pt idx="26">
                  <c:v>1464</c:v>
                </c:pt>
                <c:pt idx="27">
                  <c:v>1546</c:v>
                </c:pt>
                <c:pt idx="28">
                  <c:v>1754</c:v>
                </c:pt>
                <c:pt idx="29">
                  <c:v>2336</c:v>
                </c:pt>
                <c:pt idx="30">
                  <c:v>2867</c:v>
                </c:pt>
                <c:pt idx="31">
                  <c:v>2896</c:v>
                </c:pt>
              </c:numCache>
            </c:numRef>
          </c:val>
          <c:extLst>
            <c:ext xmlns:c16="http://schemas.microsoft.com/office/drawing/2014/chart" uri="{C3380CC4-5D6E-409C-BE32-E72D297353CC}">
              <c16:uniqueId val="{00000007-6929-4CC2-8622-2780726FAB9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3000"/>
          <c:min val="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7ADE-459B-9B14-AA4DB41A2E54}"/>
              </c:ext>
            </c:extLst>
          </c:dPt>
          <c:dPt>
            <c:idx val="14"/>
            <c:invertIfNegative val="0"/>
            <c:bubble3D val="0"/>
            <c:extLst>
              <c:ext xmlns:c16="http://schemas.microsoft.com/office/drawing/2014/chart" uri="{C3380CC4-5D6E-409C-BE32-E72D297353CC}">
                <c16:uniqueId val="{00000001-7ADE-459B-9B14-AA4DB41A2E54}"/>
              </c:ext>
            </c:extLst>
          </c:dPt>
          <c:dPt>
            <c:idx val="15"/>
            <c:invertIfNegative val="0"/>
            <c:bubble3D val="0"/>
            <c:spPr>
              <a:solidFill>
                <a:srgbClr val="F79646">
                  <a:lumMod val="75000"/>
                </a:srgbClr>
              </a:solidFill>
              <a:ln>
                <a:noFill/>
              </a:ln>
              <a:effectLst/>
            </c:spPr>
            <c:extLst>
              <c:ext xmlns:c16="http://schemas.microsoft.com/office/drawing/2014/chart" uri="{C3380CC4-5D6E-409C-BE32-E72D297353CC}">
                <c16:uniqueId val="{00000003-7ADE-459B-9B14-AA4DB41A2E54}"/>
              </c:ext>
            </c:extLst>
          </c:dPt>
          <c:dPt>
            <c:idx val="16"/>
            <c:invertIfNegative val="0"/>
            <c:bubble3D val="0"/>
            <c:extLst>
              <c:ext xmlns:c16="http://schemas.microsoft.com/office/drawing/2014/chart" uri="{C3380CC4-5D6E-409C-BE32-E72D297353CC}">
                <c16:uniqueId val="{00000004-7ADE-459B-9B14-AA4DB41A2E54}"/>
              </c:ext>
            </c:extLst>
          </c:dPt>
          <c:dPt>
            <c:idx val="17"/>
            <c:invertIfNegative val="0"/>
            <c:bubble3D val="0"/>
            <c:spPr>
              <a:solidFill>
                <a:srgbClr val="FFC000"/>
              </a:solidFill>
              <a:ln>
                <a:noFill/>
              </a:ln>
              <a:effectLst/>
            </c:spPr>
            <c:extLst>
              <c:ext xmlns:c16="http://schemas.microsoft.com/office/drawing/2014/chart" uri="{C3380CC4-5D6E-409C-BE32-E72D297353CC}">
                <c16:uniqueId val="{00000006-7ADE-459B-9B14-AA4DB41A2E54}"/>
              </c:ext>
            </c:extLst>
          </c:dPt>
          <c:dPt>
            <c:idx val="19"/>
            <c:invertIfNegative val="0"/>
            <c:bubble3D val="0"/>
            <c:extLst>
              <c:ext xmlns:c16="http://schemas.microsoft.com/office/drawing/2014/chart" uri="{C3380CC4-5D6E-409C-BE32-E72D297353CC}">
                <c16:uniqueId val="{00000007-7ADE-459B-9B14-AA4DB41A2E54}"/>
              </c:ext>
            </c:extLst>
          </c:dPt>
          <c:dPt>
            <c:idx val="20"/>
            <c:invertIfNegative val="0"/>
            <c:bubble3D val="0"/>
            <c:extLst>
              <c:ext xmlns:c16="http://schemas.microsoft.com/office/drawing/2014/chart" uri="{C3380CC4-5D6E-409C-BE32-E72D297353CC}">
                <c16:uniqueId val="{00000008-7ADE-459B-9B14-AA4DB41A2E54}"/>
              </c:ext>
            </c:extLst>
          </c:dPt>
          <c:dPt>
            <c:idx val="22"/>
            <c:invertIfNegative val="0"/>
            <c:bubble3D val="0"/>
            <c:extLst>
              <c:ext xmlns:c16="http://schemas.microsoft.com/office/drawing/2014/chart" uri="{C3380CC4-5D6E-409C-BE32-E72D297353CC}">
                <c16:uniqueId val="{00000009-7ADE-459B-9B14-AA4DB41A2E54}"/>
              </c:ext>
            </c:extLst>
          </c:dPt>
          <c:dPt>
            <c:idx val="26"/>
            <c:invertIfNegative val="0"/>
            <c:bubble3D val="0"/>
            <c:extLst>
              <c:ext xmlns:c16="http://schemas.microsoft.com/office/drawing/2014/chart" uri="{C3380CC4-5D6E-409C-BE32-E72D297353CC}">
                <c16:uniqueId val="{0000000A-7ADE-459B-9B14-AA4DB41A2E54}"/>
              </c:ext>
            </c:extLst>
          </c:dPt>
          <c:dPt>
            <c:idx val="27"/>
            <c:invertIfNegative val="0"/>
            <c:bubble3D val="0"/>
            <c:extLst>
              <c:ext xmlns:c16="http://schemas.microsoft.com/office/drawing/2014/chart" uri="{C3380CC4-5D6E-409C-BE32-E72D297353CC}">
                <c16:uniqueId val="{0000000B-7ADE-459B-9B14-AA4DB41A2E5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'F119'!$A$7:$A$39</c:f>
              <c:strCache>
                <c:ptCount val="33"/>
                <c:pt idx="0">
                  <c:v>Guerrero</c:v>
                </c:pt>
                <c:pt idx="1">
                  <c:v>Michoacán</c:v>
                </c:pt>
                <c:pt idx="2">
                  <c:v>Puebla</c:v>
                </c:pt>
                <c:pt idx="3">
                  <c:v>Tamaulipas</c:v>
                </c:pt>
                <c:pt idx="4">
                  <c:v>Durango</c:v>
                </c:pt>
                <c:pt idx="5">
                  <c:v>Estado de México</c:v>
                </c:pt>
                <c:pt idx="6">
                  <c:v>Hidalgo</c:v>
                </c:pt>
                <c:pt idx="7">
                  <c:v>Guanajuato</c:v>
                </c:pt>
                <c:pt idx="8">
                  <c:v>Zacatecas</c:v>
                </c:pt>
                <c:pt idx="9">
                  <c:v>Veracruz</c:v>
                </c:pt>
                <c:pt idx="10">
                  <c:v>Morelos</c:v>
                </c:pt>
                <c:pt idx="11">
                  <c:v>San Luis Potosí</c:v>
                </c:pt>
                <c:pt idx="12">
                  <c:v>Oaxaca</c:v>
                </c:pt>
                <c:pt idx="13">
                  <c:v>Chiapas</c:v>
                </c:pt>
                <c:pt idx="14">
                  <c:v>Ciudad de México</c:v>
                </c:pt>
                <c:pt idx="15">
                  <c:v>Nacional</c:v>
                </c:pt>
                <c:pt idx="16">
                  <c:v>Aguascalientes</c:v>
                </c:pt>
                <c:pt idx="17">
                  <c:v>Jalisco</c:v>
                </c:pt>
                <c:pt idx="18">
                  <c:v>Sonora</c:v>
                </c:pt>
                <c:pt idx="19">
                  <c:v>Coahuila</c:v>
                </c:pt>
                <c:pt idx="20">
                  <c:v>Nuevo León</c:v>
                </c:pt>
                <c:pt idx="21">
                  <c:v>Tlaxcala</c:v>
                </c:pt>
                <c:pt idx="22">
                  <c:v>Chihuahua</c:v>
                </c:pt>
                <c:pt idx="23">
                  <c:v>Sinaloa</c:v>
                </c:pt>
                <c:pt idx="24">
                  <c:v>Colima</c:v>
                </c:pt>
                <c:pt idx="25">
                  <c:v>Nayarit</c:v>
                </c:pt>
                <c:pt idx="26">
                  <c:v>Yucatán</c:v>
                </c:pt>
                <c:pt idx="27">
                  <c:v>Baja California</c:v>
                </c:pt>
                <c:pt idx="28">
                  <c:v>Campeche</c:v>
                </c:pt>
                <c:pt idx="29">
                  <c:v>Querétaro</c:v>
                </c:pt>
                <c:pt idx="30">
                  <c:v>Baja California Sur</c:v>
                </c:pt>
                <c:pt idx="31">
                  <c:v>Tabasco</c:v>
                </c:pt>
                <c:pt idx="32">
                  <c:v>Quintana Roo</c:v>
                </c:pt>
              </c:strCache>
            </c:strRef>
          </c:cat>
          <c:val>
            <c:numRef>
              <c:f>'F119'!$F$7:$F$39</c:f>
              <c:numCache>
                <c:formatCode>0.00%</c:formatCode>
                <c:ptCount val="33"/>
                <c:pt idx="0">
                  <c:v>2.0509815411662302E-3</c:v>
                </c:pt>
                <c:pt idx="1">
                  <c:v>1.27356930201787E-2</c:v>
                </c:pt>
                <c:pt idx="2">
                  <c:v>1.4682384153878601E-2</c:v>
                </c:pt>
                <c:pt idx="3">
                  <c:v>1.68939909464778E-2</c:v>
                </c:pt>
                <c:pt idx="4">
                  <c:v>1.7382771430574099E-2</c:v>
                </c:pt>
                <c:pt idx="5">
                  <c:v>1.84347587719298E-2</c:v>
                </c:pt>
                <c:pt idx="6">
                  <c:v>1.88898951998966E-2</c:v>
                </c:pt>
                <c:pt idx="7">
                  <c:v>1.8900703281982598E-2</c:v>
                </c:pt>
                <c:pt idx="8">
                  <c:v>2.0898819131764501E-2</c:v>
                </c:pt>
                <c:pt idx="9">
                  <c:v>2.1130198284478902E-2</c:v>
                </c:pt>
                <c:pt idx="10">
                  <c:v>2.1241424911149699E-2</c:v>
                </c:pt>
                <c:pt idx="11">
                  <c:v>2.2277770468797999E-2</c:v>
                </c:pt>
                <c:pt idx="12">
                  <c:v>2.2810678563718802E-2</c:v>
                </c:pt>
                <c:pt idx="13">
                  <c:v>2.42250767941916E-2</c:v>
                </c:pt>
                <c:pt idx="14">
                  <c:v>2.4272543325685601E-2</c:v>
                </c:pt>
                <c:pt idx="15">
                  <c:v>2.8331270853866601E-2</c:v>
                </c:pt>
                <c:pt idx="16">
                  <c:v>2.8469750889679599E-2</c:v>
                </c:pt>
                <c:pt idx="17">
                  <c:v>2.9530830962505299E-2</c:v>
                </c:pt>
                <c:pt idx="18">
                  <c:v>2.9905198125266302E-2</c:v>
                </c:pt>
                <c:pt idx="19">
                  <c:v>3.0598747832221398E-2</c:v>
                </c:pt>
                <c:pt idx="20">
                  <c:v>3.3516026284828901E-2</c:v>
                </c:pt>
                <c:pt idx="21">
                  <c:v>3.4201321414690997E-2</c:v>
                </c:pt>
                <c:pt idx="22">
                  <c:v>3.5946559112679501E-2</c:v>
                </c:pt>
                <c:pt idx="23">
                  <c:v>3.8048828509549E-2</c:v>
                </c:pt>
                <c:pt idx="24">
                  <c:v>3.90588672928485E-2</c:v>
                </c:pt>
                <c:pt idx="25">
                  <c:v>3.9323202255992402E-2</c:v>
                </c:pt>
                <c:pt idx="26">
                  <c:v>4.10549631690105E-2</c:v>
                </c:pt>
                <c:pt idx="27">
                  <c:v>4.2430693308819899E-2</c:v>
                </c:pt>
                <c:pt idx="28">
                  <c:v>4.4601343206474901E-2</c:v>
                </c:pt>
                <c:pt idx="29">
                  <c:v>4.55591348366313E-2</c:v>
                </c:pt>
                <c:pt idx="30">
                  <c:v>4.8954335395942697E-2</c:v>
                </c:pt>
                <c:pt idx="31">
                  <c:v>5.0954820680018602E-2</c:v>
                </c:pt>
                <c:pt idx="32">
                  <c:v>8.8357776570704399E-2</c:v>
                </c:pt>
              </c:numCache>
            </c:numRef>
          </c:val>
          <c:extLst>
            <c:ext xmlns:c16="http://schemas.microsoft.com/office/drawing/2014/chart" uri="{C3380CC4-5D6E-409C-BE32-E72D297353CC}">
              <c16:uniqueId val="{0000000C-7ADE-459B-9B14-AA4DB41A2E5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9.0000000000000024E-2"/>
          <c:min val="0"/>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'F120'!$C$5</c:f>
              <c:strCache>
                <c:ptCount val="1"/>
                <c:pt idx="0">
                  <c:v>Variación</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28FC-4B78-853F-23930D6D132B}"/>
              </c:ext>
            </c:extLst>
          </c:dPt>
          <c:dPt>
            <c:idx val="15"/>
            <c:invertIfNegative val="0"/>
            <c:bubble3D val="0"/>
            <c:spPr>
              <a:solidFill>
                <a:srgbClr val="7C878E"/>
              </a:solidFill>
              <a:ln>
                <a:noFill/>
              </a:ln>
              <a:effectLst/>
            </c:spPr>
            <c:extLst>
              <c:ext xmlns:c16="http://schemas.microsoft.com/office/drawing/2014/chart" uri="{C3380CC4-5D6E-409C-BE32-E72D297353CC}">
                <c16:uniqueId val="{00000003-28FC-4B78-853F-23930D6D132B}"/>
              </c:ext>
            </c:extLst>
          </c:dPt>
          <c:dPt>
            <c:idx val="27"/>
            <c:invertIfNegative val="0"/>
            <c:bubble3D val="0"/>
            <c:spPr>
              <a:solidFill>
                <a:srgbClr val="7C878E"/>
              </a:solidFill>
              <a:ln>
                <a:noFill/>
              </a:ln>
              <a:effectLst/>
            </c:spPr>
            <c:extLst>
              <c:ext xmlns:c16="http://schemas.microsoft.com/office/drawing/2014/chart" uri="{C3380CC4-5D6E-409C-BE32-E72D297353CC}">
                <c16:uniqueId val="{00000005-28FC-4B78-853F-23930D6D132B}"/>
              </c:ext>
            </c:extLst>
          </c:dPt>
          <c:dPt>
            <c:idx val="39"/>
            <c:invertIfNegative val="0"/>
            <c:bubble3D val="0"/>
            <c:spPr>
              <a:solidFill>
                <a:srgbClr val="7C878E"/>
              </a:solidFill>
              <a:ln>
                <a:noFill/>
              </a:ln>
              <a:effectLst/>
            </c:spPr>
            <c:extLst>
              <c:ext xmlns:c16="http://schemas.microsoft.com/office/drawing/2014/chart" uri="{C3380CC4-5D6E-409C-BE32-E72D297353CC}">
                <c16:uniqueId val="{00000007-28FC-4B78-853F-23930D6D132B}"/>
              </c:ext>
            </c:extLst>
          </c:dPt>
          <c:dPt>
            <c:idx val="51"/>
            <c:invertIfNegative val="0"/>
            <c:bubble3D val="0"/>
            <c:spPr>
              <a:solidFill>
                <a:srgbClr val="7C878E"/>
              </a:solidFill>
              <a:ln>
                <a:noFill/>
              </a:ln>
              <a:effectLst/>
            </c:spPr>
            <c:extLst>
              <c:ext xmlns:c16="http://schemas.microsoft.com/office/drawing/2014/chart" uri="{C3380CC4-5D6E-409C-BE32-E72D297353CC}">
                <c16:uniqueId val="{00000009-28FC-4B78-853F-23930D6D132B}"/>
              </c:ext>
            </c:extLst>
          </c:dPt>
          <c:dPt>
            <c:idx val="63"/>
            <c:invertIfNegative val="0"/>
            <c:bubble3D val="0"/>
            <c:spPr>
              <a:solidFill>
                <a:srgbClr val="7C878E"/>
              </a:solidFill>
              <a:ln>
                <a:noFill/>
              </a:ln>
              <a:effectLst/>
            </c:spPr>
            <c:extLst>
              <c:ext xmlns:c16="http://schemas.microsoft.com/office/drawing/2014/chart" uri="{C3380CC4-5D6E-409C-BE32-E72D297353CC}">
                <c16:uniqueId val="{0000000B-28FC-4B78-853F-23930D6D132B}"/>
              </c:ext>
            </c:extLst>
          </c:dPt>
          <c:dPt>
            <c:idx val="75"/>
            <c:invertIfNegative val="0"/>
            <c:bubble3D val="0"/>
            <c:spPr>
              <a:solidFill>
                <a:srgbClr val="7C878E"/>
              </a:solidFill>
              <a:ln>
                <a:noFill/>
              </a:ln>
              <a:effectLst/>
            </c:spPr>
            <c:extLst>
              <c:ext xmlns:c16="http://schemas.microsoft.com/office/drawing/2014/chart" uri="{C3380CC4-5D6E-409C-BE32-E72D297353CC}">
                <c16:uniqueId val="{0000000D-28FC-4B78-853F-23930D6D132B}"/>
              </c:ext>
            </c:extLst>
          </c:dPt>
          <c:dPt>
            <c:idx val="87"/>
            <c:invertIfNegative val="0"/>
            <c:bubble3D val="0"/>
            <c:spPr>
              <a:solidFill>
                <a:srgbClr val="7C878E"/>
              </a:solidFill>
              <a:ln>
                <a:noFill/>
              </a:ln>
              <a:effectLst/>
            </c:spPr>
            <c:extLst>
              <c:ext xmlns:c16="http://schemas.microsoft.com/office/drawing/2014/chart" uri="{C3380CC4-5D6E-409C-BE32-E72D297353CC}">
                <c16:uniqueId val="{0000000F-28FC-4B78-853F-23930D6D132B}"/>
              </c:ext>
            </c:extLst>
          </c:dPt>
          <c:dPt>
            <c:idx val="99"/>
            <c:invertIfNegative val="0"/>
            <c:bubble3D val="0"/>
            <c:spPr>
              <a:solidFill>
                <a:srgbClr val="FBBB27"/>
              </a:solidFill>
              <a:ln>
                <a:noFill/>
              </a:ln>
              <a:effectLst/>
            </c:spPr>
            <c:extLst>
              <c:ext xmlns:c16="http://schemas.microsoft.com/office/drawing/2014/chart" uri="{C3380CC4-5D6E-409C-BE32-E72D297353CC}">
                <c16:uniqueId val="{00000011-28FC-4B78-853F-23930D6D132B}"/>
              </c:ext>
            </c:extLst>
          </c:dPt>
          <c:cat>
            <c:multiLvlStrRef>
              <c:f>'F120'!$A$6:$B$105</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'F120'!$C$6:$C$105</c:f>
              <c:numCache>
                <c:formatCode>0.0</c:formatCode>
                <c:ptCount val="100"/>
                <c:pt idx="0">
                  <c:v>1.02919047938</c:v>
                </c:pt>
                <c:pt idx="1">
                  <c:v>2.7227842109560001</c:v>
                </c:pt>
                <c:pt idx="2">
                  <c:v>-4.0244770999639998</c:v>
                </c:pt>
                <c:pt idx="3">
                  <c:v>7.9401781798100002</c:v>
                </c:pt>
                <c:pt idx="4">
                  <c:v>0.94862076717099997</c:v>
                </c:pt>
                <c:pt idx="5">
                  <c:v>6.1704134802000002E-2</c:v>
                </c:pt>
                <c:pt idx="6">
                  <c:v>1.83963561015</c:v>
                </c:pt>
                <c:pt idx="7">
                  <c:v>5.0786382730600002</c:v>
                </c:pt>
                <c:pt idx="8">
                  <c:v>3.673362500449</c:v>
                </c:pt>
                <c:pt idx="9">
                  <c:v>8.0130784293240005</c:v>
                </c:pt>
                <c:pt idx="10">
                  <c:v>4.6287486729619998</c:v>
                </c:pt>
                <c:pt idx="11">
                  <c:v>5.1312732366580001</c:v>
                </c:pt>
                <c:pt idx="12">
                  <c:v>5.8807212371239999</c:v>
                </c:pt>
                <c:pt idx="13">
                  <c:v>3.497325682469</c:v>
                </c:pt>
                <c:pt idx="14">
                  <c:v>12.292276016727</c:v>
                </c:pt>
                <c:pt idx="15">
                  <c:v>6.8376663133640001</c:v>
                </c:pt>
                <c:pt idx="16">
                  <c:v>13.352361617808</c:v>
                </c:pt>
                <c:pt idx="17">
                  <c:v>12.409983957071001</c:v>
                </c:pt>
                <c:pt idx="18">
                  <c:v>7.4086791910059997</c:v>
                </c:pt>
                <c:pt idx="19">
                  <c:v>4.5756537294099999</c:v>
                </c:pt>
                <c:pt idx="20">
                  <c:v>9.2809502260310008</c:v>
                </c:pt>
                <c:pt idx="21">
                  <c:v>6.3788582169139998</c:v>
                </c:pt>
                <c:pt idx="22">
                  <c:v>6.9458654076109996</c:v>
                </c:pt>
                <c:pt idx="23">
                  <c:v>10.880720882339</c:v>
                </c:pt>
                <c:pt idx="24">
                  <c:v>10.516157041491001</c:v>
                </c:pt>
                <c:pt idx="25">
                  <c:v>6.8229203137700001</c:v>
                </c:pt>
                <c:pt idx="26">
                  <c:v>2.2905112783439998</c:v>
                </c:pt>
                <c:pt idx="27">
                  <c:v>2.2046298520929999</c:v>
                </c:pt>
                <c:pt idx="28">
                  <c:v>1.0770992367379999</c:v>
                </c:pt>
                <c:pt idx="29">
                  <c:v>4.4825716879200002</c:v>
                </c:pt>
                <c:pt idx="30">
                  <c:v>9.3537915988960005</c:v>
                </c:pt>
                <c:pt idx="31">
                  <c:v>8.4387286569909996</c:v>
                </c:pt>
                <c:pt idx="32">
                  <c:v>15.373340071402</c:v>
                </c:pt>
                <c:pt idx="33">
                  <c:v>1.57067483098</c:v>
                </c:pt>
                <c:pt idx="34">
                  <c:v>2.5274108025580002</c:v>
                </c:pt>
                <c:pt idx="35">
                  <c:v>4.1441812000959999</c:v>
                </c:pt>
                <c:pt idx="36">
                  <c:v>3.0337937997440001</c:v>
                </c:pt>
                <c:pt idx="37">
                  <c:v>6.0980497499729998</c:v>
                </c:pt>
                <c:pt idx="38">
                  <c:v>3.4139097957329998</c:v>
                </c:pt>
                <c:pt idx="39">
                  <c:v>6.7021837964950004</c:v>
                </c:pt>
                <c:pt idx="40">
                  <c:v>2.5381301071650002</c:v>
                </c:pt>
                <c:pt idx="41">
                  <c:v>2.1442483643069998</c:v>
                </c:pt>
                <c:pt idx="42">
                  <c:v>-5.78895854725</c:v>
                </c:pt>
                <c:pt idx="43">
                  <c:v>-2.1306366548979998</c:v>
                </c:pt>
                <c:pt idx="44">
                  <c:v>-7.492196270599</c:v>
                </c:pt>
                <c:pt idx="45">
                  <c:v>-2.9602888550599999</c:v>
                </c:pt>
                <c:pt idx="46">
                  <c:v>1.0947152907640001</c:v>
                </c:pt>
                <c:pt idx="47">
                  <c:v>-1.8644323669309999</c:v>
                </c:pt>
                <c:pt idx="48">
                  <c:v>-0.83659667321999998</c:v>
                </c:pt>
                <c:pt idx="49">
                  <c:v>0.50579063583999995</c:v>
                </c:pt>
                <c:pt idx="50">
                  <c:v>7.3357360564110001</c:v>
                </c:pt>
                <c:pt idx="51">
                  <c:v>-4.9279461070119996</c:v>
                </c:pt>
                <c:pt idx="52">
                  <c:v>1.416880237038</c:v>
                </c:pt>
                <c:pt idx="53">
                  <c:v>3.5959412040609999</c:v>
                </c:pt>
                <c:pt idx="54">
                  <c:v>2.2004503667509998</c:v>
                </c:pt>
                <c:pt idx="55">
                  <c:v>2.9796649438129998</c:v>
                </c:pt>
                <c:pt idx="56">
                  <c:v>3.139010390278</c:v>
                </c:pt>
                <c:pt idx="57">
                  <c:v>1.153663393197</c:v>
                </c:pt>
                <c:pt idx="58">
                  <c:v>0.44169371206899999</c:v>
                </c:pt>
                <c:pt idx="59">
                  <c:v>4.5424586341669997</c:v>
                </c:pt>
                <c:pt idx="60">
                  <c:v>4.4503968862749996</c:v>
                </c:pt>
                <c:pt idx="61">
                  <c:v>1.3616413305920001</c:v>
                </c:pt>
                <c:pt idx="62">
                  <c:v>-2.8575067316460001</c:v>
                </c:pt>
                <c:pt idx="63">
                  <c:v>5.2962278204200004</c:v>
                </c:pt>
                <c:pt idx="64">
                  <c:v>0.59072726107100004</c:v>
                </c:pt>
                <c:pt idx="65">
                  <c:v>-2.5075943034149999</c:v>
                </c:pt>
                <c:pt idx="66">
                  <c:v>2.6936318744409999</c:v>
                </c:pt>
                <c:pt idx="67">
                  <c:v>2.2443195207879998</c:v>
                </c:pt>
                <c:pt idx="68">
                  <c:v>-2.8157099121910001</c:v>
                </c:pt>
                <c:pt idx="69">
                  <c:v>3.979772599461</c:v>
                </c:pt>
                <c:pt idx="70">
                  <c:v>-2.113547709743</c:v>
                </c:pt>
                <c:pt idx="71">
                  <c:v>-5.2206241329949998</c:v>
                </c:pt>
                <c:pt idx="72">
                  <c:v>-1.1806132955269999</c:v>
                </c:pt>
                <c:pt idx="73">
                  <c:v>2.0419862847929999</c:v>
                </c:pt>
                <c:pt idx="74">
                  <c:v>3.9285524566949999</c:v>
                </c:pt>
                <c:pt idx="75">
                  <c:v>2.054625639028</c:v>
                </c:pt>
                <c:pt idx="76">
                  <c:v>0.333921172938</c:v>
                </c:pt>
                <c:pt idx="77">
                  <c:v>-0.68592822007499998</c:v>
                </c:pt>
                <c:pt idx="78">
                  <c:v>0.20346338666</c:v>
                </c:pt>
                <c:pt idx="79">
                  <c:v>-0.69086215275999996</c:v>
                </c:pt>
                <c:pt idx="80">
                  <c:v>-0.98065792027900001</c:v>
                </c:pt>
                <c:pt idx="81">
                  <c:v>-2.8695780397299999</c:v>
                </c:pt>
                <c:pt idx="82">
                  <c:v>0.58576345890799997</c:v>
                </c:pt>
                <c:pt idx="83">
                  <c:v>-0.72004019174400002</c:v>
                </c:pt>
                <c:pt idx="84">
                  <c:v>-5.3465111481300003</c:v>
                </c:pt>
                <c:pt idx="85">
                  <c:v>-7.3788914903540004</c:v>
                </c:pt>
                <c:pt idx="86">
                  <c:v>-5.4155321120320004</c:v>
                </c:pt>
                <c:pt idx="87">
                  <c:v>-26.314051042429</c:v>
                </c:pt>
                <c:pt idx="88">
                  <c:v>-22.444072373623001</c:v>
                </c:pt>
                <c:pt idx="89">
                  <c:v>-11.505085170205</c:v>
                </c:pt>
                <c:pt idx="90">
                  <c:v>-8.8943360565539997</c:v>
                </c:pt>
                <c:pt idx="91">
                  <c:v>-11.093499267107999</c:v>
                </c:pt>
                <c:pt idx="92">
                  <c:v>-6.0309540411200002</c:v>
                </c:pt>
                <c:pt idx="93">
                  <c:v>-5.3847782584289998</c:v>
                </c:pt>
                <c:pt idx="94">
                  <c:v>-4.8235513841240003</c:v>
                </c:pt>
                <c:pt idx="95">
                  <c:v>1.0418495060040001</c:v>
                </c:pt>
                <c:pt idx="96">
                  <c:v>0.49587349765900002</c:v>
                </c:pt>
                <c:pt idx="97">
                  <c:v>2.2433293568780002</c:v>
                </c:pt>
                <c:pt idx="98">
                  <c:v>3.1086680980549999</c:v>
                </c:pt>
                <c:pt idx="99">
                  <c:v>33.560866014311998</c:v>
                </c:pt>
              </c:numCache>
            </c:numRef>
          </c:val>
          <c:extLst>
            <c:ext xmlns:c16="http://schemas.microsoft.com/office/drawing/2014/chart" uri="{C3380CC4-5D6E-409C-BE32-E72D297353CC}">
              <c16:uniqueId val="{00000012-28FC-4B78-853F-23930D6D132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'F120'!$D$5</c:f>
              <c:strCache>
                <c:ptCount val="1"/>
                <c:pt idx="0">
                  <c:v>Variación promedio</c:v>
                </c:pt>
              </c:strCache>
            </c:strRef>
          </c:tx>
          <c:spPr>
            <a:ln w="28575" cap="rnd">
              <a:solidFill>
                <a:srgbClr val="B69630"/>
              </a:solidFill>
              <a:round/>
            </a:ln>
            <a:effectLst/>
          </c:spPr>
          <c:marker>
            <c:symbol val="none"/>
          </c:marker>
          <c:cat>
            <c:multiLvlStrRef>
              <c:f>'F120'!$A$6:$B$105</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'F120'!$D$6:$D$105</c:f>
              <c:numCache>
                <c:formatCode>0.0</c:formatCode>
                <c:ptCount val="100"/>
                <c:pt idx="0">
                  <c:v>3.9266970502626699</c:v>
                </c:pt>
                <c:pt idx="1">
                  <c:v>3.69530755226425</c:v>
                </c:pt>
                <c:pt idx="2">
                  <c:v>2.6847973252489998</c:v>
                </c:pt>
                <c:pt idx="3">
                  <c:v>3.30654941728283</c:v>
                </c:pt>
                <c:pt idx="4">
                  <c:v>2.8097614697072499</c:v>
                </c:pt>
                <c:pt idx="5">
                  <c:v>2.4368565536457498</c:v>
                </c:pt>
                <c:pt idx="6">
                  <c:v>1.8741957062713299</c:v>
                </c:pt>
                <c:pt idx="7">
                  <c:v>1.8965981780371699</c:v>
                </c:pt>
                <c:pt idx="8">
                  <c:v>1.9973262334865001</c:v>
                </c:pt>
                <c:pt idx="9">
                  <c:v>2.4301430090146701</c:v>
                </c:pt>
                <c:pt idx="10">
                  <c:v>2.78168758851867</c:v>
                </c:pt>
                <c:pt idx="11">
                  <c:v>3.0868947828965001</c:v>
                </c:pt>
                <c:pt idx="12">
                  <c:v>3.4911890127084999</c:v>
                </c:pt>
                <c:pt idx="13">
                  <c:v>3.5557341353345802</c:v>
                </c:pt>
                <c:pt idx="14">
                  <c:v>4.9154635617254998</c:v>
                </c:pt>
                <c:pt idx="15">
                  <c:v>4.8235875728549997</c:v>
                </c:pt>
                <c:pt idx="16">
                  <c:v>5.8572326437414199</c:v>
                </c:pt>
                <c:pt idx="17">
                  <c:v>6.8862559622638297</c:v>
                </c:pt>
                <c:pt idx="18">
                  <c:v>7.3503429273351699</c:v>
                </c:pt>
                <c:pt idx="19">
                  <c:v>7.3084275486976704</c:v>
                </c:pt>
                <c:pt idx="20">
                  <c:v>7.7757265258294996</c:v>
                </c:pt>
                <c:pt idx="21">
                  <c:v>7.6395415081286702</c:v>
                </c:pt>
                <c:pt idx="22">
                  <c:v>7.8326345693494197</c:v>
                </c:pt>
                <c:pt idx="23">
                  <c:v>8.3117552064895008</c:v>
                </c:pt>
                <c:pt idx="24">
                  <c:v>8.6980415235200805</c:v>
                </c:pt>
                <c:pt idx="25">
                  <c:v>8.9751744094618306</c:v>
                </c:pt>
                <c:pt idx="26">
                  <c:v>8.1416940145965793</c:v>
                </c:pt>
                <c:pt idx="27">
                  <c:v>7.7556076428239997</c:v>
                </c:pt>
                <c:pt idx="28">
                  <c:v>6.7326691110681702</c:v>
                </c:pt>
                <c:pt idx="29">
                  <c:v>6.0720514219722501</c:v>
                </c:pt>
                <c:pt idx="30">
                  <c:v>6.2341441226297496</c:v>
                </c:pt>
                <c:pt idx="31">
                  <c:v>6.5560670332614999</c:v>
                </c:pt>
                <c:pt idx="32">
                  <c:v>7.06376618704242</c:v>
                </c:pt>
                <c:pt idx="33">
                  <c:v>6.6630842382145801</c:v>
                </c:pt>
                <c:pt idx="34">
                  <c:v>6.2948796877935003</c:v>
                </c:pt>
                <c:pt idx="35">
                  <c:v>5.73350138093992</c:v>
                </c:pt>
                <c:pt idx="36">
                  <c:v>5.10997111079433</c:v>
                </c:pt>
                <c:pt idx="37">
                  <c:v>5.0495652304779197</c:v>
                </c:pt>
                <c:pt idx="38">
                  <c:v>5.1431817735936702</c:v>
                </c:pt>
                <c:pt idx="39">
                  <c:v>5.5179779356271696</c:v>
                </c:pt>
                <c:pt idx="40">
                  <c:v>5.6397305081627502</c:v>
                </c:pt>
                <c:pt idx="41">
                  <c:v>5.4448702311949999</c:v>
                </c:pt>
                <c:pt idx="42">
                  <c:v>4.1829743856828303</c:v>
                </c:pt>
                <c:pt idx="43">
                  <c:v>3.3021939430254199</c:v>
                </c:pt>
                <c:pt idx="44">
                  <c:v>1.3967325811919999</c:v>
                </c:pt>
                <c:pt idx="45">
                  <c:v>1.019152274022</c:v>
                </c:pt>
                <c:pt idx="46">
                  <c:v>0.89976098137250005</c:v>
                </c:pt>
                <c:pt idx="47">
                  <c:v>0.39904318412025003</c:v>
                </c:pt>
                <c:pt idx="48">
                  <c:v>7.6510644706583406E-2</c:v>
                </c:pt>
                <c:pt idx="49">
                  <c:v>-0.38951094813783299</c:v>
                </c:pt>
                <c:pt idx="50">
                  <c:v>-6.2692093081333194E-2</c:v>
                </c:pt>
                <c:pt idx="51">
                  <c:v>-1.0318695850402499</c:v>
                </c:pt>
                <c:pt idx="52">
                  <c:v>-1.1253070742175</c:v>
                </c:pt>
                <c:pt idx="53">
                  <c:v>-1.00433267090467</c:v>
                </c:pt>
                <c:pt idx="54">
                  <c:v>-0.33854859473791699</c:v>
                </c:pt>
                <c:pt idx="55">
                  <c:v>8.7309871821333401E-2</c:v>
                </c:pt>
                <c:pt idx="56">
                  <c:v>0.97324376022775005</c:v>
                </c:pt>
                <c:pt idx="57">
                  <c:v>1.31607311424917</c:v>
                </c:pt>
                <c:pt idx="58">
                  <c:v>1.2616546493579199</c:v>
                </c:pt>
                <c:pt idx="59">
                  <c:v>1.7955622327827501</c:v>
                </c:pt>
                <c:pt idx="60">
                  <c:v>2.23614502940733</c:v>
                </c:pt>
                <c:pt idx="61">
                  <c:v>2.3074659206366701</c:v>
                </c:pt>
                <c:pt idx="62">
                  <c:v>1.4580290216319201</c:v>
                </c:pt>
                <c:pt idx="63">
                  <c:v>2.3100435155845802</c:v>
                </c:pt>
                <c:pt idx="64">
                  <c:v>2.241197434254</c:v>
                </c:pt>
                <c:pt idx="65">
                  <c:v>1.7325694752976699</c:v>
                </c:pt>
                <c:pt idx="66">
                  <c:v>1.77366793427183</c:v>
                </c:pt>
                <c:pt idx="67">
                  <c:v>1.71238914901975</c:v>
                </c:pt>
                <c:pt idx="68">
                  <c:v>1.21616245714733</c:v>
                </c:pt>
                <c:pt idx="69">
                  <c:v>1.45167155766933</c:v>
                </c:pt>
                <c:pt idx="70">
                  <c:v>1.23873477251833</c:v>
                </c:pt>
                <c:pt idx="71">
                  <c:v>0.42514454192149997</c:v>
                </c:pt>
                <c:pt idx="72">
                  <c:v>-4.4106306562E-2</c:v>
                </c:pt>
                <c:pt idx="73">
                  <c:v>1.25891062880834E-2</c:v>
                </c:pt>
                <c:pt idx="74">
                  <c:v>0.578094038649833</c:v>
                </c:pt>
                <c:pt idx="75">
                  <c:v>0.30796052353383302</c:v>
                </c:pt>
                <c:pt idx="76">
                  <c:v>0.28656001618941701</c:v>
                </c:pt>
                <c:pt idx="77">
                  <c:v>0.43836552313441701</c:v>
                </c:pt>
                <c:pt idx="78">
                  <c:v>0.23085148248599999</c:v>
                </c:pt>
                <c:pt idx="79">
                  <c:v>-1.3746990309666701E-2</c:v>
                </c:pt>
                <c:pt idx="80">
                  <c:v>0.13917400901633301</c:v>
                </c:pt>
                <c:pt idx="81">
                  <c:v>-0.43160521091624998</c:v>
                </c:pt>
                <c:pt idx="82">
                  <c:v>-0.20666261352866699</c:v>
                </c:pt>
                <c:pt idx="83">
                  <c:v>0.16838604824225001</c:v>
                </c:pt>
                <c:pt idx="84">
                  <c:v>-0.17877210614133299</c:v>
                </c:pt>
                <c:pt idx="85">
                  <c:v>-0.96384525407025001</c:v>
                </c:pt>
                <c:pt idx="86">
                  <c:v>-1.74251896813083</c:v>
                </c:pt>
                <c:pt idx="87">
                  <c:v>-4.1065753582522504</c:v>
                </c:pt>
                <c:pt idx="88">
                  <c:v>-6.0047414871323301</c:v>
                </c:pt>
                <c:pt idx="89">
                  <c:v>-6.9063378996431704</c:v>
                </c:pt>
                <c:pt idx="90">
                  <c:v>-7.6644878532443297</c:v>
                </c:pt>
                <c:pt idx="91">
                  <c:v>-8.5313742794399996</c:v>
                </c:pt>
                <c:pt idx="92">
                  <c:v>-8.9522322895100803</c:v>
                </c:pt>
                <c:pt idx="93">
                  <c:v>-9.1618323077350006</c:v>
                </c:pt>
                <c:pt idx="94">
                  <c:v>-9.6126085446543303</c:v>
                </c:pt>
                <c:pt idx="95">
                  <c:v>-9.4657844031753307</c:v>
                </c:pt>
                <c:pt idx="96">
                  <c:v>-8.97891901602625</c:v>
                </c:pt>
                <c:pt idx="97">
                  <c:v>-8.1770672787569207</c:v>
                </c:pt>
                <c:pt idx="98">
                  <c:v>-7.4667172612496699</c:v>
                </c:pt>
                <c:pt idx="99">
                  <c:v>-2.47714083985458</c:v>
                </c:pt>
              </c:numCache>
            </c:numRef>
          </c:val>
          <c:smooth val="0"/>
          <c:extLst>
            <c:ext xmlns:c16="http://schemas.microsoft.com/office/drawing/2014/chart" uri="{C3380CC4-5D6E-409C-BE32-E72D297353CC}">
              <c16:uniqueId val="{00000013-28FC-4B78-853F-23930D6D132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9A1-459B-9F38-CE7F8A1FFF65}"/>
              </c:ext>
            </c:extLst>
          </c:dPt>
          <c:dPt>
            <c:idx val="1"/>
            <c:invertIfNegative val="0"/>
            <c:bubble3D val="0"/>
            <c:spPr>
              <a:solidFill>
                <a:srgbClr val="7C878E"/>
              </a:solidFill>
              <a:ln>
                <a:noFill/>
              </a:ln>
              <a:effectLst/>
            </c:spPr>
            <c:extLst>
              <c:ext xmlns:c16="http://schemas.microsoft.com/office/drawing/2014/chart" uri="{C3380CC4-5D6E-409C-BE32-E72D297353CC}">
                <c16:uniqueId val="{00000003-C9A1-459B-9F38-CE7F8A1FFF65}"/>
              </c:ext>
            </c:extLst>
          </c:dPt>
          <c:dPt>
            <c:idx val="2"/>
            <c:invertIfNegative val="0"/>
            <c:bubble3D val="0"/>
            <c:spPr>
              <a:solidFill>
                <a:srgbClr val="7C878E"/>
              </a:solidFill>
              <a:ln>
                <a:noFill/>
              </a:ln>
              <a:effectLst/>
            </c:spPr>
            <c:extLst>
              <c:ext xmlns:c16="http://schemas.microsoft.com/office/drawing/2014/chart" uri="{C3380CC4-5D6E-409C-BE32-E72D297353CC}">
                <c16:uniqueId val="{00000005-C9A1-459B-9F38-CE7F8A1FFF65}"/>
              </c:ext>
            </c:extLst>
          </c:dPt>
          <c:dPt>
            <c:idx val="3"/>
            <c:invertIfNegative val="0"/>
            <c:bubble3D val="0"/>
            <c:spPr>
              <a:solidFill>
                <a:srgbClr val="7C878E"/>
              </a:solidFill>
              <a:ln>
                <a:noFill/>
              </a:ln>
              <a:effectLst/>
            </c:spPr>
            <c:extLst>
              <c:ext xmlns:c16="http://schemas.microsoft.com/office/drawing/2014/chart" uri="{C3380CC4-5D6E-409C-BE32-E72D297353CC}">
                <c16:uniqueId val="{00000007-C9A1-459B-9F38-CE7F8A1FFF65}"/>
              </c:ext>
            </c:extLst>
          </c:dPt>
          <c:dPt>
            <c:idx val="4"/>
            <c:invertIfNegative val="0"/>
            <c:bubble3D val="0"/>
            <c:spPr>
              <a:solidFill>
                <a:srgbClr val="7C878E"/>
              </a:solidFill>
              <a:ln>
                <a:noFill/>
              </a:ln>
              <a:effectLst/>
            </c:spPr>
            <c:extLst>
              <c:ext xmlns:c16="http://schemas.microsoft.com/office/drawing/2014/chart" uri="{C3380CC4-5D6E-409C-BE32-E72D297353CC}">
                <c16:uniqueId val="{00000009-C9A1-459B-9F38-CE7F8A1FFF65}"/>
              </c:ext>
            </c:extLst>
          </c:dPt>
          <c:dPt>
            <c:idx val="5"/>
            <c:invertIfNegative val="0"/>
            <c:bubble3D val="0"/>
            <c:spPr>
              <a:solidFill>
                <a:srgbClr val="7C878E"/>
              </a:solidFill>
              <a:ln>
                <a:noFill/>
              </a:ln>
              <a:effectLst/>
            </c:spPr>
            <c:extLst>
              <c:ext xmlns:c16="http://schemas.microsoft.com/office/drawing/2014/chart" uri="{C3380CC4-5D6E-409C-BE32-E72D297353CC}">
                <c16:uniqueId val="{0000000B-C9A1-459B-9F38-CE7F8A1FFF65}"/>
              </c:ext>
            </c:extLst>
          </c:dPt>
          <c:dPt>
            <c:idx val="6"/>
            <c:invertIfNegative val="0"/>
            <c:bubble3D val="0"/>
            <c:spPr>
              <a:solidFill>
                <a:srgbClr val="7C878E"/>
              </a:solidFill>
              <a:ln>
                <a:noFill/>
              </a:ln>
              <a:effectLst/>
            </c:spPr>
            <c:extLst>
              <c:ext xmlns:c16="http://schemas.microsoft.com/office/drawing/2014/chart" uri="{C3380CC4-5D6E-409C-BE32-E72D297353CC}">
                <c16:uniqueId val="{0000000D-C9A1-459B-9F38-CE7F8A1FFF65}"/>
              </c:ext>
            </c:extLst>
          </c:dPt>
          <c:dPt>
            <c:idx val="7"/>
            <c:invertIfNegative val="0"/>
            <c:bubble3D val="0"/>
            <c:spPr>
              <a:solidFill>
                <a:srgbClr val="7C878E"/>
              </a:solidFill>
              <a:ln>
                <a:noFill/>
              </a:ln>
              <a:effectLst/>
            </c:spPr>
            <c:extLst>
              <c:ext xmlns:c16="http://schemas.microsoft.com/office/drawing/2014/chart" uri="{C3380CC4-5D6E-409C-BE32-E72D297353CC}">
                <c16:uniqueId val="{0000000F-C9A1-459B-9F38-CE7F8A1FFF65}"/>
              </c:ext>
            </c:extLst>
          </c:dPt>
          <c:dPt>
            <c:idx val="8"/>
            <c:invertIfNegative val="0"/>
            <c:bubble3D val="0"/>
            <c:spPr>
              <a:solidFill>
                <a:srgbClr val="7C878E"/>
              </a:solidFill>
              <a:ln>
                <a:noFill/>
              </a:ln>
              <a:effectLst/>
            </c:spPr>
            <c:extLst>
              <c:ext xmlns:c16="http://schemas.microsoft.com/office/drawing/2014/chart" uri="{C3380CC4-5D6E-409C-BE32-E72D297353CC}">
                <c16:uniqueId val="{00000011-C9A1-459B-9F38-CE7F8A1FFF65}"/>
              </c:ext>
            </c:extLst>
          </c:dPt>
          <c:dPt>
            <c:idx val="9"/>
            <c:invertIfNegative val="0"/>
            <c:bubble3D val="0"/>
            <c:spPr>
              <a:solidFill>
                <a:srgbClr val="7C878E"/>
              </a:solidFill>
              <a:ln>
                <a:noFill/>
              </a:ln>
              <a:effectLst/>
            </c:spPr>
            <c:extLst>
              <c:ext xmlns:c16="http://schemas.microsoft.com/office/drawing/2014/chart" uri="{C3380CC4-5D6E-409C-BE32-E72D297353CC}">
                <c16:uniqueId val="{00000013-C9A1-459B-9F38-CE7F8A1FFF6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9A1-459B-9F38-CE7F8A1FFF6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9A1-459B-9F38-CE7F8A1FFF6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9A1-459B-9F38-CE7F8A1FFF6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9A1-459B-9F38-CE7F8A1FFF6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9A1-459B-9F38-CE7F8A1FFF6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9A1-459B-9F38-CE7F8A1FFF6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9A1-459B-9F38-CE7F8A1FFF65}"/>
              </c:ext>
            </c:extLst>
          </c:dPt>
          <c:dPt>
            <c:idx val="17"/>
            <c:invertIfNegative val="0"/>
            <c:bubble3D val="0"/>
            <c:spPr>
              <a:solidFill>
                <a:srgbClr val="FBBB27"/>
              </a:solidFill>
              <a:ln>
                <a:noFill/>
              </a:ln>
              <a:effectLst/>
            </c:spPr>
            <c:extLst>
              <c:ext xmlns:c16="http://schemas.microsoft.com/office/drawing/2014/chart" uri="{C3380CC4-5D6E-409C-BE32-E72D297353CC}">
                <c16:uniqueId val="{00000023-C9A1-459B-9F38-CE7F8A1FFF65}"/>
              </c:ext>
            </c:extLst>
          </c:dPt>
          <c:dPt>
            <c:idx val="18"/>
            <c:invertIfNegative val="0"/>
            <c:bubble3D val="0"/>
            <c:spPr>
              <a:solidFill>
                <a:srgbClr val="95682B"/>
              </a:solidFill>
              <a:ln>
                <a:noFill/>
              </a:ln>
              <a:effectLst/>
            </c:spPr>
            <c:extLst>
              <c:ext xmlns:c16="http://schemas.microsoft.com/office/drawing/2014/chart" uri="{C3380CC4-5D6E-409C-BE32-E72D297353CC}">
                <c16:uniqueId val="{00000025-C9A1-459B-9F38-CE7F8A1FFF6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'F121'!$A$6:$A$38</c:f>
              <c:strCache>
                <c:ptCount val="33"/>
                <c:pt idx="0">
                  <c:v>Campeche</c:v>
                </c:pt>
                <c:pt idx="1">
                  <c:v>Colima</c:v>
                </c:pt>
                <c:pt idx="2">
                  <c:v>Morelos</c:v>
                </c:pt>
                <c:pt idx="3">
                  <c:v>Tabasco</c:v>
                </c:pt>
                <c:pt idx="4">
                  <c:v>Michoacán</c:v>
                </c:pt>
                <c:pt idx="5">
                  <c:v>Tamaulipas</c:v>
                </c:pt>
                <c:pt idx="6">
                  <c:v>Tlaxcala</c:v>
                </c:pt>
                <c:pt idx="7">
                  <c:v>Veracruz</c:v>
                </c:pt>
                <c:pt idx="8">
                  <c:v>Sinaloa</c:v>
                </c:pt>
                <c:pt idx="9">
                  <c:v>Ciudad de México</c:v>
                </c:pt>
                <c:pt idx="10">
                  <c:v>Sonora</c:v>
                </c:pt>
                <c:pt idx="11">
                  <c:v>Quintana Roo</c:v>
                </c:pt>
                <c:pt idx="12">
                  <c:v>Baja California Sur</c:v>
                </c:pt>
                <c:pt idx="13">
                  <c:v>Yucatán</c:v>
                </c:pt>
                <c:pt idx="14">
                  <c:v>Durango</c:v>
                </c:pt>
                <c:pt idx="15">
                  <c:v>Estado de México</c:v>
                </c:pt>
                <c:pt idx="16">
                  <c:v>Nayarit</c:v>
                </c:pt>
                <c:pt idx="17">
                  <c:v>Jalisco</c:v>
                </c:pt>
                <c:pt idx="18">
                  <c:v>Nacional</c:v>
                </c:pt>
                <c:pt idx="19">
                  <c:v>Hidalgo</c:v>
                </c:pt>
                <c:pt idx="20">
                  <c:v>Chiapas</c:v>
                </c:pt>
                <c:pt idx="21">
                  <c:v>Chihuahua</c:v>
                </c:pt>
                <c:pt idx="22">
                  <c:v>Oaxaca</c:v>
                </c:pt>
                <c:pt idx="23">
                  <c:v>Zacatecas</c:v>
                </c:pt>
                <c:pt idx="24">
                  <c:v>Baja California</c:v>
                </c:pt>
                <c:pt idx="25">
                  <c:v>Nuevo León</c:v>
                </c:pt>
                <c:pt idx="26">
                  <c:v>Querétaro</c:v>
                </c:pt>
                <c:pt idx="27">
                  <c:v>Guerrero</c:v>
                </c:pt>
                <c:pt idx="28">
                  <c:v>San Luis Potosí</c:v>
                </c:pt>
                <c:pt idx="29">
                  <c:v>Guanajuato</c:v>
                </c:pt>
                <c:pt idx="30">
                  <c:v>Coahuila</c:v>
                </c:pt>
                <c:pt idx="31">
                  <c:v>Aguascalientes</c:v>
                </c:pt>
                <c:pt idx="32">
                  <c:v>Puebla</c:v>
                </c:pt>
              </c:strCache>
            </c:strRef>
          </c:cat>
          <c:val>
            <c:numRef>
              <c:f>'F121'!$B$6:$B$38</c:f>
              <c:numCache>
                <c:formatCode>0.0</c:formatCode>
                <c:ptCount val="33"/>
                <c:pt idx="0">
                  <c:v>-4.2903353650089997</c:v>
                </c:pt>
                <c:pt idx="1">
                  <c:v>-0.35237636008000001</c:v>
                </c:pt>
                <c:pt idx="2">
                  <c:v>7.4411809272499996</c:v>
                </c:pt>
                <c:pt idx="3">
                  <c:v>12.042100435688999</c:v>
                </c:pt>
                <c:pt idx="4">
                  <c:v>12.362382619251999</c:v>
                </c:pt>
                <c:pt idx="5">
                  <c:v>16.163813829129001</c:v>
                </c:pt>
                <c:pt idx="6">
                  <c:v>17.842199259735999</c:v>
                </c:pt>
                <c:pt idx="7">
                  <c:v>20.517724511297999</c:v>
                </c:pt>
                <c:pt idx="8">
                  <c:v>22.226411816211002</c:v>
                </c:pt>
                <c:pt idx="9">
                  <c:v>22.894937411783001</c:v>
                </c:pt>
                <c:pt idx="10">
                  <c:v>27.051095133076998</c:v>
                </c:pt>
                <c:pt idx="11">
                  <c:v>27.221974557060999</c:v>
                </c:pt>
                <c:pt idx="12">
                  <c:v>29.406521485959001</c:v>
                </c:pt>
                <c:pt idx="13">
                  <c:v>29.685196826249001</c:v>
                </c:pt>
                <c:pt idx="14">
                  <c:v>31.838313181983999</c:v>
                </c:pt>
                <c:pt idx="15">
                  <c:v>31.868970145256998</c:v>
                </c:pt>
                <c:pt idx="16">
                  <c:v>33.063752296445998</c:v>
                </c:pt>
                <c:pt idx="17">
                  <c:v>33.560866014311998</c:v>
                </c:pt>
                <c:pt idx="18">
                  <c:v>36.493823843371999</c:v>
                </c:pt>
                <c:pt idx="19">
                  <c:v>39.686150833972</c:v>
                </c:pt>
                <c:pt idx="20">
                  <c:v>47.689266779218002</c:v>
                </c:pt>
                <c:pt idx="21">
                  <c:v>48.538701665889</c:v>
                </c:pt>
                <c:pt idx="22">
                  <c:v>51.913195571724003</c:v>
                </c:pt>
                <c:pt idx="23">
                  <c:v>59.326716516807998</c:v>
                </c:pt>
                <c:pt idx="24">
                  <c:v>59.863693059547998</c:v>
                </c:pt>
                <c:pt idx="25">
                  <c:v>64.129194414851</c:v>
                </c:pt>
                <c:pt idx="26">
                  <c:v>65.582175235020998</c:v>
                </c:pt>
                <c:pt idx="27">
                  <c:v>66.674870276462002</c:v>
                </c:pt>
                <c:pt idx="28">
                  <c:v>69.054621948171999</c:v>
                </c:pt>
                <c:pt idx="29">
                  <c:v>73.285334322813995</c:v>
                </c:pt>
                <c:pt idx="30">
                  <c:v>75.867284148313004</c:v>
                </c:pt>
                <c:pt idx="31">
                  <c:v>98.450587124221997</c:v>
                </c:pt>
                <c:pt idx="32">
                  <c:v>111.47832637400199</c:v>
                </c:pt>
              </c:numCache>
            </c:numRef>
          </c:val>
          <c:extLst>
            <c:ext xmlns:c16="http://schemas.microsoft.com/office/drawing/2014/chart" uri="{C3380CC4-5D6E-409C-BE32-E72D297353CC}">
              <c16:uniqueId val="{00000026-C9A1-459B-9F38-CE7F8A1FFF6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'F11'!$A$8</c:f>
              <c:strCache>
                <c:ptCount val="1"/>
              </c:strCache>
            </c:strRef>
          </c:tx>
          <c:spPr>
            <a:solidFill>
              <a:srgbClr val="BDCFD6"/>
            </a:solidFill>
          </c:spPr>
          <c:dPt>
            <c:idx val="0"/>
            <c:bubble3D val="0"/>
            <c:spPr>
              <a:solidFill>
                <a:srgbClr val="FBBB27"/>
              </a:solidFill>
              <a:ln w="19050">
                <a:solidFill>
                  <a:schemeClr val="lt1"/>
                </a:solidFill>
              </a:ln>
              <a:effectLst/>
            </c:spPr>
            <c:extLst>
              <c:ext xmlns:c16="http://schemas.microsoft.com/office/drawing/2014/chart" uri="{C3380CC4-5D6E-409C-BE32-E72D297353CC}">
                <c16:uniqueId val="{00000001-AF09-4F40-BBB3-29321DE1CDC3}"/>
              </c:ext>
            </c:extLst>
          </c:dPt>
          <c:dPt>
            <c:idx val="1"/>
            <c:bubble3D val="0"/>
            <c:spPr>
              <a:solidFill>
                <a:srgbClr val="FAD496"/>
              </a:solidFill>
              <a:ln w="19050">
                <a:solidFill>
                  <a:schemeClr val="lt1"/>
                </a:solidFill>
              </a:ln>
              <a:effectLst/>
            </c:spPr>
            <c:extLst>
              <c:ext xmlns:c16="http://schemas.microsoft.com/office/drawing/2014/chart" uri="{C3380CC4-5D6E-409C-BE32-E72D297353CC}">
                <c16:uniqueId val="{00000003-AF09-4F40-BBB3-29321DE1CDC3}"/>
              </c:ext>
            </c:extLst>
          </c:dPt>
          <c:dPt>
            <c:idx val="2"/>
            <c:bubble3D val="0"/>
            <c:spPr>
              <a:solidFill>
                <a:srgbClr val="BDCFD6"/>
              </a:solidFill>
              <a:ln w="19050">
                <a:solidFill>
                  <a:schemeClr val="lt1"/>
                </a:solidFill>
              </a:ln>
              <a:effectLst/>
            </c:spPr>
            <c:extLst>
              <c:ext xmlns:c16="http://schemas.microsoft.com/office/drawing/2014/chart" uri="{C3380CC4-5D6E-409C-BE32-E72D297353CC}">
                <c16:uniqueId val="{00000005-AF09-4F40-BBB3-29321DE1CDC3}"/>
              </c:ext>
            </c:extLst>
          </c:dPt>
          <c:dPt>
            <c:idx val="3"/>
            <c:bubble3D val="0"/>
            <c:spPr>
              <a:solidFill>
                <a:srgbClr val="BDCFD6"/>
              </a:solidFill>
              <a:ln w="19050">
                <a:solidFill>
                  <a:schemeClr val="lt1"/>
                </a:solidFill>
              </a:ln>
              <a:effectLst/>
            </c:spPr>
            <c:extLst>
              <c:ext xmlns:c16="http://schemas.microsoft.com/office/drawing/2014/chart" uri="{C3380CC4-5D6E-409C-BE32-E72D297353CC}">
                <c16:uniqueId val="{00000007-AF09-4F40-BBB3-29321DE1CDC3}"/>
              </c:ext>
            </c:extLst>
          </c:dPt>
          <c:dPt>
            <c:idx val="4"/>
            <c:bubble3D val="0"/>
            <c:spPr>
              <a:solidFill>
                <a:srgbClr val="BDCFD6"/>
              </a:solidFill>
              <a:ln w="19050">
                <a:solidFill>
                  <a:schemeClr val="lt1"/>
                </a:solidFill>
              </a:ln>
              <a:effectLst/>
            </c:spPr>
            <c:extLst>
              <c:ext xmlns:c16="http://schemas.microsoft.com/office/drawing/2014/chart" uri="{C3380CC4-5D6E-409C-BE32-E72D297353CC}">
                <c16:uniqueId val="{00000009-AF09-4F40-BBB3-29321DE1CDC3}"/>
              </c:ext>
            </c:extLst>
          </c:dPt>
          <c:dPt>
            <c:idx val="5"/>
            <c:bubble3D val="0"/>
            <c:spPr>
              <a:solidFill>
                <a:srgbClr val="BDCFD6"/>
              </a:solidFill>
              <a:ln w="19050">
                <a:solidFill>
                  <a:schemeClr val="lt1"/>
                </a:solidFill>
              </a:ln>
              <a:effectLst/>
            </c:spPr>
            <c:extLst>
              <c:ext xmlns:c16="http://schemas.microsoft.com/office/drawing/2014/chart" uri="{C3380CC4-5D6E-409C-BE32-E72D297353CC}">
                <c16:uniqueId val="{0000000B-AF09-4F40-BBB3-29321DE1CDC3}"/>
              </c:ext>
            </c:extLst>
          </c:dPt>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'F11'!$B$6:$D$6</c:f>
              <c:strCache>
                <c:ptCount val="3"/>
                <c:pt idx="0">
                  <c:v>Otra**</c:v>
                </c:pt>
                <c:pt idx="1">
                  <c:v>Propia*</c:v>
                </c:pt>
                <c:pt idx="2">
                  <c:v>Renta</c:v>
                </c:pt>
              </c:strCache>
            </c:strRef>
          </c:cat>
          <c:val>
            <c:numRef>
              <c:f>'F11'!$B$8:$D$8</c:f>
              <c:numCache>
                <c:formatCode>_-* #,##0_-;\-* #,##0_-;_-* "-"??_-;_-@_-</c:formatCode>
                <c:ptCount val="3"/>
                <c:pt idx="0">
                  <c:v>369368</c:v>
                </c:pt>
                <c:pt idx="1">
                  <c:v>1331728</c:v>
                </c:pt>
                <c:pt idx="2">
                  <c:v>604910</c:v>
                </c:pt>
              </c:numCache>
            </c:numRef>
          </c:val>
          <c:extLst>
            <c:ext xmlns:c16="http://schemas.microsoft.com/office/drawing/2014/chart" uri="{C3380CC4-5D6E-409C-BE32-E72D297353CC}">
              <c16:uniqueId val="{0000000C-AF09-4F40-BBB3-29321DE1CDC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'F122'!$C$5</c:f>
              <c:strCache>
                <c:ptCount val="1"/>
                <c:pt idx="0">
                  <c:v>Serie desestacionalizada</c:v>
                </c:pt>
              </c:strCache>
            </c:strRef>
          </c:tx>
          <c:spPr>
            <a:solidFill>
              <a:srgbClr val="C9D0D6"/>
            </a:solidFill>
            <a:ln>
              <a:noFill/>
            </a:ln>
            <a:effectLst/>
          </c:spPr>
          <c:invertIfNegative val="0"/>
          <c:dPt>
            <c:idx val="87"/>
            <c:invertIfNegative val="0"/>
            <c:bubble3D val="0"/>
            <c:spPr>
              <a:solidFill>
                <a:srgbClr val="7C878E"/>
              </a:solidFill>
              <a:ln>
                <a:noFill/>
              </a:ln>
              <a:effectLst/>
            </c:spPr>
            <c:extLst>
              <c:ext xmlns:c16="http://schemas.microsoft.com/office/drawing/2014/chart" uri="{C3380CC4-5D6E-409C-BE32-E72D297353CC}">
                <c16:uniqueId val="{00000001-7E71-4165-AB23-0B7195C22B28}"/>
              </c:ext>
            </c:extLst>
          </c:dPt>
          <c:dPt>
            <c:idx val="99"/>
            <c:invertIfNegative val="0"/>
            <c:bubble3D val="0"/>
            <c:spPr>
              <a:solidFill>
                <a:srgbClr val="FBBB27"/>
              </a:solidFill>
              <a:ln>
                <a:noFill/>
              </a:ln>
              <a:effectLst/>
            </c:spPr>
            <c:extLst>
              <c:ext xmlns:c16="http://schemas.microsoft.com/office/drawing/2014/chart" uri="{C3380CC4-5D6E-409C-BE32-E72D297353CC}">
                <c16:uniqueId val="{00000003-7E71-4165-AB23-0B7195C22B28}"/>
              </c:ext>
            </c:extLst>
          </c:dPt>
          <c:cat>
            <c:multiLvlStrRef>
              <c:f>'F122'!$A$6:$B$105</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'F122'!$C$6:$C$105</c:f>
              <c:numCache>
                <c:formatCode>0.00</c:formatCode>
                <c:ptCount val="100"/>
                <c:pt idx="0">
                  <c:v>94.793943022674</c:v>
                </c:pt>
                <c:pt idx="1">
                  <c:v>99.408676496091999</c:v>
                </c:pt>
                <c:pt idx="2">
                  <c:v>97.456781439495003</c:v>
                </c:pt>
                <c:pt idx="3">
                  <c:v>98.100262332252996</c:v>
                </c:pt>
                <c:pt idx="4">
                  <c:v>97.089451887129997</c:v>
                </c:pt>
                <c:pt idx="5">
                  <c:v>98.243186499622993</c:v>
                </c:pt>
                <c:pt idx="6">
                  <c:v>99.939927847003005</c:v>
                </c:pt>
                <c:pt idx="7">
                  <c:v>103.041507459337</c:v>
                </c:pt>
                <c:pt idx="8">
                  <c:v>100.93914353531</c:v>
                </c:pt>
                <c:pt idx="9">
                  <c:v>104.881592714959</c:v>
                </c:pt>
                <c:pt idx="10">
                  <c:v>102.33576960651401</c:v>
                </c:pt>
                <c:pt idx="11">
                  <c:v>102.429622009071</c:v>
                </c:pt>
                <c:pt idx="12">
                  <c:v>100.272246928315</c:v>
                </c:pt>
                <c:pt idx="13">
                  <c:v>102.914198610619</c:v>
                </c:pt>
                <c:pt idx="14">
                  <c:v>106.70117253145</c:v>
                </c:pt>
                <c:pt idx="15">
                  <c:v>108.045388819287</c:v>
                </c:pt>
                <c:pt idx="16">
                  <c:v>111.009753028045</c:v>
                </c:pt>
                <c:pt idx="17">
                  <c:v>110.194215638624</c:v>
                </c:pt>
                <c:pt idx="18">
                  <c:v>107.75014278374201</c:v>
                </c:pt>
                <c:pt idx="19">
                  <c:v>107.941200711628</c:v>
                </c:pt>
                <c:pt idx="20">
                  <c:v>108.20748083765299</c:v>
                </c:pt>
                <c:pt idx="21">
                  <c:v>111.660467380002</c:v>
                </c:pt>
                <c:pt idx="22">
                  <c:v>111.926081966956</c:v>
                </c:pt>
                <c:pt idx="23">
                  <c:v>111.15883886358201</c:v>
                </c:pt>
                <c:pt idx="24">
                  <c:v>112.036621915965</c:v>
                </c:pt>
                <c:pt idx="25">
                  <c:v>109.866870933692</c:v>
                </c:pt>
                <c:pt idx="26">
                  <c:v>109.620405875771</c:v>
                </c:pt>
                <c:pt idx="27">
                  <c:v>110.718133244803</c:v>
                </c:pt>
                <c:pt idx="28">
                  <c:v>112.532159169591</c:v>
                </c:pt>
                <c:pt idx="29">
                  <c:v>113.097770790827</c:v>
                </c:pt>
                <c:pt idx="30">
                  <c:v>117.66063729616199</c:v>
                </c:pt>
                <c:pt idx="31">
                  <c:v>117.84433073679401</c:v>
                </c:pt>
                <c:pt idx="32">
                  <c:v>123.01366424987</c:v>
                </c:pt>
                <c:pt idx="33">
                  <c:v>115.110991045631</c:v>
                </c:pt>
                <c:pt idx="34">
                  <c:v>115.64597169454601</c:v>
                </c:pt>
                <c:pt idx="35">
                  <c:v>116.23904202320399</c:v>
                </c:pt>
                <c:pt idx="36">
                  <c:v>115.869653693687</c:v>
                </c:pt>
                <c:pt idx="37">
                  <c:v>116.393497887941</c:v>
                </c:pt>
                <c:pt idx="38">
                  <c:v>113.83167085116099</c:v>
                </c:pt>
                <c:pt idx="39">
                  <c:v>115.088727658255</c:v>
                </c:pt>
                <c:pt idx="40">
                  <c:v>115.80646023120499</c:v>
                </c:pt>
                <c:pt idx="41">
                  <c:v>115.530857015612</c:v>
                </c:pt>
                <c:pt idx="42">
                  <c:v>112.520923559322</c:v>
                </c:pt>
                <c:pt idx="43">
                  <c:v>112.188104613717</c:v>
                </c:pt>
                <c:pt idx="44">
                  <c:v>115.09187397599101</c:v>
                </c:pt>
                <c:pt idx="45">
                  <c:v>113.700486029123</c:v>
                </c:pt>
                <c:pt idx="46">
                  <c:v>114.71064880090501</c:v>
                </c:pt>
                <c:pt idx="47">
                  <c:v>114.952522217744</c:v>
                </c:pt>
                <c:pt idx="48">
                  <c:v>115.276904066527</c:v>
                </c:pt>
                <c:pt idx="49">
                  <c:v>116.423585155807</c:v>
                </c:pt>
                <c:pt idx="50">
                  <c:v>116.98292465950399</c:v>
                </c:pt>
                <c:pt idx="51">
                  <c:v>114.900928970492</c:v>
                </c:pt>
                <c:pt idx="52">
                  <c:v>115.27136217246699</c:v>
                </c:pt>
                <c:pt idx="53">
                  <c:v>119.976129087785</c:v>
                </c:pt>
                <c:pt idx="54">
                  <c:v>116.110049318584</c:v>
                </c:pt>
                <c:pt idx="55">
                  <c:v>116.076282820453</c:v>
                </c:pt>
                <c:pt idx="56">
                  <c:v>118.08290206554</c:v>
                </c:pt>
                <c:pt idx="57">
                  <c:v>114.967177154168</c:v>
                </c:pt>
                <c:pt idx="58">
                  <c:v>117.06271532192901</c:v>
                </c:pt>
                <c:pt idx="59">
                  <c:v>120.629677657991</c:v>
                </c:pt>
                <c:pt idx="60">
                  <c:v>118.19153819605</c:v>
                </c:pt>
                <c:pt idx="61">
                  <c:v>117.60666484688601</c:v>
                </c:pt>
                <c:pt idx="62">
                  <c:v>117.921500321913</c:v>
                </c:pt>
                <c:pt idx="63">
                  <c:v>116.258821831368</c:v>
                </c:pt>
                <c:pt idx="64">
                  <c:v>116.88432957496499</c:v>
                </c:pt>
                <c:pt idx="65">
                  <c:v>116.364662936241</c:v>
                </c:pt>
                <c:pt idx="66">
                  <c:v>118.89776218949901</c:v>
                </c:pt>
                <c:pt idx="67">
                  <c:v>118.37849035645699</c:v>
                </c:pt>
                <c:pt idx="68">
                  <c:v>117.088732204574</c:v>
                </c:pt>
                <c:pt idx="69">
                  <c:v>117.587809371695</c:v>
                </c:pt>
                <c:pt idx="70">
                  <c:v>115.21930543864801</c:v>
                </c:pt>
                <c:pt idx="71">
                  <c:v>115.07747029445299</c:v>
                </c:pt>
                <c:pt idx="72">
                  <c:v>117.624662957452</c:v>
                </c:pt>
                <c:pt idx="73">
                  <c:v>119.881641714715</c:v>
                </c:pt>
                <c:pt idx="74">
                  <c:v>118.094581869454</c:v>
                </c:pt>
                <c:pt idx="75">
                  <c:v>120.187368185778</c:v>
                </c:pt>
                <c:pt idx="76">
                  <c:v>117.21542793478</c:v>
                </c:pt>
                <c:pt idx="77">
                  <c:v>117.557972987516</c:v>
                </c:pt>
                <c:pt idx="78">
                  <c:v>117.11269386698901</c:v>
                </c:pt>
                <c:pt idx="79">
                  <c:v>118.816048417594</c:v>
                </c:pt>
                <c:pt idx="80">
                  <c:v>116.595920594387</c:v>
                </c:pt>
                <c:pt idx="81">
                  <c:v>114.92483977213701</c:v>
                </c:pt>
                <c:pt idx="82">
                  <c:v>115.29032070538101</c:v>
                </c:pt>
                <c:pt idx="83">
                  <c:v>113.55588307806001</c:v>
                </c:pt>
                <c:pt idx="84">
                  <c:v>111.230399057951</c:v>
                </c:pt>
                <c:pt idx="85">
                  <c:v>111.126717768257</c:v>
                </c:pt>
                <c:pt idx="86">
                  <c:v>111.50343941845399</c:v>
                </c:pt>
                <c:pt idx="87">
                  <c:v>88.093884162086994</c:v>
                </c:pt>
                <c:pt idx="88">
                  <c:v>92.341748542459001</c:v>
                </c:pt>
                <c:pt idx="89">
                  <c:v>102.53930173061001</c:v>
                </c:pt>
                <c:pt idx="90">
                  <c:v>107.254093960823</c:v>
                </c:pt>
                <c:pt idx="91">
                  <c:v>106.89330001162</c:v>
                </c:pt>
                <c:pt idx="92">
                  <c:v>107.15971200658601</c:v>
                </c:pt>
                <c:pt idx="93">
                  <c:v>109.817377862783</c:v>
                </c:pt>
                <c:pt idx="94">
                  <c:v>111.606745366631</c:v>
                </c:pt>
                <c:pt idx="95">
                  <c:v>112.93450980202</c:v>
                </c:pt>
                <c:pt idx="96">
                  <c:v>113.50172625730001</c:v>
                </c:pt>
                <c:pt idx="97">
                  <c:v>113.524571282811</c:v>
                </c:pt>
                <c:pt idx="98">
                  <c:v>114.47596907991399</c:v>
                </c:pt>
                <c:pt idx="99">
                  <c:v>115.55039318071699</c:v>
                </c:pt>
              </c:numCache>
            </c:numRef>
          </c:val>
          <c:extLst>
            <c:ext xmlns:c16="http://schemas.microsoft.com/office/drawing/2014/chart" uri="{C3380CC4-5D6E-409C-BE32-E72D297353CC}">
              <c16:uniqueId val="{00000004-7E71-4165-AB23-0B7195C22B2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'F122'!$D$5</c:f>
              <c:strCache>
                <c:ptCount val="1"/>
                <c:pt idx="0">
                  <c:v>Tendencia-ciclo</c:v>
                </c:pt>
              </c:strCache>
            </c:strRef>
          </c:tx>
          <c:spPr>
            <a:ln w="28575" cap="rnd">
              <a:solidFill>
                <a:srgbClr val="B69630"/>
              </a:solidFill>
              <a:round/>
            </a:ln>
            <a:effectLst/>
          </c:spPr>
          <c:marker>
            <c:symbol val="none"/>
          </c:marker>
          <c:cat>
            <c:multiLvlStrRef>
              <c:f>'F122'!$A$6:$B$105</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'F122'!$D$6:$D$105</c:f>
              <c:numCache>
                <c:formatCode>0.00</c:formatCode>
                <c:ptCount val="100"/>
                <c:pt idx="0">
                  <c:v>98.065438282857997</c:v>
                </c:pt>
                <c:pt idx="1">
                  <c:v>98.004265419736001</c:v>
                </c:pt>
                <c:pt idx="2">
                  <c:v>97.886057846374996</c:v>
                </c:pt>
                <c:pt idx="3">
                  <c:v>97.887125684929003</c:v>
                </c:pt>
                <c:pt idx="4">
                  <c:v>98.198085950722003</c:v>
                </c:pt>
                <c:pt idx="5">
                  <c:v>98.900899805760005</c:v>
                </c:pt>
                <c:pt idx="6">
                  <c:v>99.866211687659003</c:v>
                </c:pt>
                <c:pt idx="7">
                  <c:v>100.912572973181</c:v>
                </c:pt>
                <c:pt idx="8">
                  <c:v>101.746522058737</c:v>
                </c:pt>
                <c:pt idx="9">
                  <c:v>102.214619611085</c:v>
                </c:pt>
                <c:pt idx="10">
                  <c:v>102.446726623488</c:v>
                </c:pt>
                <c:pt idx="11">
                  <c:v>102.74269798032201</c:v>
                </c:pt>
                <c:pt idx="12">
                  <c:v>103.484532643478</c:v>
                </c:pt>
                <c:pt idx="13">
                  <c:v>104.745107439751</c:v>
                </c:pt>
                <c:pt idx="14">
                  <c:v>106.28493757762</c:v>
                </c:pt>
                <c:pt idx="15">
                  <c:v>107.653349021214</c:v>
                </c:pt>
                <c:pt idx="16">
                  <c:v>108.573501282192</c:v>
                </c:pt>
                <c:pt idx="17">
                  <c:v>108.980424956967</c:v>
                </c:pt>
                <c:pt idx="18">
                  <c:v>109.087733388985</c:v>
                </c:pt>
                <c:pt idx="19">
                  <c:v>109.23576221906499</c:v>
                </c:pt>
                <c:pt idx="20">
                  <c:v>109.654568559833</c:v>
                </c:pt>
                <c:pt idx="21">
                  <c:v>110.30510735799</c:v>
                </c:pt>
                <c:pt idx="22">
                  <c:v>110.877670308285</c:v>
                </c:pt>
                <c:pt idx="23">
                  <c:v>111.138782869964</c:v>
                </c:pt>
                <c:pt idx="24">
                  <c:v>110.958769394158</c:v>
                </c:pt>
                <c:pt idx="25">
                  <c:v>110.616308517861</c:v>
                </c:pt>
                <c:pt idx="26">
                  <c:v>110.614177054987</c:v>
                </c:pt>
                <c:pt idx="27">
                  <c:v>111.315652148998</c:v>
                </c:pt>
                <c:pt idx="28">
                  <c:v>112.681064884706</c:v>
                </c:pt>
                <c:pt idx="29">
                  <c:v>114.28842122216101</c:v>
                </c:pt>
                <c:pt idx="30">
                  <c:v>115.700301547766</c:v>
                </c:pt>
                <c:pt idx="31">
                  <c:v>116.57584348219</c:v>
                </c:pt>
                <c:pt idx="32">
                  <c:v>116.855877956358</c:v>
                </c:pt>
                <c:pt idx="33">
                  <c:v>116.693129302979</c:v>
                </c:pt>
                <c:pt idx="34">
                  <c:v>116.287726659822</c:v>
                </c:pt>
                <c:pt idx="35">
                  <c:v>115.85776044104099</c:v>
                </c:pt>
                <c:pt idx="36">
                  <c:v>115.614848174762</c:v>
                </c:pt>
                <c:pt idx="37">
                  <c:v>115.56464742523001</c:v>
                </c:pt>
                <c:pt idx="38">
                  <c:v>115.427017316818</c:v>
                </c:pt>
                <c:pt idx="39">
                  <c:v>115.123368745438</c:v>
                </c:pt>
                <c:pt idx="40">
                  <c:v>114.69081838571</c:v>
                </c:pt>
                <c:pt idx="41">
                  <c:v>114.257931434274</c:v>
                </c:pt>
                <c:pt idx="42">
                  <c:v>113.909357537161</c:v>
                </c:pt>
                <c:pt idx="43">
                  <c:v>113.70424731185901</c:v>
                </c:pt>
                <c:pt idx="44">
                  <c:v>113.706639378169</c:v>
                </c:pt>
                <c:pt idx="45">
                  <c:v>114.00262163189799</c:v>
                </c:pt>
                <c:pt idx="46">
                  <c:v>114.572361391581</c:v>
                </c:pt>
                <c:pt idx="47">
                  <c:v>115.169704809943</c:v>
                </c:pt>
                <c:pt idx="48">
                  <c:v>115.593067989533</c:v>
                </c:pt>
                <c:pt idx="49">
                  <c:v>115.803426798378</c:v>
                </c:pt>
                <c:pt idx="50">
                  <c:v>115.855613950155</c:v>
                </c:pt>
                <c:pt idx="51">
                  <c:v>115.828118621249</c:v>
                </c:pt>
                <c:pt idx="52">
                  <c:v>115.806769960719</c:v>
                </c:pt>
                <c:pt idx="53">
                  <c:v>115.90106887866401</c:v>
                </c:pt>
                <c:pt idx="54">
                  <c:v>116.158738395773</c:v>
                </c:pt>
                <c:pt idx="55">
                  <c:v>116.587426043505</c:v>
                </c:pt>
                <c:pt idx="56">
                  <c:v>117.087554630639</c:v>
                </c:pt>
                <c:pt idx="57">
                  <c:v>117.54819997056499</c:v>
                </c:pt>
                <c:pt idx="58">
                  <c:v>117.870431197781</c:v>
                </c:pt>
                <c:pt idx="59">
                  <c:v>118.036900818341</c:v>
                </c:pt>
                <c:pt idx="60">
                  <c:v>117.95601165740599</c:v>
                </c:pt>
                <c:pt idx="61">
                  <c:v>117.670143274125</c:v>
                </c:pt>
                <c:pt idx="62">
                  <c:v>117.363364923543</c:v>
                </c:pt>
                <c:pt idx="63">
                  <c:v>117.17202524786499</c:v>
                </c:pt>
                <c:pt idx="64">
                  <c:v>117.187290245995</c:v>
                </c:pt>
                <c:pt idx="65">
                  <c:v>117.396867971554</c:v>
                </c:pt>
                <c:pt idx="66">
                  <c:v>117.587947163246</c:v>
                </c:pt>
                <c:pt idx="67">
                  <c:v>117.543149459817</c:v>
                </c:pt>
                <c:pt idx="68">
                  <c:v>117.26837391565699</c:v>
                </c:pt>
                <c:pt idx="69">
                  <c:v>116.881046483048</c:v>
                </c:pt>
                <c:pt idx="70">
                  <c:v>116.635807746095</c:v>
                </c:pt>
                <c:pt idx="71">
                  <c:v>116.731256665061</c:v>
                </c:pt>
                <c:pt idx="72">
                  <c:v>117.153067575289</c:v>
                </c:pt>
                <c:pt idx="73">
                  <c:v>117.684264102123</c:v>
                </c:pt>
                <c:pt idx="74">
                  <c:v>118.085996389321</c:v>
                </c:pt>
                <c:pt idx="75">
                  <c:v>118.278171248137</c:v>
                </c:pt>
                <c:pt idx="76">
                  <c:v>118.222934863991</c:v>
                </c:pt>
                <c:pt idx="77">
                  <c:v>117.967816997185</c:v>
                </c:pt>
                <c:pt idx="78">
                  <c:v>117.65126034602601</c:v>
                </c:pt>
                <c:pt idx="79">
                  <c:v>117.232993959871</c:v>
                </c:pt>
                <c:pt idx="80">
                  <c:v>116.574398138413</c:v>
                </c:pt>
                <c:pt idx="81">
                  <c:v>115.650348056011</c:v>
                </c:pt>
                <c:pt idx="82">
                  <c:v>114.53240689669499</c:v>
                </c:pt>
                <c:pt idx="83">
                  <c:v>113.352978600245</c:v>
                </c:pt>
                <c:pt idx="84">
                  <c:v>112.332102174963</c:v>
                </c:pt>
                <c:pt idx="85">
                  <c:v>111.5200629819</c:v>
                </c:pt>
                <c:pt idx="86">
                  <c:v>110.83098931857</c:v>
                </c:pt>
                <c:pt idx="87">
                  <c:v>110.080344290971</c:v>
                </c:pt>
                <c:pt idx="88">
                  <c:v>109.245300303877</c:v>
                </c:pt>
                <c:pt idx="89">
                  <c:v>108.429484676135</c:v>
                </c:pt>
                <c:pt idx="90">
                  <c:v>107.846236214125</c:v>
                </c:pt>
                <c:pt idx="91">
                  <c:v>107.79151502537501</c:v>
                </c:pt>
                <c:pt idx="92">
                  <c:v>108.397654782877</c:v>
                </c:pt>
                <c:pt idx="93">
                  <c:v>109.52045193594699</c:v>
                </c:pt>
                <c:pt idx="94">
                  <c:v>110.896576823144</c:v>
                </c:pt>
                <c:pt idx="95">
                  <c:v>112.251885770662</c:v>
                </c:pt>
                <c:pt idx="96">
                  <c:v>113.365406173845</c:v>
                </c:pt>
                <c:pt idx="97">
                  <c:v>114.16137247951001</c:v>
                </c:pt>
                <c:pt idx="98">
                  <c:v>114.67982247547</c:v>
                </c:pt>
                <c:pt idx="99">
                  <c:v>114.994849436257</c:v>
                </c:pt>
              </c:numCache>
            </c:numRef>
          </c:val>
          <c:smooth val="0"/>
          <c:extLst>
            <c:ext xmlns:c16="http://schemas.microsoft.com/office/drawing/2014/chart" uri="{C3380CC4-5D6E-409C-BE32-E72D297353CC}">
              <c16:uniqueId val="{00000005-7E71-4165-AB23-0B7195C22B2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in val="80"/>
        </c:scaling>
        <c:delete val="0"/>
        <c:axPos val="l"/>
        <c:majorGridlines>
          <c:spPr>
            <a:ln w="9525" cap="flat" cmpd="sng" algn="ctr">
              <a:solidFill>
                <a:srgbClr val="D9D9D9"/>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'F123'!$B$4</c:f>
              <c:strCache>
                <c:ptCount val="1"/>
                <c:pt idx="0">
                  <c:v>Variación</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76D-4D3D-9E54-C09D1C027ADD}"/>
              </c:ext>
            </c:extLst>
          </c:dPt>
          <c:dPt>
            <c:idx val="1"/>
            <c:invertIfNegative val="0"/>
            <c:bubble3D val="0"/>
            <c:spPr>
              <a:solidFill>
                <a:srgbClr val="7C878E"/>
              </a:solidFill>
              <a:ln>
                <a:noFill/>
              </a:ln>
              <a:effectLst/>
            </c:spPr>
            <c:extLst>
              <c:ext xmlns:c16="http://schemas.microsoft.com/office/drawing/2014/chart" uri="{C3380CC4-5D6E-409C-BE32-E72D297353CC}">
                <c16:uniqueId val="{00000003-B76D-4D3D-9E54-C09D1C027ADD}"/>
              </c:ext>
            </c:extLst>
          </c:dPt>
          <c:dPt>
            <c:idx val="2"/>
            <c:invertIfNegative val="0"/>
            <c:bubble3D val="0"/>
            <c:spPr>
              <a:solidFill>
                <a:srgbClr val="7C878E"/>
              </a:solidFill>
              <a:ln>
                <a:noFill/>
              </a:ln>
              <a:effectLst/>
            </c:spPr>
            <c:extLst>
              <c:ext xmlns:c16="http://schemas.microsoft.com/office/drawing/2014/chart" uri="{C3380CC4-5D6E-409C-BE32-E72D297353CC}">
                <c16:uniqueId val="{00000005-B76D-4D3D-9E54-C09D1C027ADD}"/>
              </c:ext>
            </c:extLst>
          </c:dPt>
          <c:dPt>
            <c:idx val="3"/>
            <c:invertIfNegative val="0"/>
            <c:bubble3D val="0"/>
            <c:spPr>
              <a:solidFill>
                <a:srgbClr val="7C878E"/>
              </a:solidFill>
              <a:ln>
                <a:noFill/>
              </a:ln>
              <a:effectLst/>
            </c:spPr>
            <c:extLst>
              <c:ext xmlns:c16="http://schemas.microsoft.com/office/drawing/2014/chart" uri="{C3380CC4-5D6E-409C-BE32-E72D297353CC}">
                <c16:uniqueId val="{00000007-B76D-4D3D-9E54-C09D1C027ADD}"/>
              </c:ext>
            </c:extLst>
          </c:dPt>
          <c:dPt>
            <c:idx val="4"/>
            <c:invertIfNegative val="0"/>
            <c:bubble3D val="0"/>
            <c:spPr>
              <a:solidFill>
                <a:srgbClr val="7C878E"/>
              </a:solidFill>
              <a:ln>
                <a:noFill/>
              </a:ln>
              <a:effectLst/>
            </c:spPr>
            <c:extLst>
              <c:ext xmlns:c16="http://schemas.microsoft.com/office/drawing/2014/chart" uri="{C3380CC4-5D6E-409C-BE32-E72D297353CC}">
                <c16:uniqueId val="{00000009-B76D-4D3D-9E54-C09D1C027ADD}"/>
              </c:ext>
            </c:extLst>
          </c:dPt>
          <c:dPt>
            <c:idx val="5"/>
            <c:invertIfNegative val="0"/>
            <c:bubble3D val="0"/>
            <c:spPr>
              <a:solidFill>
                <a:srgbClr val="7C878E"/>
              </a:solidFill>
              <a:ln>
                <a:noFill/>
              </a:ln>
              <a:effectLst/>
            </c:spPr>
            <c:extLst>
              <c:ext xmlns:c16="http://schemas.microsoft.com/office/drawing/2014/chart" uri="{C3380CC4-5D6E-409C-BE32-E72D297353CC}">
                <c16:uniqueId val="{0000000B-B76D-4D3D-9E54-C09D1C027ADD}"/>
              </c:ext>
            </c:extLst>
          </c:dPt>
          <c:dPt>
            <c:idx val="6"/>
            <c:invertIfNegative val="0"/>
            <c:bubble3D val="0"/>
            <c:spPr>
              <a:solidFill>
                <a:srgbClr val="7C878E"/>
              </a:solidFill>
              <a:ln>
                <a:noFill/>
              </a:ln>
              <a:effectLst/>
            </c:spPr>
            <c:extLst>
              <c:ext xmlns:c16="http://schemas.microsoft.com/office/drawing/2014/chart" uri="{C3380CC4-5D6E-409C-BE32-E72D297353CC}">
                <c16:uniqueId val="{0000000D-B76D-4D3D-9E54-C09D1C027ADD}"/>
              </c:ext>
            </c:extLst>
          </c:dPt>
          <c:dPt>
            <c:idx val="7"/>
            <c:invertIfNegative val="0"/>
            <c:bubble3D val="0"/>
            <c:spPr>
              <a:solidFill>
                <a:srgbClr val="7C878E"/>
              </a:solidFill>
              <a:ln>
                <a:noFill/>
              </a:ln>
              <a:effectLst/>
            </c:spPr>
            <c:extLst>
              <c:ext xmlns:c16="http://schemas.microsoft.com/office/drawing/2014/chart" uri="{C3380CC4-5D6E-409C-BE32-E72D297353CC}">
                <c16:uniqueId val="{0000000F-B76D-4D3D-9E54-C09D1C027ADD}"/>
              </c:ext>
            </c:extLst>
          </c:dPt>
          <c:dPt>
            <c:idx val="8"/>
            <c:invertIfNegative val="0"/>
            <c:bubble3D val="0"/>
            <c:spPr>
              <a:solidFill>
                <a:srgbClr val="7C878E"/>
              </a:solidFill>
              <a:ln>
                <a:noFill/>
              </a:ln>
              <a:effectLst/>
            </c:spPr>
            <c:extLst>
              <c:ext xmlns:c16="http://schemas.microsoft.com/office/drawing/2014/chart" uri="{C3380CC4-5D6E-409C-BE32-E72D297353CC}">
                <c16:uniqueId val="{00000011-B76D-4D3D-9E54-C09D1C027ADD}"/>
              </c:ext>
            </c:extLst>
          </c:dPt>
          <c:dPt>
            <c:idx val="9"/>
            <c:invertIfNegative val="0"/>
            <c:bubble3D val="0"/>
            <c:spPr>
              <a:solidFill>
                <a:srgbClr val="7C878E"/>
              </a:solidFill>
              <a:ln>
                <a:noFill/>
              </a:ln>
              <a:effectLst/>
            </c:spPr>
            <c:extLst>
              <c:ext xmlns:c16="http://schemas.microsoft.com/office/drawing/2014/chart" uri="{C3380CC4-5D6E-409C-BE32-E72D297353CC}">
                <c16:uniqueId val="{00000013-B76D-4D3D-9E54-C09D1C027AD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76D-4D3D-9E54-C09D1C027AD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76D-4D3D-9E54-C09D1C027AD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76D-4D3D-9E54-C09D1C027AD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76D-4D3D-9E54-C09D1C027AD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76D-4D3D-9E54-C09D1C027ADD}"/>
              </c:ext>
            </c:extLst>
          </c:dPt>
          <c:dPt>
            <c:idx val="15"/>
            <c:invertIfNegative val="0"/>
            <c:bubble3D val="0"/>
            <c:spPr>
              <a:solidFill>
                <a:srgbClr val="FFC000"/>
              </a:solidFill>
              <a:ln>
                <a:noFill/>
              </a:ln>
              <a:effectLst/>
            </c:spPr>
            <c:extLst>
              <c:ext xmlns:c16="http://schemas.microsoft.com/office/drawing/2014/chart" uri="{C3380CC4-5D6E-409C-BE32-E72D297353CC}">
                <c16:uniqueId val="{0000001F-B76D-4D3D-9E54-C09D1C027AD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76D-4D3D-9E54-C09D1C027AD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76D-4D3D-9E54-C09D1C027ADD}"/>
              </c:ext>
            </c:extLst>
          </c:dPt>
          <c:dPt>
            <c:idx val="18"/>
            <c:invertIfNegative val="0"/>
            <c:bubble3D val="0"/>
            <c:spPr>
              <a:solidFill>
                <a:srgbClr val="996633"/>
              </a:solidFill>
              <a:ln>
                <a:noFill/>
              </a:ln>
              <a:effectLst/>
            </c:spPr>
            <c:extLst>
              <c:ext xmlns:c16="http://schemas.microsoft.com/office/drawing/2014/chart" uri="{C3380CC4-5D6E-409C-BE32-E72D297353CC}">
                <c16:uniqueId val="{00000025-B76D-4D3D-9E54-C09D1C027AD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'F123'!$A$5:$A$37</c:f>
              <c:strCache>
                <c:ptCount val="33"/>
                <c:pt idx="0">
                  <c:v> Campeche </c:v>
                </c:pt>
                <c:pt idx="1">
                  <c:v> Colima </c:v>
                </c:pt>
                <c:pt idx="2">
                  <c:v> Morelos </c:v>
                </c:pt>
                <c:pt idx="3">
                  <c:v> Tabasco </c:v>
                </c:pt>
                <c:pt idx="4">
                  <c:v> Michoacán</c:v>
                </c:pt>
                <c:pt idx="5">
                  <c:v> Tamaulipas </c:v>
                </c:pt>
                <c:pt idx="6">
                  <c:v> Veracruz</c:v>
                </c:pt>
                <c:pt idx="7">
                  <c:v> Tlaxcala </c:v>
                </c:pt>
                <c:pt idx="8">
                  <c:v> Sinaloa </c:v>
                </c:pt>
                <c:pt idx="9">
                  <c:v> Ciudad de México </c:v>
                </c:pt>
                <c:pt idx="10">
                  <c:v> Sonora </c:v>
                </c:pt>
                <c:pt idx="11">
                  <c:v> Quintana Roo </c:v>
                </c:pt>
                <c:pt idx="12">
                  <c:v> Yucatán </c:v>
                </c:pt>
                <c:pt idx="13">
                  <c:v> Baja California Sur </c:v>
                </c:pt>
                <c:pt idx="14">
                  <c:v> Durango </c:v>
                </c:pt>
                <c:pt idx="15">
                  <c:v> Jalisco </c:v>
                </c:pt>
                <c:pt idx="16">
                  <c:v> Estado de México </c:v>
                </c:pt>
                <c:pt idx="17">
                  <c:v> Nayarit </c:v>
                </c:pt>
                <c:pt idx="18">
                  <c:v> Nacional</c:v>
                </c:pt>
                <c:pt idx="19">
                  <c:v> Hidalgo </c:v>
                </c:pt>
                <c:pt idx="20">
                  <c:v> Chihuahua </c:v>
                </c:pt>
                <c:pt idx="21">
                  <c:v> Chiapas </c:v>
                </c:pt>
                <c:pt idx="22">
                  <c:v> Oaxaca </c:v>
                </c:pt>
                <c:pt idx="23">
                  <c:v> Zacatecas </c:v>
                </c:pt>
                <c:pt idx="24">
                  <c:v> Baja California </c:v>
                </c:pt>
                <c:pt idx="25">
                  <c:v> Nuevo León </c:v>
                </c:pt>
                <c:pt idx="26">
                  <c:v> San Luis Potosí </c:v>
                </c:pt>
                <c:pt idx="27">
                  <c:v> Querétaro </c:v>
                </c:pt>
                <c:pt idx="28">
                  <c:v> Guerrero </c:v>
                </c:pt>
                <c:pt idx="29">
                  <c:v> Guanajuato </c:v>
                </c:pt>
                <c:pt idx="30">
                  <c:v> Coahuila</c:v>
                </c:pt>
                <c:pt idx="31">
                  <c:v> Aguascalientes </c:v>
                </c:pt>
                <c:pt idx="32">
                  <c:v> Puebla </c:v>
                </c:pt>
              </c:strCache>
            </c:strRef>
          </c:cat>
          <c:val>
            <c:numRef>
              <c:f>'F123'!$B$5:$B$37</c:f>
              <c:numCache>
                <c:formatCode>0.0</c:formatCode>
                <c:ptCount val="33"/>
                <c:pt idx="0">
                  <c:v>-4.2136917255670001</c:v>
                </c:pt>
                <c:pt idx="1">
                  <c:v>-1.2302195740690001</c:v>
                </c:pt>
                <c:pt idx="2">
                  <c:v>9.2713199695279993</c:v>
                </c:pt>
                <c:pt idx="3">
                  <c:v>11.935802153492</c:v>
                </c:pt>
                <c:pt idx="4">
                  <c:v>12.362126807134</c:v>
                </c:pt>
                <c:pt idx="5">
                  <c:v>15.905660311838</c:v>
                </c:pt>
                <c:pt idx="6">
                  <c:v>16.715757137213</c:v>
                </c:pt>
                <c:pt idx="7">
                  <c:v>17.649243112949001</c:v>
                </c:pt>
                <c:pt idx="8">
                  <c:v>19.777034587225</c:v>
                </c:pt>
                <c:pt idx="9">
                  <c:v>22.052522725273001</c:v>
                </c:pt>
                <c:pt idx="10">
                  <c:v>22.978971193077999</c:v>
                </c:pt>
                <c:pt idx="11">
                  <c:v>27.222222222222001</c:v>
                </c:pt>
                <c:pt idx="12">
                  <c:v>27.287449756099001</c:v>
                </c:pt>
                <c:pt idx="13">
                  <c:v>29.139928317500001</c:v>
                </c:pt>
                <c:pt idx="14">
                  <c:v>29.154782967795999</c:v>
                </c:pt>
                <c:pt idx="15">
                  <c:v>31.167327084943999</c:v>
                </c:pt>
                <c:pt idx="16">
                  <c:v>31.510752140008002</c:v>
                </c:pt>
                <c:pt idx="17">
                  <c:v>33.040591660742997</c:v>
                </c:pt>
                <c:pt idx="18">
                  <c:v>35.661644184944002</c:v>
                </c:pt>
                <c:pt idx="19">
                  <c:v>36.439389256302</c:v>
                </c:pt>
                <c:pt idx="20">
                  <c:v>46.844905327856999</c:v>
                </c:pt>
                <c:pt idx="21">
                  <c:v>48.665229524574002</c:v>
                </c:pt>
                <c:pt idx="22">
                  <c:v>51.358691160901003</c:v>
                </c:pt>
                <c:pt idx="23">
                  <c:v>60.164329175696999</c:v>
                </c:pt>
                <c:pt idx="24">
                  <c:v>60.569969714179003</c:v>
                </c:pt>
                <c:pt idx="25">
                  <c:v>62.295797353988</c:v>
                </c:pt>
                <c:pt idx="26">
                  <c:v>65.009116525115004</c:v>
                </c:pt>
                <c:pt idx="27">
                  <c:v>65.659112795959004</c:v>
                </c:pt>
                <c:pt idx="28">
                  <c:v>66.884685398266996</c:v>
                </c:pt>
                <c:pt idx="29">
                  <c:v>69.261853952189995</c:v>
                </c:pt>
                <c:pt idx="30">
                  <c:v>73.934424244957</c:v>
                </c:pt>
                <c:pt idx="31">
                  <c:v>95.687349714845993</c:v>
                </c:pt>
                <c:pt idx="32" formatCode="0.00">
                  <c:v>105.95878542667199</c:v>
                </c:pt>
              </c:numCache>
            </c:numRef>
          </c:val>
          <c:extLst>
            <c:ext xmlns:c16="http://schemas.microsoft.com/office/drawing/2014/chart" uri="{C3380CC4-5D6E-409C-BE32-E72D297353CC}">
              <c16:uniqueId val="{00000026-B76D-4D3D-9E54-C09D1C027AD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513-4B86-8047-11D6BE87C0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C513-4B86-8047-11D6BE87C02B}"/>
              </c:ext>
            </c:extLst>
          </c:dPt>
          <c:dPt>
            <c:idx val="2"/>
            <c:invertIfNegative val="0"/>
            <c:bubble3D val="0"/>
            <c:spPr>
              <a:solidFill>
                <a:srgbClr val="7C878E"/>
              </a:solidFill>
              <a:ln>
                <a:noFill/>
              </a:ln>
              <a:effectLst/>
            </c:spPr>
            <c:extLst>
              <c:ext xmlns:c16="http://schemas.microsoft.com/office/drawing/2014/chart" uri="{C3380CC4-5D6E-409C-BE32-E72D297353CC}">
                <c16:uniqueId val="{00000005-C513-4B86-8047-11D6BE87C02B}"/>
              </c:ext>
            </c:extLst>
          </c:dPt>
          <c:dPt>
            <c:idx val="3"/>
            <c:invertIfNegative val="0"/>
            <c:bubble3D val="0"/>
            <c:spPr>
              <a:solidFill>
                <a:srgbClr val="7C878E"/>
              </a:solidFill>
              <a:ln>
                <a:noFill/>
              </a:ln>
              <a:effectLst/>
            </c:spPr>
            <c:extLst>
              <c:ext xmlns:c16="http://schemas.microsoft.com/office/drawing/2014/chart" uri="{C3380CC4-5D6E-409C-BE32-E72D297353CC}">
                <c16:uniqueId val="{00000007-C513-4B86-8047-11D6BE87C02B}"/>
              </c:ext>
            </c:extLst>
          </c:dPt>
          <c:dPt>
            <c:idx val="4"/>
            <c:invertIfNegative val="0"/>
            <c:bubble3D val="0"/>
            <c:spPr>
              <a:solidFill>
                <a:srgbClr val="7C878E"/>
              </a:solidFill>
              <a:ln>
                <a:noFill/>
              </a:ln>
              <a:effectLst/>
            </c:spPr>
            <c:extLst>
              <c:ext xmlns:c16="http://schemas.microsoft.com/office/drawing/2014/chart" uri="{C3380CC4-5D6E-409C-BE32-E72D297353CC}">
                <c16:uniqueId val="{00000009-C513-4B86-8047-11D6BE87C02B}"/>
              </c:ext>
            </c:extLst>
          </c:dPt>
          <c:dPt>
            <c:idx val="5"/>
            <c:invertIfNegative val="0"/>
            <c:bubble3D val="0"/>
            <c:spPr>
              <a:solidFill>
                <a:srgbClr val="7C878E"/>
              </a:solidFill>
              <a:ln>
                <a:noFill/>
              </a:ln>
              <a:effectLst/>
            </c:spPr>
            <c:extLst>
              <c:ext xmlns:c16="http://schemas.microsoft.com/office/drawing/2014/chart" uri="{C3380CC4-5D6E-409C-BE32-E72D297353CC}">
                <c16:uniqueId val="{0000000B-C513-4B86-8047-11D6BE87C02B}"/>
              </c:ext>
            </c:extLst>
          </c:dPt>
          <c:dPt>
            <c:idx val="6"/>
            <c:invertIfNegative val="0"/>
            <c:bubble3D val="0"/>
            <c:spPr>
              <a:solidFill>
                <a:srgbClr val="7C878E"/>
              </a:solidFill>
              <a:ln>
                <a:noFill/>
              </a:ln>
              <a:effectLst/>
            </c:spPr>
            <c:extLst>
              <c:ext xmlns:c16="http://schemas.microsoft.com/office/drawing/2014/chart" uri="{C3380CC4-5D6E-409C-BE32-E72D297353CC}">
                <c16:uniqueId val="{0000000D-C513-4B86-8047-11D6BE87C02B}"/>
              </c:ext>
            </c:extLst>
          </c:dPt>
          <c:dPt>
            <c:idx val="7"/>
            <c:invertIfNegative val="0"/>
            <c:bubble3D val="0"/>
            <c:spPr>
              <a:solidFill>
                <a:srgbClr val="7C878E"/>
              </a:solidFill>
              <a:ln>
                <a:noFill/>
              </a:ln>
              <a:effectLst/>
            </c:spPr>
            <c:extLst>
              <c:ext xmlns:c16="http://schemas.microsoft.com/office/drawing/2014/chart" uri="{C3380CC4-5D6E-409C-BE32-E72D297353CC}">
                <c16:uniqueId val="{0000000F-C513-4B86-8047-11D6BE87C02B}"/>
              </c:ext>
            </c:extLst>
          </c:dPt>
          <c:dPt>
            <c:idx val="8"/>
            <c:invertIfNegative val="0"/>
            <c:bubble3D val="0"/>
            <c:spPr>
              <a:solidFill>
                <a:srgbClr val="7C878E"/>
              </a:solidFill>
              <a:ln>
                <a:noFill/>
              </a:ln>
              <a:effectLst/>
            </c:spPr>
            <c:extLst>
              <c:ext xmlns:c16="http://schemas.microsoft.com/office/drawing/2014/chart" uri="{C3380CC4-5D6E-409C-BE32-E72D297353CC}">
                <c16:uniqueId val="{00000011-C513-4B86-8047-11D6BE87C02B}"/>
              </c:ext>
            </c:extLst>
          </c:dPt>
          <c:dPt>
            <c:idx val="9"/>
            <c:invertIfNegative val="0"/>
            <c:bubble3D val="0"/>
            <c:spPr>
              <a:solidFill>
                <a:srgbClr val="7C878E"/>
              </a:solidFill>
              <a:ln>
                <a:noFill/>
              </a:ln>
              <a:effectLst/>
            </c:spPr>
            <c:extLst>
              <c:ext xmlns:c16="http://schemas.microsoft.com/office/drawing/2014/chart" uri="{C3380CC4-5D6E-409C-BE32-E72D297353CC}">
                <c16:uniqueId val="{00000013-C513-4B86-8047-11D6BE87C02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513-4B86-8047-11D6BE87C02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513-4B86-8047-11D6BE87C02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513-4B86-8047-11D6BE87C02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513-4B86-8047-11D6BE87C02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513-4B86-8047-11D6BE87C02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513-4B86-8047-11D6BE87C02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513-4B86-8047-11D6BE87C02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513-4B86-8047-11D6BE87C02B}"/>
              </c:ext>
            </c:extLst>
          </c:dPt>
          <c:dPt>
            <c:idx val="19"/>
            <c:invertIfNegative val="0"/>
            <c:bubble3D val="0"/>
            <c:spPr>
              <a:solidFill>
                <a:srgbClr val="996633"/>
              </a:solidFill>
              <a:ln>
                <a:noFill/>
              </a:ln>
              <a:effectLst/>
            </c:spPr>
            <c:extLst>
              <c:ext xmlns:c16="http://schemas.microsoft.com/office/drawing/2014/chart" uri="{C3380CC4-5D6E-409C-BE32-E72D297353CC}">
                <c16:uniqueId val="{00000025-C513-4B86-8047-11D6BE87C02B}"/>
              </c:ext>
            </c:extLst>
          </c:dPt>
          <c:dPt>
            <c:idx val="26"/>
            <c:invertIfNegative val="0"/>
            <c:bubble3D val="0"/>
            <c:spPr>
              <a:solidFill>
                <a:srgbClr val="FFC000"/>
              </a:solidFill>
              <a:ln>
                <a:noFill/>
              </a:ln>
              <a:effectLst/>
            </c:spPr>
            <c:extLst>
              <c:ext xmlns:c16="http://schemas.microsoft.com/office/drawing/2014/chart" uri="{C3380CC4-5D6E-409C-BE32-E72D297353CC}">
                <c16:uniqueId val="{00000027-C513-4B86-8047-11D6BE87C02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'F124'!$A$6:$A$38</c:f>
              <c:strCache>
                <c:ptCount val="33"/>
                <c:pt idx="0">
                  <c:v> Morelos </c:v>
                </c:pt>
                <c:pt idx="1">
                  <c:v> Oaxaca </c:v>
                </c:pt>
                <c:pt idx="2">
                  <c:v> Baja California Sur </c:v>
                </c:pt>
                <c:pt idx="3">
                  <c:v> Nayarit </c:v>
                </c:pt>
                <c:pt idx="4">
                  <c:v> Durango </c:v>
                </c:pt>
                <c:pt idx="5">
                  <c:v> Aguascalientes </c:v>
                </c:pt>
                <c:pt idx="6">
                  <c:v> Guanajuato </c:v>
                </c:pt>
                <c:pt idx="7">
                  <c:v> Michoacán</c:v>
                </c:pt>
                <c:pt idx="8">
                  <c:v> Sinaloa </c:v>
                </c:pt>
                <c:pt idx="9">
                  <c:v> Quintana Roo </c:v>
                </c:pt>
                <c:pt idx="10">
                  <c:v> Coahuila</c:v>
                </c:pt>
                <c:pt idx="11">
                  <c:v> Zacatecas </c:v>
                </c:pt>
                <c:pt idx="12">
                  <c:v> Sonora </c:v>
                </c:pt>
                <c:pt idx="13">
                  <c:v> Puebla </c:v>
                </c:pt>
                <c:pt idx="14">
                  <c:v> Ciudad de México </c:v>
                </c:pt>
                <c:pt idx="15">
                  <c:v> Hidalgo </c:v>
                </c:pt>
                <c:pt idx="16">
                  <c:v> Tamaulipas </c:v>
                </c:pt>
                <c:pt idx="17">
                  <c:v> Chihuahua </c:v>
                </c:pt>
                <c:pt idx="18">
                  <c:v> Estado de México </c:v>
                </c:pt>
                <c:pt idx="19">
                  <c:v> Nacional</c:v>
                </c:pt>
                <c:pt idx="20">
                  <c:v> Colima </c:v>
                </c:pt>
                <c:pt idx="21">
                  <c:v> Baja California </c:v>
                </c:pt>
                <c:pt idx="22">
                  <c:v> Guerrero </c:v>
                </c:pt>
                <c:pt idx="23">
                  <c:v> Campeche </c:v>
                </c:pt>
                <c:pt idx="24">
                  <c:v> Yucatán </c:v>
                </c:pt>
                <c:pt idx="25">
                  <c:v> Nuevo León </c:v>
                </c:pt>
                <c:pt idx="26">
                  <c:v> Jalisco </c:v>
                </c:pt>
                <c:pt idx="27">
                  <c:v> San Luis Potosí </c:v>
                </c:pt>
                <c:pt idx="28">
                  <c:v> Veracruz</c:v>
                </c:pt>
                <c:pt idx="29">
                  <c:v> Querétaro </c:v>
                </c:pt>
                <c:pt idx="30">
                  <c:v> Chiapas </c:v>
                </c:pt>
                <c:pt idx="31">
                  <c:v> Tabasco </c:v>
                </c:pt>
                <c:pt idx="32">
                  <c:v> Tlaxcala </c:v>
                </c:pt>
              </c:strCache>
            </c:strRef>
          </c:cat>
          <c:val>
            <c:numRef>
              <c:f>'F124'!$B$6:$B$38</c:f>
              <c:numCache>
                <c:formatCode>0.0</c:formatCode>
                <c:ptCount val="33"/>
                <c:pt idx="0">
                  <c:v>-11.108792987987</c:v>
                </c:pt>
                <c:pt idx="1">
                  <c:v>-10.404942507997999</c:v>
                </c:pt>
                <c:pt idx="2">
                  <c:v>-8.973195149835</c:v>
                </c:pt>
                <c:pt idx="3">
                  <c:v>-6.804049698429</c:v>
                </c:pt>
                <c:pt idx="4">
                  <c:v>-5.8279769491969997</c:v>
                </c:pt>
                <c:pt idx="5">
                  <c:v>-5.4741830259819997</c:v>
                </c:pt>
                <c:pt idx="6">
                  <c:v>-5.0786977525139996</c:v>
                </c:pt>
                <c:pt idx="7">
                  <c:v>-4.8188583578669997</c:v>
                </c:pt>
                <c:pt idx="8">
                  <c:v>-4.640025383177</c:v>
                </c:pt>
                <c:pt idx="9">
                  <c:v>-4.2428876177530004</c:v>
                </c:pt>
                <c:pt idx="10">
                  <c:v>-3.7473417311800001</c:v>
                </c:pt>
                <c:pt idx="11">
                  <c:v>-3.678486455991</c:v>
                </c:pt>
                <c:pt idx="12">
                  <c:v>-3.3139546685900001</c:v>
                </c:pt>
                <c:pt idx="13">
                  <c:v>-3.2847194450630002</c:v>
                </c:pt>
                <c:pt idx="14">
                  <c:v>-3.2841255461349999</c:v>
                </c:pt>
                <c:pt idx="15">
                  <c:v>-3.226749426294</c:v>
                </c:pt>
                <c:pt idx="16">
                  <c:v>-2.749177371104</c:v>
                </c:pt>
                <c:pt idx="17">
                  <c:v>-1.772022414606</c:v>
                </c:pt>
                <c:pt idx="18">
                  <c:v>-0.46732867937700001</c:v>
                </c:pt>
                <c:pt idx="19">
                  <c:v>-0.25950164153600003</c:v>
                </c:pt>
                <c:pt idx="20">
                  <c:v>-0.25193625033900002</c:v>
                </c:pt>
                <c:pt idx="21">
                  <c:v>-2.4985789593000001E-2</c:v>
                </c:pt>
                <c:pt idx="22">
                  <c:v>-3.0615802229999999E-3</c:v>
                </c:pt>
                <c:pt idx="23">
                  <c:v>0.25811512354900001</c:v>
                </c:pt>
                <c:pt idx="24">
                  <c:v>0.65912298835399996</c:v>
                </c:pt>
                <c:pt idx="25">
                  <c:v>0.67468995721799996</c:v>
                </c:pt>
                <c:pt idx="26">
                  <c:v>0.93855864199100003</c:v>
                </c:pt>
                <c:pt idx="27">
                  <c:v>1.1895655005700001</c:v>
                </c:pt>
                <c:pt idx="28">
                  <c:v>3.1304839245270002</c:v>
                </c:pt>
                <c:pt idx="29">
                  <c:v>3.228055732159</c:v>
                </c:pt>
                <c:pt idx="30">
                  <c:v>3.658732478823</c:v>
                </c:pt>
                <c:pt idx="31">
                  <c:v>5.4100236614890003</c:v>
                </c:pt>
                <c:pt idx="32">
                  <c:v>6.6173296465640004</c:v>
                </c:pt>
              </c:numCache>
            </c:numRef>
          </c:val>
          <c:extLst>
            <c:ext xmlns:c16="http://schemas.microsoft.com/office/drawing/2014/chart" uri="{C3380CC4-5D6E-409C-BE32-E72D297353CC}">
              <c16:uniqueId val="{00000028-C513-4B86-8047-11D6BE87C02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C728-45D0-AC3F-5A7968B38E6F}"/>
              </c:ext>
            </c:extLst>
          </c:dPt>
          <c:dPt>
            <c:idx val="2"/>
            <c:invertIfNegative val="0"/>
            <c:bubble3D val="0"/>
            <c:spPr>
              <a:solidFill>
                <a:srgbClr val="95682B"/>
              </a:solidFill>
              <a:ln>
                <a:noFill/>
              </a:ln>
              <a:effectLst/>
            </c:spPr>
            <c:extLst>
              <c:ext xmlns:c16="http://schemas.microsoft.com/office/drawing/2014/chart" uri="{C3380CC4-5D6E-409C-BE32-E72D297353CC}">
                <c16:uniqueId val="{00000003-C728-45D0-AC3F-5A7968B38E6F}"/>
              </c:ext>
            </c:extLst>
          </c:dPt>
          <c:dPt>
            <c:idx val="3"/>
            <c:invertIfNegative val="0"/>
            <c:bubble3D val="0"/>
            <c:spPr>
              <a:solidFill>
                <a:srgbClr val="BDCFD6"/>
              </a:solidFill>
              <a:ln>
                <a:noFill/>
              </a:ln>
              <a:effectLst/>
            </c:spPr>
            <c:extLst>
              <c:ext xmlns:c16="http://schemas.microsoft.com/office/drawing/2014/chart" uri="{C3380CC4-5D6E-409C-BE32-E72D297353CC}">
                <c16:uniqueId val="{00000005-C728-45D0-AC3F-5A7968B38E6F}"/>
              </c:ext>
            </c:extLst>
          </c:dPt>
          <c:dPt>
            <c:idx val="4"/>
            <c:invertIfNegative val="0"/>
            <c:bubble3D val="0"/>
            <c:spPr>
              <a:solidFill>
                <a:srgbClr val="004A98"/>
              </a:solidFill>
              <a:ln>
                <a:noFill/>
              </a:ln>
              <a:effectLst/>
            </c:spPr>
            <c:extLst>
              <c:ext xmlns:c16="http://schemas.microsoft.com/office/drawing/2014/chart" uri="{C3380CC4-5D6E-409C-BE32-E72D297353CC}">
                <c16:uniqueId val="{00000007-C728-45D0-AC3F-5A7968B38E6F}"/>
              </c:ext>
            </c:extLst>
          </c:dPt>
          <c:dPt>
            <c:idx val="6"/>
            <c:invertIfNegative val="0"/>
            <c:bubble3D val="0"/>
            <c:spPr>
              <a:solidFill>
                <a:srgbClr val="FBBB27"/>
              </a:solidFill>
              <a:ln>
                <a:noFill/>
              </a:ln>
              <a:effectLst/>
            </c:spPr>
            <c:extLst>
              <c:ext xmlns:c16="http://schemas.microsoft.com/office/drawing/2014/chart" uri="{C3380CC4-5D6E-409C-BE32-E72D297353CC}">
                <c16:uniqueId val="{00000009-C728-45D0-AC3F-5A7968B38E6F}"/>
              </c:ext>
            </c:extLst>
          </c:dPt>
          <c:dPt>
            <c:idx val="10"/>
            <c:invertIfNegative val="0"/>
            <c:bubble3D val="0"/>
            <c:spPr>
              <a:solidFill>
                <a:srgbClr val="FBBB27"/>
              </a:solidFill>
              <a:ln>
                <a:noFill/>
              </a:ln>
              <a:effectLst/>
            </c:spPr>
            <c:extLst>
              <c:ext xmlns:c16="http://schemas.microsoft.com/office/drawing/2014/chart" uri="{C3380CC4-5D6E-409C-BE32-E72D297353CC}">
                <c16:uniqueId val="{0000000B-C728-45D0-AC3F-5A7968B38E6F}"/>
              </c:ext>
            </c:extLst>
          </c:dPt>
          <c:dPt>
            <c:idx val="14"/>
            <c:invertIfNegative val="0"/>
            <c:bubble3D val="0"/>
            <c:spPr>
              <a:solidFill>
                <a:srgbClr val="FBBB27"/>
              </a:solidFill>
              <a:ln>
                <a:noFill/>
              </a:ln>
              <a:effectLst/>
            </c:spPr>
            <c:extLst>
              <c:ext xmlns:c16="http://schemas.microsoft.com/office/drawing/2014/chart" uri="{C3380CC4-5D6E-409C-BE32-E72D297353CC}">
                <c16:uniqueId val="{0000000D-C728-45D0-AC3F-5A7968B38E6F}"/>
              </c:ext>
            </c:extLst>
          </c:dPt>
          <c:dPt>
            <c:idx val="18"/>
            <c:invertIfNegative val="0"/>
            <c:bubble3D val="0"/>
            <c:spPr>
              <a:solidFill>
                <a:srgbClr val="FBBB27"/>
              </a:solidFill>
              <a:ln>
                <a:noFill/>
              </a:ln>
              <a:effectLst/>
            </c:spPr>
            <c:extLst>
              <c:ext xmlns:c16="http://schemas.microsoft.com/office/drawing/2014/chart" uri="{C3380CC4-5D6E-409C-BE32-E72D297353CC}">
                <c16:uniqueId val="{0000000F-C728-45D0-AC3F-5A7968B38E6F}"/>
              </c:ext>
            </c:extLst>
          </c:dPt>
          <c:dPt>
            <c:idx val="22"/>
            <c:invertIfNegative val="0"/>
            <c:bubble3D val="0"/>
            <c:spPr>
              <a:solidFill>
                <a:srgbClr val="FBBB27"/>
              </a:solidFill>
              <a:ln>
                <a:noFill/>
              </a:ln>
              <a:effectLst/>
            </c:spPr>
            <c:extLst>
              <c:ext xmlns:c16="http://schemas.microsoft.com/office/drawing/2014/chart" uri="{C3380CC4-5D6E-409C-BE32-E72D297353CC}">
                <c16:uniqueId val="{00000011-C728-45D0-AC3F-5A7968B38E6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'F125'!$A$6:$A$10</c:f>
              <c:strCache>
                <c:ptCount val="5"/>
                <c:pt idx="0">
                  <c:v>Actividades secundarias</c:v>
                </c:pt>
                <c:pt idx="1">
                  <c:v>Industria de la construcción</c:v>
                </c:pt>
                <c:pt idx="2">
                  <c:v>Industrias manufactureras</c:v>
                </c:pt>
                <c:pt idx="3">
                  <c:v>Minería</c:v>
                </c:pt>
                <c:pt idx="4">
                  <c:v>Servicios Públicos</c:v>
                </c:pt>
              </c:strCache>
            </c:strRef>
          </c:cat>
          <c:val>
            <c:numRef>
              <c:f>'F125'!$B$6:$B$10</c:f>
              <c:numCache>
                <c:formatCode>0.0</c:formatCode>
                <c:ptCount val="5"/>
                <c:pt idx="0">
                  <c:v>33.560866014311998</c:v>
                </c:pt>
                <c:pt idx="1">
                  <c:v>63.079486556680997</c:v>
                </c:pt>
                <c:pt idx="2">
                  <c:v>27.961587485612</c:v>
                </c:pt>
                <c:pt idx="3">
                  <c:v>32.059719086523998</c:v>
                </c:pt>
                <c:pt idx="4">
                  <c:v>-4.9803371405570003</c:v>
                </c:pt>
              </c:numCache>
            </c:numRef>
          </c:val>
          <c:extLst>
            <c:ext xmlns:c16="http://schemas.microsoft.com/office/drawing/2014/chart" uri="{C3380CC4-5D6E-409C-BE32-E72D297353CC}">
              <c16:uniqueId val="{00000012-C728-45D0-AC3F-5A7968B38E6F}"/>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'F126'!$C$5</c:f>
              <c:strCache>
                <c:ptCount val="1"/>
                <c:pt idx="0">
                  <c:v>Variación</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3F9D-4C81-8C08-1AACD970371E}"/>
              </c:ext>
            </c:extLst>
          </c:dPt>
          <c:dPt>
            <c:idx val="15"/>
            <c:invertIfNegative val="0"/>
            <c:bubble3D val="0"/>
            <c:spPr>
              <a:solidFill>
                <a:srgbClr val="7C878E"/>
              </a:solidFill>
              <a:ln>
                <a:noFill/>
              </a:ln>
              <a:effectLst/>
            </c:spPr>
            <c:extLst>
              <c:ext xmlns:c16="http://schemas.microsoft.com/office/drawing/2014/chart" uri="{C3380CC4-5D6E-409C-BE32-E72D297353CC}">
                <c16:uniqueId val="{00000003-3F9D-4C81-8C08-1AACD970371E}"/>
              </c:ext>
            </c:extLst>
          </c:dPt>
          <c:dPt>
            <c:idx val="27"/>
            <c:invertIfNegative val="0"/>
            <c:bubble3D val="0"/>
            <c:spPr>
              <a:solidFill>
                <a:srgbClr val="7C878E"/>
              </a:solidFill>
              <a:ln>
                <a:noFill/>
              </a:ln>
              <a:effectLst/>
            </c:spPr>
            <c:extLst>
              <c:ext xmlns:c16="http://schemas.microsoft.com/office/drawing/2014/chart" uri="{C3380CC4-5D6E-409C-BE32-E72D297353CC}">
                <c16:uniqueId val="{00000005-3F9D-4C81-8C08-1AACD970371E}"/>
              </c:ext>
            </c:extLst>
          </c:dPt>
          <c:dPt>
            <c:idx val="39"/>
            <c:invertIfNegative val="0"/>
            <c:bubble3D val="0"/>
            <c:spPr>
              <a:solidFill>
                <a:srgbClr val="7C878E"/>
              </a:solidFill>
              <a:ln>
                <a:noFill/>
              </a:ln>
              <a:effectLst/>
            </c:spPr>
            <c:extLst>
              <c:ext xmlns:c16="http://schemas.microsoft.com/office/drawing/2014/chart" uri="{C3380CC4-5D6E-409C-BE32-E72D297353CC}">
                <c16:uniqueId val="{00000007-3F9D-4C81-8C08-1AACD970371E}"/>
              </c:ext>
            </c:extLst>
          </c:dPt>
          <c:dPt>
            <c:idx val="51"/>
            <c:invertIfNegative val="0"/>
            <c:bubble3D val="0"/>
            <c:spPr>
              <a:solidFill>
                <a:srgbClr val="7C878E"/>
              </a:solidFill>
              <a:ln>
                <a:noFill/>
              </a:ln>
              <a:effectLst/>
            </c:spPr>
            <c:extLst>
              <c:ext xmlns:c16="http://schemas.microsoft.com/office/drawing/2014/chart" uri="{C3380CC4-5D6E-409C-BE32-E72D297353CC}">
                <c16:uniqueId val="{00000009-3F9D-4C81-8C08-1AACD970371E}"/>
              </c:ext>
            </c:extLst>
          </c:dPt>
          <c:dPt>
            <c:idx val="63"/>
            <c:invertIfNegative val="0"/>
            <c:bubble3D val="0"/>
            <c:spPr>
              <a:solidFill>
                <a:srgbClr val="7C878E"/>
              </a:solidFill>
              <a:ln>
                <a:noFill/>
              </a:ln>
              <a:effectLst/>
            </c:spPr>
            <c:extLst>
              <c:ext xmlns:c16="http://schemas.microsoft.com/office/drawing/2014/chart" uri="{C3380CC4-5D6E-409C-BE32-E72D297353CC}">
                <c16:uniqueId val="{0000000B-3F9D-4C81-8C08-1AACD970371E}"/>
              </c:ext>
            </c:extLst>
          </c:dPt>
          <c:dPt>
            <c:idx val="75"/>
            <c:invertIfNegative val="0"/>
            <c:bubble3D val="0"/>
            <c:spPr>
              <a:solidFill>
                <a:srgbClr val="7C878E"/>
              </a:solidFill>
              <a:ln>
                <a:noFill/>
              </a:ln>
              <a:effectLst/>
            </c:spPr>
            <c:extLst>
              <c:ext xmlns:c16="http://schemas.microsoft.com/office/drawing/2014/chart" uri="{C3380CC4-5D6E-409C-BE32-E72D297353CC}">
                <c16:uniqueId val="{0000000D-3F9D-4C81-8C08-1AACD970371E}"/>
              </c:ext>
            </c:extLst>
          </c:dPt>
          <c:dPt>
            <c:idx val="87"/>
            <c:invertIfNegative val="0"/>
            <c:bubble3D val="0"/>
            <c:spPr>
              <a:solidFill>
                <a:srgbClr val="7C878E"/>
              </a:solidFill>
              <a:ln>
                <a:noFill/>
              </a:ln>
              <a:effectLst/>
            </c:spPr>
            <c:extLst>
              <c:ext xmlns:c16="http://schemas.microsoft.com/office/drawing/2014/chart" uri="{C3380CC4-5D6E-409C-BE32-E72D297353CC}">
                <c16:uniqueId val="{0000000F-3F9D-4C81-8C08-1AACD970371E}"/>
              </c:ext>
            </c:extLst>
          </c:dPt>
          <c:dPt>
            <c:idx val="99"/>
            <c:invertIfNegative val="0"/>
            <c:bubble3D val="0"/>
            <c:spPr>
              <a:solidFill>
                <a:srgbClr val="FBBB27"/>
              </a:solidFill>
              <a:ln>
                <a:noFill/>
              </a:ln>
              <a:effectLst/>
            </c:spPr>
            <c:extLst>
              <c:ext xmlns:c16="http://schemas.microsoft.com/office/drawing/2014/chart" uri="{C3380CC4-5D6E-409C-BE32-E72D297353CC}">
                <c16:uniqueId val="{00000011-3F9D-4C81-8C08-1AACD970371E}"/>
              </c:ext>
            </c:extLst>
          </c:dPt>
          <c:cat>
            <c:multiLvlStrRef>
              <c:f>'F126'!$A$6:$B$105</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'F126'!$C$6:$C$105</c:f>
              <c:numCache>
                <c:formatCode>0.0</c:formatCode>
                <c:ptCount val="100"/>
                <c:pt idx="0">
                  <c:v>-6.3031240075359998</c:v>
                </c:pt>
                <c:pt idx="1">
                  <c:v>10.536924878265999</c:v>
                </c:pt>
                <c:pt idx="2">
                  <c:v>0.335535292712</c:v>
                </c:pt>
                <c:pt idx="3">
                  <c:v>5.5320148416309998</c:v>
                </c:pt>
                <c:pt idx="4">
                  <c:v>4.2364992797659999</c:v>
                </c:pt>
                <c:pt idx="5">
                  <c:v>-0.23782447561600001</c:v>
                </c:pt>
                <c:pt idx="6">
                  <c:v>-11.130772933761</c:v>
                </c:pt>
                <c:pt idx="7">
                  <c:v>-4.2002436786299997</c:v>
                </c:pt>
                <c:pt idx="8">
                  <c:v>-7.4554124481209998</c:v>
                </c:pt>
                <c:pt idx="9">
                  <c:v>2.972140490283</c:v>
                </c:pt>
                <c:pt idx="10">
                  <c:v>-4.2084446760010001</c:v>
                </c:pt>
                <c:pt idx="11">
                  <c:v>0.23478291235599999</c:v>
                </c:pt>
                <c:pt idx="12">
                  <c:v>-10.169644871265</c:v>
                </c:pt>
                <c:pt idx="13">
                  <c:v>-10.978746739188001</c:v>
                </c:pt>
                <c:pt idx="14">
                  <c:v>1.1813243216280001</c:v>
                </c:pt>
                <c:pt idx="15">
                  <c:v>-0.93277048156200004</c:v>
                </c:pt>
                <c:pt idx="16">
                  <c:v>1.278163899008</c:v>
                </c:pt>
                <c:pt idx="17">
                  <c:v>7.2427113030279999</c:v>
                </c:pt>
                <c:pt idx="18">
                  <c:v>-4.3920783043469998</c:v>
                </c:pt>
                <c:pt idx="19">
                  <c:v>-3.5339850095740002</c:v>
                </c:pt>
                <c:pt idx="20">
                  <c:v>-7.5068402605279996</c:v>
                </c:pt>
                <c:pt idx="21">
                  <c:v>-2.2537165278970002</c:v>
                </c:pt>
                <c:pt idx="22">
                  <c:v>-5.0358346837339996</c:v>
                </c:pt>
                <c:pt idx="23">
                  <c:v>-1.94793793947</c:v>
                </c:pt>
                <c:pt idx="24">
                  <c:v>3.108054013047</c:v>
                </c:pt>
                <c:pt idx="25">
                  <c:v>-8.6237219345130001</c:v>
                </c:pt>
                <c:pt idx="26">
                  <c:v>-8.6211029205810004</c:v>
                </c:pt>
                <c:pt idx="27">
                  <c:v>-1.61879001609</c:v>
                </c:pt>
                <c:pt idx="28">
                  <c:v>2.0026139617649998</c:v>
                </c:pt>
                <c:pt idx="29">
                  <c:v>7.7190113839669996</c:v>
                </c:pt>
                <c:pt idx="30">
                  <c:v>25.742018162108</c:v>
                </c:pt>
                <c:pt idx="31">
                  <c:v>26.008879614674001</c:v>
                </c:pt>
                <c:pt idx="32">
                  <c:v>62.385591551235997</c:v>
                </c:pt>
                <c:pt idx="33">
                  <c:v>2.658574541758</c:v>
                </c:pt>
                <c:pt idx="34">
                  <c:v>7.7226213882290002</c:v>
                </c:pt>
                <c:pt idx="35">
                  <c:v>7.421670792834</c:v>
                </c:pt>
                <c:pt idx="36">
                  <c:v>20.935891670404001</c:v>
                </c:pt>
                <c:pt idx="37">
                  <c:v>22.650114151156998</c:v>
                </c:pt>
                <c:pt idx="38">
                  <c:v>14.646774712131</c:v>
                </c:pt>
                <c:pt idx="39">
                  <c:v>10.687398032755</c:v>
                </c:pt>
                <c:pt idx="40">
                  <c:v>6.13912097548</c:v>
                </c:pt>
                <c:pt idx="41">
                  <c:v>1.5095215802049999</c:v>
                </c:pt>
                <c:pt idx="42">
                  <c:v>-16.518887937432002</c:v>
                </c:pt>
                <c:pt idx="43">
                  <c:v>-13.802309392009001</c:v>
                </c:pt>
                <c:pt idx="44">
                  <c:v>-21.940531212256001</c:v>
                </c:pt>
                <c:pt idx="45">
                  <c:v>2.8164636129409999</c:v>
                </c:pt>
                <c:pt idx="46">
                  <c:v>14.402697026630999</c:v>
                </c:pt>
                <c:pt idx="47">
                  <c:v>2.1285350956090001</c:v>
                </c:pt>
                <c:pt idx="48">
                  <c:v>4.232033352527</c:v>
                </c:pt>
                <c:pt idx="49">
                  <c:v>5.209521253928</c:v>
                </c:pt>
                <c:pt idx="50">
                  <c:v>9.2212899967700004</c:v>
                </c:pt>
                <c:pt idx="51">
                  <c:v>-7.5089944219460003</c:v>
                </c:pt>
                <c:pt idx="52">
                  <c:v>-5.876822917458</c:v>
                </c:pt>
                <c:pt idx="53">
                  <c:v>-1.0391335490069999</c:v>
                </c:pt>
                <c:pt idx="54">
                  <c:v>4.8075293631899996</c:v>
                </c:pt>
                <c:pt idx="55">
                  <c:v>4.4405416801250004</c:v>
                </c:pt>
                <c:pt idx="56">
                  <c:v>11.215720672261</c:v>
                </c:pt>
                <c:pt idx="57">
                  <c:v>1.394386160339</c:v>
                </c:pt>
                <c:pt idx="58">
                  <c:v>-1.624495284944</c:v>
                </c:pt>
                <c:pt idx="59">
                  <c:v>11.328371245444</c:v>
                </c:pt>
                <c:pt idx="60">
                  <c:v>1.359588002073</c:v>
                </c:pt>
                <c:pt idx="61">
                  <c:v>-5.0284177179359997</c:v>
                </c:pt>
                <c:pt idx="62">
                  <c:v>-7.8532755670569996</c:v>
                </c:pt>
                <c:pt idx="63">
                  <c:v>-2.8578505914710002</c:v>
                </c:pt>
                <c:pt idx="64">
                  <c:v>-4.5130276364690003</c:v>
                </c:pt>
                <c:pt idx="65">
                  <c:v>-15.596591676644</c:v>
                </c:pt>
                <c:pt idx="66">
                  <c:v>1.1893474503529999</c:v>
                </c:pt>
                <c:pt idx="67">
                  <c:v>-2.554190986784</c:v>
                </c:pt>
                <c:pt idx="68">
                  <c:v>-14.405528157189</c:v>
                </c:pt>
                <c:pt idx="69">
                  <c:v>1.5920582536479999</c:v>
                </c:pt>
                <c:pt idx="70">
                  <c:v>-11.206274580505999</c:v>
                </c:pt>
                <c:pt idx="71">
                  <c:v>0.38545486270599999</c:v>
                </c:pt>
                <c:pt idx="72">
                  <c:v>9.1331270060289995</c:v>
                </c:pt>
                <c:pt idx="73">
                  <c:v>10.366735787143</c:v>
                </c:pt>
                <c:pt idx="74">
                  <c:v>1.615866083819</c:v>
                </c:pt>
                <c:pt idx="75">
                  <c:v>3.8466462337260001</c:v>
                </c:pt>
                <c:pt idx="76">
                  <c:v>-11.986095044412</c:v>
                </c:pt>
                <c:pt idx="77">
                  <c:v>-4.1644252142309997</c:v>
                </c:pt>
                <c:pt idx="78">
                  <c:v>-7.3928629394209997</c:v>
                </c:pt>
                <c:pt idx="79">
                  <c:v>-6.3404049215349998</c:v>
                </c:pt>
                <c:pt idx="80">
                  <c:v>-13.786104752909999</c:v>
                </c:pt>
                <c:pt idx="81">
                  <c:v>-15.657874454444</c:v>
                </c:pt>
                <c:pt idx="82">
                  <c:v>-8.1059415823870005</c:v>
                </c:pt>
                <c:pt idx="83">
                  <c:v>-19.222346341767</c:v>
                </c:pt>
                <c:pt idx="84">
                  <c:v>-20.194703385596</c:v>
                </c:pt>
                <c:pt idx="85">
                  <c:v>-20.745023315752999</c:v>
                </c:pt>
                <c:pt idx="86">
                  <c:v>-4.6001883012610003</c:v>
                </c:pt>
                <c:pt idx="87">
                  <c:v>-33.305249244529001</c:v>
                </c:pt>
                <c:pt idx="88">
                  <c:v>-13.438219696434</c:v>
                </c:pt>
                <c:pt idx="89">
                  <c:v>-0.59331036085</c:v>
                </c:pt>
                <c:pt idx="90">
                  <c:v>-19.969312335119</c:v>
                </c:pt>
                <c:pt idx="91">
                  <c:v>-14.436504227456</c:v>
                </c:pt>
                <c:pt idx="92">
                  <c:v>-7.8414003749240004</c:v>
                </c:pt>
                <c:pt idx="93">
                  <c:v>-6.9249327695289997</c:v>
                </c:pt>
                <c:pt idx="94">
                  <c:v>0.21262708700499999</c:v>
                </c:pt>
                <c:pt idx="95">
                  <c:v>-2.352209158815</c:v>
                </c:pt>
                <c:pt idx="96">
                  <c:v>5.1195044301500001</c:v>
                </c:pt>
                <c:pt idx="97">
                  <c:v>6.1288685492030002</c:v>
                </c:pt>
                <c:pt idx="98">
                  <c:v>1.951468545719</c:v>
                </c:pt>
                <c:pt idx="99">
                  <c:v>63.079486556680997</c:v>
                </c:pt>
              </c:numCache>
            </c:numRef>
          </c:val>
          <c:extLst>
            <c:ext xmlns:c16="http://schemas.microsoft.com/office/drawing/2014/chart" uri="{C3380CC4-5D6E-409C-BE32-E72D297353CC}">
              <c16:uniqueId val="{00000012-3F9D-4C81-8C08-1AACD970371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'F126'!$D$5</c:f>
              <c:strCache>
                <c:ptCount val="1"/>
                <c:pt idx="0">
                  <c:v>Variación promedio</c:v>
                </c:pt>
              </c:strCache>
            </c:strRef>
          </c:tx>
          <c:spPr>
            <a:ln w="28575" cap="rnd">
              <a:solidFill>
                <a:srgbClr val="B69630"/>
              </a:solidFill>
              <a:round/>
            </a:ln>
            <a:effectLst/>
          </c:spPr>
          <c:marker>
            <c:symbol val="none"/>
          </c:marker>
          <c:cat>
            <c:multiLvlStrRef>
              <c:f>'F126'!$A$6:$B$105</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'F126'!$D$6:$D$105</c:f>
              <c:numCache>
                <c:formatCode>0.0</c:formatCode>
                <c:ptCount val="100"/>
                <c:pt idx="0">
                  <c:v>1.2790602223932499</c:v>
                </c:pt>
                <c:pt idx="1">
                  <c:v>1.88818331121933</c:v>
                </c:pt>
                <c:pt idx="2">
                  <c:v>0.972522674388</c:v>
                </c:pt>
                <c:pt idx="3">
                  <c:v>1.7779429678308301</c:v>
                </c:pt>
                <c:pt idx="4">
                  <c:v>1.7839170124058299</c:v>
                </c:pt>
                <c:pt idx="5">
                  <c:v>1.92256642393808</c:v>
                </c:pt>
                <c:pt idx="6">
                  <c:v>0.25328011861266703</c:v>
                </c:pt>
                <c:pt idx="7">
                  <c:v>-0.78103491098133304</c:v>
                </c:pt>
                <c:pt idx="8">
                  <c:v>-2.0503871310229198</c:v>
                </c:pt>
                <c:pt idx="9">
                  <c:v>-1.44539317933375</c:v>
                </c:pt>
                <c:pt idx="10">
                  <c:v>-1.2131875033614199</c:v>
                </c:pt>
                <c:pt idx="11">
                  <c:v>-0.80732704372091701</c:v>
                </c:pt>
                <c:pt idx="12">
                  <c:v>-1.12953711569833</c:v>
                </c:pt>
                <c:pt idx="13">
                  <c:v>-2.9225097504861699</c:v>
                </c:pt>
                <c:pt idx="14">
                  <c:v>-2.8520273314098299</c:v>
                </c:pt>
                <c:pt idx="15">
                  <c:v>-3.3907594416759199</c:v>
                </c:pt>
                <c:pt idx="16">
                  <c:v>-3.6372873900724199</c:v>
                </c:pt>
                <c:pt idx="17">
                  <c:v>-3.0139094085187499</c:v>
                </c:pt>
                <c:pt idx="18">
                  <c:v>-2.4523515227342498</c:v>
                </c:pt>
                <c:pt idx="19">
                  <c:v>-2.3968299669795798</c:v>
                </c:pt>
                <c:pt idx="20">
                  <c:v>-2.4011156180134998</c:v>
                </c:pt>
                <c:pt idx="21">
                  <c:v>-2.8366037028618298</c:v>
                </c:pt>
                <c:pt idx="22">
                  <c:v>-2.9055528701729201</c:v>
                </c:pt>
                <c:pt idx="23">
                  <c:v>-3.0874462744917501</c:v>
                </c:pt>
                <c:pt idx="24">
                  <c:v>-1.9809713674657501</c:v>
                </c:pt>
                <c:pt idx="25">
                  <c:v>-1.7847193004095001</c:v>
                </c:pt>
                <c:pt idx="26">
                  <c:v>-2.6015882372602501</c:v>
                </c:pt>
                <c:pt idx="27">
                  <c:v>-2.6587565318042499</c:v>
                </c:pt>
                <c:pt idx="28">
                  <c:v>-2.5983856932411702</c:v>
                </c:pt>
                <c:pt idx="29">
                  <c:v>-2.5586940198295798</c:v>
                </c:pt>
                <c:pt idx="30">
                  <c:v>-4.7519314291666698E-2</c:v>
                </c:pt>
                <c:pt idx="31">
                  <c:v>2.4143860710623302</c:v>
                </c:pt>
                <c:pt idx="32">
                  <c:v>8.2387553887093308</c:v>
                </c:pt>
                <c:pt idx="33">
                  <c:v>8.6481129778472496</c:v>
                </c:pt>
                <c:pt idx="34">
                  <c:v>9.7113176505108303</c:v>
                </c:pt>
                <c:pt idx="35">
                  <c:v>10.4921183782028</c:v>
                </c:pt>
                <c:pt idx="36">
                  <c:v>11.977771516315901</c:v>
                </c:pt>
                <c:pt idx="37">
                  <c:v>14.583924523455099</c:v>
                </c:pt>
                <c:pt idx="38">
                  <c:v>16.522914326181098</c:v>
                </c:pt>
                <c:pt idx="39">
                  <c:v>17.548429996918198</c:v>
                </c:pt>
                <c:pt idx="40">
                  <c:v>17.8931389147277</c:v>
                </c:pt>
                <c:pt idx="41">
                  <c:v>17.375681431080899</c:v>
                </c:pt>
                <c:pt idx="42">
                  <c:v>13.853939256119199</c:v>
                </c:pt>
                <c:pt idx="43">
                  <c:v>10.536340172229</c:v>
                </c:pt>
                <c:pt idx="44">
                  <c:v>3.5091632752713302</c:v>
                </c:pt>
                <c:pt idx="45">
                  <c:v>3.5223206978699202</c:v>
                </c:pt>
                <c:pt idx="46">
                  <c:v>4.07899366773675</c:v>
                </c:pt>
                <c:pt idx="47">
                  <c:v>3.63789902630133</c:v>
                </c:pt>
                <c:pt idx="48">
                  <c:v>2.24591083314492</c:v>
                </c:pt>
                <c:pt idx="49">
                  <c:v>0.79252809170916605</c:v>
                </c:pt>
                <c:pt idx="50">
                  <c:v>0.34040436542908298</c:v>
                </c:pt>
                <c:pt idx="51">
                  <c:v>-1.17596167246267</c:v>
                </c:pt>
                <c:pt idx="52">
                  <c:v>-2.1772903302075002</c:v>
                </c:pt>
                <c:pt idx="53">
                  <c:v>-2.3896782576418301</c:v>
                </c:pt>
                <c:pt idx="54">
                  <c:v>-0.61247681592333403</c:v>
                </c:pt>
                <c:pt idx="55">
                  <c:v>0.90776077342116701</c:v>
                </c:pt>
                <c:pt idx="56">
                  <c:v>3.6707817637975801</c:v>
                </c:pt>
                <c:pt idx="57">
                  <c:v>3.55227530941408</c:v>
                </c:pt>
                <c:pt idx="58">
                  <c:v>2.2166759501161701</c:v>
                </c:pt>
                <c:pt idx="59">
                  <c:v>2.9833289626024202</c:v>
                </c:pt>
                <c:pt idx="60">
                  <c:v>2.7439585167312499</c:v>
                </c:pt>
                <c:pt idx="61">
                  <c:v>1.89079693574258</c:v>
                </c:pt>
                <c:pt idx="62">
                  <c:v>0.46791647209033299</c:v>
                </c:pt>
                <c:pt idx="63">
                  <c:v>0.85551179129658295</c:v>
                </c:pt>
                <c:pt idx="64">
                  <c:v>0.96916139804566703</c:v>
                </c:pt>
                <c:pt idx="65">
                  <c:v>-0.24396011259075001</c:v>
                </c:pt>
                <c:pt idx="66">
                  <c:v>-0.54547527199383306</c:v>
                </c:pt>
                <c:pt idx="67">
                  <c:v>-1.1283696609029199</c:v>
                </c:pt>
                <c:pt idx="68">
                  <c:v>-3.2634737300237502</c:v>
                </c:pt>
                <c:pt idx="69">
                  <c:v>-3.2470010555813298</c:v>
                </c:pt>
                <c:pt idx="70">
                  <c:v>-4.0454826635448304</c:v>
                </c:pt>
                <c:pt idx="71">
                  <c:v>-4.9573923621063303</c:v>
                </c:pt>
                <c:pt idx="72">
                  <c:v>-4.3095974451099996</c:v>
                </c:pt>
                <c:pt idx="73">
                  <c:v>-3.02666798635342</c:v>
                </c:pt>
                <c:pt idx="74">
                  <c:v>-2.2375728487804198</c:v>
                </c:pt>
                <c:pt idx="75">
                  <c:v>-1.678864780014</c:v>
                </c:pt>
                <c:pt idx="76">
                  <c:v>-2.3016203973425799</c:v>
                </c:pt>
                <c:pt idx="77">
                  <c:v>-1.34893985880817</c:v>
                </c:pt>
                <c:pt idx="78">
                  <c:v>-2.0641240579560001</c:v>
                </c:pt>
                <c:pt idx="79">
                  <c:v>-2.3796418858519202</c:v>
                </c:pt>
                <c:pt idx="80">
                  <c:v>-2.3280232688286699</c:v>
                </c:pt>
                <c:pt idx="81">
                  <c:v>-3.7655176611696701</c:v>
                </c:pt>
                <c:pt idx="82">
                  <c:v>-3.5071565779930798</c:v>
                </c:pt>
                <c:pt idx="83">
                  <c:v>-5.1411400116991697</c:v>
                </c:pt>
                <c:pt idx="84">
                  <c:v>-7.5851258776679202</c:v>
                </c:pt>
                <c:pt idx="85">
                  <c:v>-10.177772469575901</c:v>
                </c:pt>
                <c:pt idx="86">
                  <c:v>-10.695777001665901</c:v>
                </c:pt>
                <c:pt idx="87">
                  <c:v>-13.7917682915205</c:v>
                </c:pt>
                <c:pt idx="88">
                  <c:v>-13.912778679189</c:v>
                </c:pt>
                <c:pt idx="89">
                  <c:v>-13.615185774740601</c:v>
                </c:pt>
                <c:pt idx="90">
                  <c:v>-14.663223224382101</c:v>
                </c:pt>
                <c:pt idx="91">
                  <c:v>-15.3378981665422</c:v>
                </c:pt>
                <c:pt idx="92">
                  <c:v>-14.842506135043299</c:v>
                </c:pt>
                <c:pt idx="93">
                  <c:v>-14.1147609946338</c:v>
                </c:pt>
                <c:pt idx="94">
                  <c:v>-13.421546938851099</c:v>
                </c:pt>
                <c:pt idx="95">
                  <c:v>-12.015702173605099</c:v>
                </c:pt>
                <c:pt idx="96">
                  <c:v>-9.9061848556262504</c:v>
                </c:pt>
                <c:pt idx="97">
                  <c:v>-7.6666938668799203</c:v>
                </c:pt>
                <c:pt idx="98">
                  <c:v>-7.1207224629649204</c:v>
                </c:pt>
                <c:pt idx="99">
                  <c:v>0.91133885380258295</c:v>
                </c:pt>
              </c:numCache>
            </c:numRef>
          </c:val>
          <c:smooth val="0"/>
          <c:extLst>
            <c:ext xmlns:c16="http://schemas.microsoft.com/office/drawing/2014/chart" uri="{C3380CC4-5D6E-409C-BE32-E72D297353CC}">
              <c16:uniqueId val="{00000013-3F9D-4C81-8C08-1AACD970371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44A-4FD8-9370-FE74F7AFC943}"/>
              </c:ext>
            </c:extLst>
          </c:dPt>
          <c:dPt>
            <c:idx val="1"/>
            <c:invertIfNegative val="0"/>
            <c:bubble3D val="0"/>
            <c:spPr>
              <a:solidFill>
                <a:srgbClr val="7C878E"/>
              </a:solidFill>
              <a:ln>
                <a:noFill/>
              </a:ln>
              <a:effectLst/>
            </c:spPr>
            <c:extLst>
              <c:ext xmlns:c16="http://schemas.microsoft.com/office/drawing/2014/chart" uri="{C3380CC4-5D6E-409C-BE32-E72D297353CC}">
                <c16:uniqueId val="{00000003-F44A-4FD8-9370-FE74F7AFC943}"/>
              </c:ext>
            </c:extLst>
          </c:dPt>
          <c:dPt>
            <c:idx val="2"/>
            <c:invertIfNegative val="0"/>
            <c:bubble3D val="0"/>
            <c:spPr>
              <a:solidFill>
                <a:srgbClr val="7C878E"/>
              </a:solidFill>
              <a:ln>
                <a:noFill/>
              </a:ln>
              <a:effectLst/>
            </c:spPr>
            <c:extLst>
              <c:ext xmlns:c16="http://schemas.microsoft.com/office/drawing/2014/chart" uri="{C3380CC4-5D6E-409C-BE32-E72D297353CC}">
                <c16:uniqueId val="{00000005-F44A-4FD8-9370-FE74F7AFC943}"/>
              </c:ext>
            </c:extLst>
          </c:dPt>
          <c:dPt>
            <c:idx val="3"/>
            <c:invertIfNegative val="0"/>
            <c:bubble3D val="0"/>
            <c:spPr>
              <a:solidFill>
                <a:srgbClr val="7C878E"/>
              </a:solidFill>
              <a:ln>
                <a:noFill/>
              </a:ln>
              <a:effectLst/>
            </c:spPr>
            <c:extLst>
              <c:ext xmlns:c16="http://schemas.microsoft.com/office/drawing/2014/chart" uri="{C3380CC4-5D6E-409C-BE32-E72D297353CC}">
                <c16:uniqueId val="{00000007-F44A-4FD8-9370-FE74F7AFC943}"/>
              </c:ext>
            </c:extLst>
          </c:dPt>
          <c:dPt>
            <c:idx val="4"/>
            <c:invertIfNegative val="0"/>
            <c:bubble3D val="0"/>
            <c:spPr>
              <a:solidFill>
                <a:srgbClr val="7C878E"/>
              </a:solidFill>
              <a:ln>
                <a:noFill/>
              </a:ln>
              <a:effectLst/>
            </c:spPr>
            <c:extLst>
              <c:ext xmlns:c16="http://schemas.microsoft.com/office/drawing/2014/chart" uri="{C3380CC4-5D6E-409C-BE32-E72D297353CC}">
                <c16:uniqueId val="{00000009-F44A-4FD8-9370-FE74F7AFC943}"/>
              </c:ext>
            </c:extLst>
          </c:dPt>
          <c:dPt>
            <c:idx val="5"/>
            <c:invertIfNegative val="0"/>
            <c:bubble3D val="0"/>
            <c:spPr>
              <a:solidFill>
                <a:srgbClr val="7C878E"/>
              </a:solidFill>
              <a:ln>
                <a:noFill/>
              </a:ln>
              <a:effectLst/>
            </c:spPr>
            <c:extLst>
              <c:ext xmlns:c16="http://schemas.microsoft.com/office/drawing/2014/chart" uri="{C3380CC4-5D6E-409C-BE32-E72D297353CC}">
                <c16:uniqueId val="{0000000B-F44A-4FD8-9370-FE74F7AFC943}"/>
              </c:ext>
            </c:extLst>
          </c:dPt>
          <c:dPt>
            <c:idx val="6"/>
            <c:invertIfNegative val="0"/>
            <c:bubble3D val="0"/>
            <c:spPr>
              <a:solidFill>
                <a:srgbClr val="7C878E"/>
              </a:solidFill>
              <a:ln>
                <a:noFill/>
              </a:ln>
              <a:effectLst/>
            </c:spPr>
            <c:extLst>
              <c:ext xmlns:c16="http://schemas.microsoft.com/office/drawing/2014/chart" uri="{C3380CC4-5D6E-409C-BE32-E72D297353CC}">
                <c16:uniqueId val="{0000000D-F44A-4FD8-9370-FE74F7AFC943}"/>
              </c:ext>
            </c:extLst>
          </c:dPt>
          <c:dPt>
            <c:idx val="7"/>
            <c:invertIfNegative val="0"/>
            <c:bubble3D val="0"/>
            <c:spPr>
              <a:solidFill>
                <a:srgbClr val="7C878E"/>
              </a:solidFill>
              <a:ln>
                <a:noFill/>
              </a:ln>
              <a:effectLst/>
            </c:spPr>
            <c:extLst>
              <c:ext xmlns:c16="http://schemas.microsoft.com/office/drawing/2014/chart" uri="{C3380CC4-5D6E-409C-BE32-E72D297353CC}">
                <c16:uniqueId val="{0000000F-F44A-4FD8-9370-FE74F7AFC943}"/>
              </c:ext>
            </c:extLst>
          </c:dPt>
          <c:dPt>
            <c:idx val="8"/>
            <c:invertIfNegative val="0"/>
            <c:bubble3D val="0"/>
            <c:spPr>
              <a:solidFill>
                <a:srgbClr val="7C878E"/>
              </a:solidFill>
              <a:ln>
                <a:noFill/>
              </a:ln>
              <a:effectLst/>
            </c:spPr>
            <c:extLst>
              <c:ext xmlns:c16="http://schemas.microsoft.com/office/drawing/2014/chart" uri="{C3380CC4-5D6E-409C-BE32-E72D297353CC}">
                <c16:uniqueId val="{00000011-F44A-4FD8-9370-FE74F7AFC943}"/>
              </c:ext>
            </c:extLst>
          </c:dPt>
          <c:dPt>
            <c:idx val="9"/>
            <c:invertIfNegative val="0"/>
            <c:bubble3D val="0"/>
            <c:spPr>
              <a:solidFill>
                <a:srgbClr val="7C878E"/>
              </a:solidFill>
              <a:ln>
                <a:noFill/>
              </a:ln>
              <a:effectLst/>
            </c:spPr>
            <c:extLst>
              <c:ext xmlns:c16="http://schemas.microsoft.com/office/drawing/2014/chart" uri="{C3380CC4-5D6E-409C-BE32-E72D297353CC}">
                <c16:uniqueId val="{00000013-F44A-4FD8-9370-FE74F7AFC94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44A-4FD8-9370-FE74F7AFC943}"/>
              </c:ext>
            </c:extLst>
          </c:dPt>
          <c:dPt>
            <c:idx val="11"/>
            <c:invertIfNegative val="0"/>
            <c:bubble3D val="0"/>
            <c:spPr>
              <a:solidFill>
                <a:srgbClr val="95682B"/>
              </a:solidFill>
              <a:ln>
                <a:noFill/>
              </a:ln>
              <a:effectLst/>
            </c:spPr>
            <c:extLst>
              <c:ext xmlns:c16="http://schemas.microsoft.com/office/drawing/2014/chart" uri="{C3380CC4-5D6E-409C-BE32-E72D297353CC}">
                <c16:uniqueId val="{00000017-F44A-4FD8-9370-FE74F7AFC94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44A-4FD8-9370-FE74F7AFC94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44A-4FD8-9370-FE74F7AFC94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44A-4FD8-9370-FE74F7AFC94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44A-4FD8-9370-FE74F7AFC94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44A-4FD8-9370-FE74F7AFC94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44A-4FD8-9370-FE74F7AFC943}"/>
              </c:ext>
            </c:extLst>
          </c:dPt>
          <c:dPt>
            <c:idx val="22"/>
            <c:invertIfNegative val="0"/>
            <c:bubble3D val="0"/>
            <c:spPr>
              <a:solidFill>
                <a:srgbClr val="FBBB27"/>
              </a:solidFill>
              <a:ln>
                <a:noFill/>
              </a:ln>
              <a:effectLst/>
            </c:spPr>
            <c:extLst>
              <c:ext xmlns:c16="http://schemas.microsoft.com/office/drawing/2014/chart" uri="{C3380CC4-5D6E-409C-BE32-E72D297353CC}">
                <c16:uniqueId val="{00000025-F44A-4FD8-9370-FE74F7AFC94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'F127'!$A$6:$A$38</c:f>
              <c:strCache>
                <c:ptCount val="33"/>
                <c:pt idx="0">
                  <c:v>Tlaxcala</c:v>
                </c:pt>
                <c:pt idx="1">
                  <c:v>Morelos</c:v>
                </c:pt>
                <c:pt idx="2">
                  <c:v>Sonora</c:v>
                </c:pt>
                <c:pt idx="3">
                  <c:v>Tamaulipas</c:v>
                </c:pt>
                <c:pt idx="4">
                  <c:v>Colima</c:v>
                </c:pt>
                <c:pt idx="5">
                  <c:v>Aguascalientes</c:v>
                </c:pt>
                <c:pt idx="6">
                  <c:v>Estado de México</c:v>
                </c:pt>
                <c:pt idx="7">
                  <c:v>Ciudad de México</c:v>
                </c:pt>
                <c:pt idx="8">
                  <c:v>Coahuila</c:v>
                </c:pt>
                <c:pt idx="9">
                  <c:v>Michoacán</c:v>
                </c:pt>
                <c:pt idx="10">
                  <c:v>Chihuahua</c:v>
                </c:pt>
                <c:pt idx="11">
                  <c:v>Nacional</c:v>
                </c:pt>
                <c:pt idx="12">
                  <c:v>Quintana Roo</c:v>
                </c:pt>
                <c:pt idx="13">
                  <c:v>San Luis Potosí</c:v>
                </c:pt>
                <c:pt idx="14">
                  <c:v>Baja California Sur</c:v>
                </c:pt>
                <c:pt idx="15">
                  <c:v>Baja California</c:v>
                </c:pt>
                <c:pt idx="16">
                  <c:v>Sinaloa</c:v>
                </c:pt>
                <c:pt idx="17">
                  <c:v>Veracruz</c:v>
                </c:pt>
                <c:pt idx="18">
                  <c:v>Guanajuato</c:v>
                </c:pt>
                <c:pt idx="19">
                  <c:v>Durango</c:v>
                </c:pt>
                <c:pt idx="20">
                  <c:v>Hidalgo</c:v>
                </c:pt>
                <c:pt idx="21">
                  <c:v>Puebla</c:v>
                </c:pt>
                <c:pt idx="22">
                  <c:v>Jalisco</c:v>
                </c:pt>
                <c:pt idx="23">
                  <c:v>Campeche</c:v>
                </c:pt>
                <c:pt idx="24">
                  <c:v>Nuevo León</c:v>
                </c:pt>
                <c:pt idx="25">
                  <c:v>Zacatecas</c:v>
                </c:pt>
                <c:pt idx="26">
                  <c:v>Yucatán</c:v>
                </c:pt>
                <c:pt idx="27">
                  <c:v>Querétaro</c:v>
                </c:pt>
                <c:pt idx="28">
                  <c:v>Nayarit</c:v>
                </c:pt>
                <c:pt idx="29">
                  <c:v>Chiapas</c:v>
                </c:pt>
                <c:pt idx="30">
                  <c:v>Oaxaca</c:v>
                </c:pt>
                <c:pt idx="31">
                  <c:v>Guerrero</c:v>
                </c:pt>
                <c:pt idx="32">
                  <c:v>Tabasco</c:v>
                </c:pt>
              </c:strCache>
            </c:strRef>
          </c:cat>
          <c:val>
            <c:numRef>
              <c:f>'F127'!$B$6:$B$38</c:f>
              <c:numCache>
                <c:formatCode>0.0</c:formatCode>
                <c:ptCount val="33"/>
                <c:pt idx="0">
                  <c:v>-30.706176971279</c:v>
                </c:pt>
                <c:pt idx="1">
                  <c:v>-29.293348828660001</c:v>
                </c:pt>
                <c:pt idx="2">
                  <c:v>-10.114719294585999</c:v>
                </c:pt>
                <c:pt idx="3">
                  <c:v>-7.2040411847110004</c:v>
                </c:pt>
                <c:pt idx="4">
                  <c:v>11.259750016322</c:v>
                </c:pt>
                <c:pt idx="5">
                  <c:v>19.21494374653</c:v>
                </c:pt>
                <c:pt idx="6">
                  <c:v>21.235367390475002</c:v>
                </c:pt>
                <c:pt idx="7">
                  <c:v>30.00892911095</c:v>
                </c:pt>
                <c:pt idx="8">
                  <c:v>33.599455999527997</c:v>
                </c:pt>
                <c:pt idx="9">
                  <c:v>34.461511332145001</c:v>
                </c:pt>
                <c:pt idx="10">
                  <c:v>39.783804189366997</c:v>
                </c:pt>
                <c:pt idx="11">
                  <c:v>44.884543714708997</c:v>
                </c:pt>
                <c:pt idx="12">
                  <c:v>45.836370184800003</c:v>
                </c:pt>
                <c:pt idx="13">
                  <c:v>46.799270891817997</c:v>
                </c:pt>
                <c:pt idx="14">
                  <c:v>47.659329409080001</c:v>
                </c:pt>
                <c:pt idx="15">
                  <c:v>47.712329802451002</c:v>
                </c:pt>
                <c:pt idx="16">
                  <c:v>49.001492137638998</c:v>
                </c:pt>
                <c:pt idx="17">
                  <c:v>51.115646188981998</c:v>
                </c:pt>
                <c:pt idx="18">
                  <c:v>54.545787970753999</c:v>
                </c:pt>
                <c:pt idx="19">
                  <c:v>54.839659561822998</c:v>
                </c:pt>
                <c:pt idx="20">
                  <c:v>56.705778328251</c:v>
                </c:pt>
                <c:pt idx="21">
                  <c:v>61.697547069831003</c:v>
                </c:pt>
                <c:pt idx="22">
                  <c:v>63.079486556680997</c:v>
                </c:pt>
                <c:pt idx="23">
                  <c:v>63.079860623203999</c:v>
                </c:pt>
                <c:pt idx="24">
                  <c:v>66.621915995539993</c:v>
                </c:pt>
                <c:pt idx="25">
                  <c:v>83.361874856922</c:v>
                </c:pt>
                <c:pt idx="26">
                  <c:v>84.429341970883996</c:v>
                </c:pt>
                <c:pt idx="27">
                  <c:v>86.989338003493998</c:v>
                </c:pt>
                <c:pt idx="28">
                  <c:v>99.414231475128005</c:v>
                </c:pt>
                <c:pt idx="29">
                  <c:v>115.327658345033</c:v>
                </c:pt>
                <c:pt idx="30">
                  <c:v>120.98019430163799</c:v>
                </c:pt>
                <c:pt idx="31">
                  <c:v>126.146532927382</c:v>
                </c:pt>
                <c:pt idx="32">
                  <c:v>263.880385885213</c:v>
                </c:pt>
              </c:numCache>
            </c:numRef>
          </c:val>
          <c:extLst>
            <c:ext xmlns:c16="http://schemas.microsoft.com/office/drawing/2014/chart" uri="{C3380CC4-5D6E-409C-BE32-E72D297353CC}">
              <c16:uniqueId val="{00000026-F44A-4FD8-9370-FE74F7AFC94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'F128'!$C$5</c:f>
              <c:strCache>
                <c:ptCount val="1"/>
                <c:pt idx="0">
                  <c:v>Variación</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D93E-4C3A-A636-85D6F3667326}"/>
              </c:ext>
            </c:extLst>
          </c:dPt>
          <c:dPt>
            <c:idx val="15"/>
            <c:invertIfNegative val="0"/>
            <c:bubble3D val="0"/>
            <c:spPr>
              <a:solidFill>
                <a:srgbClr val="7C878E"/>
              </a:solidFill>
              <a:ln>
                <a:noFill/>
              </a:ln>
              <a:effectLst/>
            </c:spPr>
            <c:extLst>
              <c:ext xmlns:c16="http://schemas.microsoft.com/office/drawing/2014/chart" uri="{C3380CC4-5D6E-409C-BE32-E72D297353CC}">
                <c16:uniqueId val="{00000003-D93E-4C3A-A636-85D6F3667326}"/>
              </c:ext>
            </c:extLst>
          </c:dPt>
          <c:dPt>
            <c:idx val="27"/>
            <c:invertIfNegative val="0"/>
            <c:bubble3D val="0"/>
            <c:spPr>
              <a:solidFill>
                <a:srgbClr val="7C878E"/>
              </a:solidFill>
              <a:ln>
                <a:noFill/>
              </a:ln>
              <a:effectLst/>
            </c:spPr>
            <c:extLst>
              <c:ext xmlns:c16="http://schemas.microsoft.com/office/drawing/2014/chart" uri="{C3380CC4-5D6E-409C-BE32-E72D297353CC}">
                <c16:uniqueId val="{00000005-D93E-4C3A-A636-85D6F3667326}"/>
              </c:ext>
            </c:extLst>
          </c:dPt>
          <c:dPt>
            <c:idx val="39"/>
            <c:invertIfNegative val="0"/>
            <c:bubble3D val="0"/>
            <c:spPr>
              <a:solidFill>
                <a:srgbClr val="7C878E"/>
              </a:solidFill>
              <a:ln>
                <a:noFill/>
              </a:ln>
              <a:effectLst/>
            </c:spPr>
            <c:extLst>
              <c:ext xmlns:c16="http://schemas.microsoft.com/office/drawing/2014/chart" uri="{C3380CC4-5D6E-409C-BE32-E72D297353CC}">
                <c16:uniqueId val="{00000007-D93E-4C3A-A636-85D6F3667326}"/>
              </c:ext>
            </c:extLst>
          </c:dPt>
          <c:dPt>
            <c:idx val="51"/>
            <c:invertIfNegative val="0"/>
            <c:bubble3D val="0"/>
            <c:spPr>
              <a:solidFill>
                <a:srgbClr val="7C878E"/>
              </a:solidFill>
              <a:ln>
                <a:noFill/>
              </a:ln>
              <a:effectLst/>
            </c:spPr>
            <c:extLst>
              <c:ext xmlns:c16="http://schemas.microsoft.com/office/drawing/2014/chart" uri="{C3380CC4-5D6E-409C-BE32-E72D297353CC}">
                <c16:uniqueId val="{00000009-D93E-4C3A-A636-85D6F3667326}"/>
              </c:ext>
            </c:extLst>
          </c:dPt>
          <c:dPt>
            <c:idx val="63"/>
            <c:invertIfNegative val="0"/>
            <c:bubble3D val="0"/>
            <c:spPr>
              <a:solidFill>
                <a:srgbClr val="7C878E"/>
              </a:solidFill>
              <a:ln>
                <a:noFill/>
              </a:ln>
              <a:effectLst/>
            </c:spPr>
            <c:extLst>
              <c:ext xmlns:c16="http://schemas.microsoft.com/office/drawing/2014/chart" uri="{C3380CC4-5D6E-409C-BE32-E72D297353CC}">
                <c16:uniqueId val="{0000000B-D93E-4C3A-A636-85D6F3667326}"/>
              </c:ext>
            </c:extLst>
          </c:dPt>
          <c:dPt>
            <c:idx val="75"/>
            <c:invertIfNegative val="0"/>
            <c:bubble3D val="0"/>
            <c:spPr>
              <a:solidFill>
                <a:srgbClr val="7C878E"/>
              </a:solidFill>
              <a:ln>
                <a:noFill/>
              </a:ln>
              <a:effectLst/>
            </c:spPr>
            <c:extLst>
              <c:ext xmlns:c16="http://schemas.microsoft.com/office/drawing/2014/chart" uri="{C3380CC4-5D6E-409C-BE32-E72D297353CC}">
                <c16:uniqueId val="{0000000D-D93E-4C3A-A636-85D6F3667326}"/>
              </c:ext>
            </c:extLst>
          </c:dPt>
          <c:dPt>
            <c:idx val="87"/>
            <c:invertIfNegative val="0"/>
            <c:bubble3D val="0"/>
            <c:spPr>
              <a:solidFill>
                <a:srgbClr val="7C878E"/>
              </a:solidFill>
              <a:ln>
                <a:noFill/>
              </a:ln>
              <a:effectLst/>
            </c:spPr>
            <c:extLst>
              <c:ext xmlns:c16="http://schemas.microsoft.com/office/drawing/2014/chart" uri="{C3380CC4-5D6E-409C-BE32-E72D297353CC}">
                <c16:uniqueId val="{0000000F-D93E-4C3A-A636-85D6F3667326}"/>
              </c:ext>
            </c:extLst>
          </c:dPt>
          <c:dPt>
            <c:idx val="99"/>
            <c:invertIfNegative val="0"/>
            <c:bubble3D val="0"/>
            <c:spPr>
              <a:solidFill>
                <a:srgbClr val="FBBB27"/>
              </a:solidFill>
              <a:ln>
                <a:noFill/>
              </a:ln>
              <a:effectLst/>
            </c:spPr>
            <c:extLst>
              <c:ext xmlns:c16="http://schemas.microsoft.com/office/drawing/2014/chart" uri="{C3380CC4-5D6E-409C-BE32-E72D297353CC}">
                <c16:uniqueId val="{00000011-D93E-4C3A-A636-85D6F3667326}"/>
              </c:ext>
            </c:extLst>
          </c:dPt>
          <c:cat>
            <c:multiLvlStrRef>
              <c:f>'F128'!$A$6:$B$105</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'F128'!$C$6:$C$105</c:f>
              <c:numCache>
                <c:formatCode>0.0</c:formatCode>
                <c:ptCount val="100"/>
                <c:pt idx="0">
                  <c:v>4.3489202573360002</c:v>
                </c:pt>
                <c:pt idx="1">
                  <c:v>7.6600232818999997E-2</c:v>
                </c:pt>
                <c:pt idx="2">
                  <c:v>-5.3108417942540003</c:v>
                </c:pt>
                <c:pt idx="3">
                  <c:v>9.7671910427820006</c:v>
                </c:pt>
                <c:pt idx="4">
                  <c:v>-0.25048997584100002</c:v>
                </c:pt>
                <c:pt idx="5">
                  <c:v>0.414181945913</c:v>
                </c:pt>
                <c:pt idx="6">
                  <c:v>8.5279797886080004</c:v>
                </c:pt>
                <c:pt idx="7">
                  <c:v>9.3677382741400006</c:v>
                </c:pt>
                <c:pt idx="8">
                  <c:v>8.7004126259800003</c:v>
                </c:pt>
                <c:pt idx="9">
                  <c:v>10.34924064954</c:v>
                </c:pt>
                <c:pt idx="10">
                  <c:v>8.4343364250769994</c:v>
                </c:pt>
                <c:pt idx="11">
                  <c:v>7.3452593744070001</c:v>
                </c:pt>
                <c:pt idx="12">
                  <c:v>12.680113729624001</c:v>
                </c:pt>
                <c:pt idx="13">
                  <c:v>10.473156860633001</c:v>
                </c:pt>
                <c:pt idx="14">
                  <c:v>17.077470749659</c:v>
                </c:pt>
                <c:pt idx="15">
                  <c:v>10.079511581607999</c:v>
                </c:pt>
                <c:pt idx="16">
                  <c:v>19.197006346479</c:v>
                </c:pt>
                <c:pt idx="17">
                  <c:v>14.833927868124</c:v>
                </c:pt>
                <c:pt idx="18">
                  <c:v>12.099092145250999</c:v>
                </c:pt>
                <c:pt idx="19">
                  <c:v>7.1975498285670003</c:v>
                </c:pt>
                <c:pt idx="20">
                  <c:v>15.484539425609</c:v>
                </c:pt>
                <c:pt idx="21">
                  <c:v>9.2240688889739992</c:v>
                </c:pt>
                <c:pt idx="22">
                  <c:v>10.835902213498001</c:v>
                </c:pt>
                <c:pt idx="23">
                  <c:v>15.346587305072999</c:v>
                </c:pt>
                <c:pt idx="24">
                  <c:v>12.579979291078001</c:v>
                </c:pt>
                <c:pt idx="25">
                  <c:v>12.338401936385001</c:v>
                </c:pt>
                <c:pt idx="26">
                  <c:v>6.0906904064449998</c:v>
                </c:pt>
                <c:pt idx="27">
                  <c:v>3.9902437958910002</c:v>
                </c:pt>
                <c:pt idx="28">
                  <c:v>0.95965604435399998</c:v>
                </c:pt>
                <c:pt idx="29">
                  <c:v>3.5025245015099999</c:v>
                </c:pt>
                <c:pt idx="30">
                  <c:v>4.3469889429709996</c:v>
                </c:pt>
                <c:pt idx="31">
                  <c:v>3.3938254823110001</c:v>
                </c:pt>
                <c:pt idx="32">
                  <c:v>2.5701378982110001</c:v>
                </c:pt>
                <c:pt idx="33">
                  <c:v>1.2488634896020001</c:v>
                </c:pt>
                <c:pt idx="34">
                  <c:v>1.086601381685</c:v>
                </c:pt>
                <c:pt idx="35">
                  <c:v>3.7328593976479998</c:v>
                </c:pt>
                <c:pt idx="36">
                  <c:v>-1.5746713182959999</c:v>
                </c:pt>
                <c:pt idx="37">
                  <c:v>1.6674516505179999</c:v>
                </c:pt>
                <c:pt idx="38">
                  <c:v>0.22801847866200001</c:v>
                </c:pt>
                <c:pt idx="39">
                  <c:v>5.4623510406750002</c:v>
                </c:pt>
                <c:pt idx="40">
                  <c:v>1.1083766527600001</c:v>
                </c:pt>
                <c:pt idx="41">
                  <c:v>2.4506220970310002</c:v>
                </c:pt>
                <c:pt idx="42">
                  <c:v>-1.7373297163949999</c:v>
                </c:pt>
                <c:pt idx="43">
                  <c:v>2.2408095532269998</c:v>
                </c:pt>
                <c:pt idx="44">
                  <c:v>-1.300163556604</c:v>
                </c:pt>
                <c:pt idx="45">
                  <c:v>-4.9650500094499996</c:v>
                </c:pt>
                <c:pt idx="46">
                  <c:v>-2.983339326092</c:v>
                </c:pt>
                <c:pt idx="47">
                  <c:v>-3.4788638933399998</c:v>
                </c:pt>
                <c:pt idx="48">
                  <c:v>-2.5266574474349999</c:v>
                </c:pt>
                <c:pt idx="49">
                  <c:v>-1.148466086182</c:v>
                </c:pt>
                <c:pt idx="50">
                  <c:v>6.9781305877650004</c:v>
                </c:pt>
                <c:pt idx="51">
                  <c:v>-4.3076084997270003</c:v>
                </c:pt>
                <c:pt idx="52">
                  <c:v>4.2505944914939997</c:v>
                </c:pt>
                <c:pt idx="53">
                  <c:v>5.4746458269370004</c:v>
                </c:pt>
                <c:pt idx="54">
                  <c:v>1.5350667587639999</c:v>
                </c:pt>
                <c:pt idx="55">
                  <c:v>2.6969242121039998</c:v>
                </c:pt>
                <c:pt idx="56">
                  <c:v>0.178634394847</c:v>
                </c:pt>
                <c:pt idx="57">
                  <c:v>1.2554892962299999</c:v>
                </c:pt>
                <c:pt idx="58">
                  <c:v>0.95841020342100003</c:v>
                </c:pt>
                <c:pt idx="59">
                  <c:v>2.1213134304770001</c:v>
                </c:pt>
                <c:pt idx="60">
                  <c:v>5.5694111101689998</c:v>
                </c:pt>
                <c:pt idx="61">
                  <c:v>3.5053130072299998</c:v>
                </c:pt>
                <c:pt idx="62">
                  <c:v>-1.2859741622480001</c:v>
                </c:pt>
                <c:pt idx="63">
                  <c:v>8.0724150042860003</c:v>
                </c:pt>
                <c:pt idx="64">
                  <c:v>2.5527360873760001</c:v>
                </c:pt>
                <c:pt idx="65">
                  <c:v>1.8750396117070001</c:v>
                </c:pt>
                <c:pt idx="66">
                  <c:v>2.966063474467</c:v>
                </c:pt>
                <c:pt idx="67">
                  <c:v>3.8357377598369999</c:v>
                </c:pt>
                <c:pt idx="68">
                  <c:v>1.6289063930759999</c:v>
                </c:pt>
                <c:pt idx="69">
                  <c:v>4.6200976680750001</c:v>
                </c:pt>
                <c:pt idx="70">
                  <c:v>0.82426498429399997</c:v>
                </c:pt>
                <c:pt idx="71">
                  <c:v>-7.4485599003690002</c:v>
                </c:pt>
                <c:pt idx="72">
                  <c:v>-5.0790240586769997</c:v>
                </c:pt>
                <c:pt idx="73">
                  <c:v>-0.608950696194</c:v>
                </c:pt>
                <c:pt idx="74">
                  <c:v>5.0371719096580003</c:v>
                </c:pt>
                <c:pt idx="75">
                  <c:v>1.7462428776379999</c:v>
                </c:pt>
                <c:pt idx="76">
                  <c:v>4.5232405784739997</c:v>
                </c:pt>
                <c:pt idx="77">
                  <c:v>0.56801287022299995</c:v>
                </c:pt>
                <c:pt idx="78">
                  <c:v>2.961637155669</c:v>
                </c:pt>
                <c:pt idx="79">
                  <c:v>1.073665147604</c:v>
                </c:pt>
                <c:pt idx="80">
                  <c:v>3.2498191626250001</c:v>
                </c:pt>
                <c:pt idx="81">
                  <c:v>1.2271014657120001</c:v>
                </c:pt>
                <c:pt idx="82">
                  <c:v>3.2376701507610002</c:v>
                </c:pt>
                <c:pt idx="83">
                  <c:v>6.5881410630969999</c:v>
                </c:pt>
                <c:pt idx="84">
                  <c:v>0.36309551980600002</c:v>
                </c:pt>
                <c:pt idx="85">
                  <c:v>-2.8684504053280002</c:v>
                </c:pt>
                <c:pt idx="86">
                  <c:v>-6.2356242369150001</c:v>
                </c:pt>
                <c:pt idx="87">
                  <c:v>-26.014805538996001</c:v>
                </c:pt>
                <c:pt idx="88">
                  <c:v>-26.172070349721999</c:v>
                </c:pt>
                <c:pt idx="89">
                  <c:v>-15.277045545509999</c:v>
                </c:pt>
                <c:pt idx="90">
                  <c:v>-5.7633546629939998</c:v>
                </c:pt>
                <c:pt idx="91">
                  <c:v>-10.880521129224</c:v>
                </c:pt>
                <c:pt idx="92">
                  <c:v>-6.0077368602290004</c:v>
                </c:pt>
                <c:pt idx="93">
                  <c:v>-5.556760432121</c:v>
                </c:pt>
                <c:pt idx="94">
                  <c:v>-6.4493920088680001</c:v>
                </c:pt>
                <c:pt idx="95">
                  <c:v>2.0014184157180002</c:v>
                </c:pt>
                <c:pt idx="96">
                  <c:v>-1.0508672572640001</c:v>
                </c:pt>
                <c:pt idx="97">
                  <c:v>1.622722186754</c:v>
                </c:pt>
                <c:pt idx="98">
                  <c:v>3.2948584111089998</c:v>
                </c:pt>
                <c:pt idx="99">
                  <c:v>27.961587485612</c:v>
                </c:pt>
              </c:numCache>
            </c:numRef>
          </c:val>
          <c:extLst>
            <c:ext xmlns:c16="http://schemas.microsoft.com/office/drawing/2014/chart" uri="{C3380CC4-5D6E-409C-BE32-E72D297353CC}">
              <c16:uniqueId val="{00000012-D93E-4C3A-A636-85D6F366732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'F128'!$D$5</c:f>
              <c:strCache>
                <c:ptCount val="1"/>
                <c:pt idx="0">
                  <c:v>Variación promedio</c:v>
                </c:pt>
              </c:strCache>
            </c:strRef>
          </c:tx>
          <c:spPr>
            <a:ln w="28575" cap="rnd">
              <a:solidFill>
                <a:srgbClr val="B69630"/>
              </a:solidFill>
              <a:round/>
            </a:ln>
            <a:effectLst/>
          </c:spPr>
          <c:marker>
            <c:symbol val="none"/>
          </c:marker>
          <c:cat>
            <c:multiLvlStrRef>
              <c:f>'F128'!$A$6:$B$105</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'F128'!$D$6:$D$105</c:f>
              <c:numCache>
                <c:formatCode>0.0</c:formatCode>
                <c:ptCount val="100"/>
                <c:pt idx="0">
                  <c:v>5.2030018268585003</c:v>
                </c:pt>
                <c:pt idx="1">
                  <c:v>4.7129084066652496</c:v>
                </c:pt>
                <c:pt idx="2">
                  <c:v>3.6913771310699199</c:v>
                </c:pt>
                <c:pt idx="3">
                  <c:v>4.2851864830180002</c:v>
                </c:pt>
                <c:pt idx="4">
                  <c:v>3.5709379982062499</c:v>
                </c:pt>
                <c:pt idx="5">
                  <c:v>2.9637113286317498</c:v>
                </c:pt>
                <c:pt idx="6">
                  <c:v>2.9195551092117502</c:v>
                </c:pt>
                <c:pt idx="7">
                  <c:v>3.4001782393149198</c:v>
                </c:pt>
                <c:pt idx="8">
                  <c:v>4.0923652020182502</c:v>
                </c:pt>
                <c:pt idx="9">
                  <c:v>4.46257160278883</c:v>
                </c:pt>
                <c:pt idx="10">
                  <c:v>4.8845035536329204</c:v>
                </c:pt>
                <c:pt idx="11">
                  <c:v>5.1475440705422502</c:v>
                </c:pt>
                <c:pt idx="12">
                  <c:v>5.8418101932329201</c:v>
                </c:pt>
                <c:pt idx="13">
                  <c:v>6.7081899122174198</c:v>
                </c:pt>
                <c:pt idx="14">
                  <c:v>8.5738826242101691</c:v>
                </c:pt>
                <c:pt idx="15">
                  <c:v>8.5999093357789995</c:v>
                </c:pt>
                <c:pt idx="16">
                  <c:v>10.2205340293057</c:v>
                </c:pt>
                <c:pt idx="17">
                  <c:v>11.4221795228232</c:v>
                </c:pt>
                <c:pt idx="18">
                  <c:v>11.719772219210199</c:v>
                </c:pt>
                <c:pt idx="19">
                  <c:v>11.538923182079101</c:v>
                </c:pt>
                <c:pt idx="20">
                  <c:v>12.104267082048199</c:v>
                </c:pt>
                <c:pt idx="21">
                  <c:v>12.010502768667701</c:v>
                </c:pt>
                <c:pt idx="22">
                  <c:v>12.2106332510361</c:v>
                </c:pt>
                <c:pt idx="23">
                  <c:v>12.877410578591601</c:v>
                </c:pt>
                <c:pt idx="24">
                  <c:v>12.8690660420461</c:v>
                </c:pt>
                <c:pt idx="25">
                  <c:v>13.0245031316921</c:v>
                </c:pt>
                <c:pt idx="26">
                  <c:v>12.1089381030909</c:v>
                </c:pt>
                <c:pt idx="27">
                  <c:v>11.6014991209478</c:v>
                </c:pt>
                <c:pt idx="28">
                  <c:v>10.0817199291041</c:v>
                </c:pt>
                <c:pt idx="29">
                  <c:v>9.1374363152195794</c:v>
                </c:pt>
                <c:pt idx="30">
                  <c:v>8.4914277150295803</c:v>
                </c:pt>
                <c:pt idx="31">
                  <c:v>8.1744506861749198</c:v>
                </c:pt>
                <c:pt idx="32">
                  <c:v>7.0982505588917499</c:v>
                </c:pt>
                <c:pt idx="33">
                  <c:v>6.4336501089440796</c:v>
                </c:pt>
                <c:pt idx="34">
                  <c:v>5.6212083729596696</c:v>
                </c:pt>
                <c:pt idx="35">
                  <c:v>4.6533977140075802</c:v>
                </c:pt>
                <c:pt idx="36">
                  <c:v>3.4738434965597502</c:v>
                </c:pt>
                <c:pt idx="37">
                  <c:v>2.5845976394041701</c:v>
                </c:pt>
                <c:pt idx="38">
                  <c:v>2.0960416454222499</c:v>
                </c:pt>
                <c:pt idx="39">
                  <c:v>2.2187172491542499</c:v>
                </c:pt>
                <c:pt idx="40">
                  <c:v>2.2311106331880799</c:v>
                </c:pt>
                <c:pt idx="41">
                  <c:v>2.1434520994814998</c:v>
                </c:pt>
                <c:pt idx="42">
                  <c:v>1.6364255445343301</c:v>
                </c:pt>
                <c:pt idx="43">
                  <c:v>1.54034088377733</c:v>
                </c:pt>
                <c:pt idx="44">
                  <c:v>1.2178157625427499</c:v>
                </c:pt>
                <c:pt idx="45">
                  <c:v>0.69998963762175004</c:v>
                </c:pt>
                <c:pt idx="46">
                  <c:v>0.36082791197366698</c:v>
                </c:pt>
                <c:pt idx="47">
                  <c:v>-0.24014902894199999</c:v>
                </c:pt>
                <c:pt idx="48">
                  <c:v>-0.31948120637025001</c:v>
                </c:pt>
                <c:pt idx="49">
                  <c:v>-0.55414101776191704</c:v>
                </c:pt>
                <c:pt idx="50">
                  <c:v>8.3683246633334592E-3</c:v>
                </c:pt>
                <c:pt idx="51">
                  <c:v>-0.80579497037016701</c:v>
                </c:pt>
                <c:pt idx="52">
                  <c:v>-0.54394348380900004</c:v>
                </c:pt>
                <c:pt idx="53">
                  <c:v>-0.29194150631683302</c:v>
                </c:pt>
                <c:pt idx="54">
                  <c:v>-1.9241800053583301E-2</c:v>
                </c:pt>
                <c:pt idx="55">
                  <c:v>1.8767754852833399E-2</c:v>
                </c:pt>
                <c:pt idx="56">
                  <c:v>0.14200091747374999</c:v>
                </c:pt>
                <c:pt idx="57">
                  <c:v>0.66037919294708303</c:v>
                </c:pt>
                <c:pt idx="58">
                  <c:v>0.98885832040650001</c:v>
                </c:pt>
                <c:pt idx="59">
                  <c:v>1.45553976405792</c:v>
                </c:pt>
                <c:pt idx="60">
                  <c:v>2.13021214385825</c:v>
                </c:pt>
                <c:pt idx="61">
                  <c:v>2.5180270683092498</c:v>
                </c:pt>
                <c:pt idx="62">
                  <c:v>1.82935167247483</c:v>
                </c:pt>
                <c:pt idx="63">
                  <c:v>2.86102029780925</c:v>
                </c:pt>
                <c:pt idx="64">
                  <c:v>2.7195320974660802</c:v>
                </c:pt>
                <c:pt idx="65">
                  <c:v>2.4195649128635801</c:v>
                </c:pt>
                <c:pt idx="66">
                  <c:v>2.5388146391721702</c:v>
                </c:pt>
                <c:pt idx="67">
                  <c:v>2.6337157681499201</c:v>
                </c:pt>
                <c:pt idx="68">
                  <c:v>2.7545717680023301</c:v>
                </c:pt>
                <c:pt idx="69">
                  <c:v>3.03495579898942</c:v>
                </c:pt>
                <c:pt idx="70">
                  <c:v>3.0237770307288301</c:v>
                </c:pt>
                <c:pt idx="71">
                  <c:v>2.22628758649167</c:v>
                </c:pt>
                <c:pt idx="72">
                  <c:v>1.33891798908783</c:v>
                </c:pt>
                <c:pt idx="73">
                  <c:v>0.99606268046916702</c:v>
                </c:pt>
                <c:pt idx="74">
                  <c:v>1.52299151979467</c:v>
                </c:pt>
                <c:pt idx="75">
                  <c:v>0.99581050924066705</c:v>
                </c:pt>
                <c:pt idx="76">
                  <c:v>1.1600192168321699</c:v>
                </c:pt>
                <c:pt idx="77">
                  <c:v>1.0511003217085</c:v>
                </c:pt>
                <c:pt idx="78">
                  <c:v>1.0507314618086701</c:v>
                </c:pt>
                <c:pt idx="79">
                  <c:v>0.82055874412258301</c:v>
                </c:pt>
                <c:pt idx="80">
                  <c:v>0.95563480825166702</c:v>
                </c:pt>
                <c:pt idx="81">
                  <c:v>0.67288512472141704</c:v>
                </c:pt>
                <c:pt idx="82">
                  <c:v>0.87400222192699994</c:v>
                </c:pt>
                <c:pt idx="83">
                  <c:v>2.0437273022158302</c:v>
                </c:pt>
                <c:pt idx="84">
                  <c:v>2.4972372670894201</c:v>
                </c:pt>
                <c:pt idx="85">
                  <c:v>2.3089456246615798</c:v>
                </c:pt>
                <c:pt idx="86">
                  <c:v>1.3695459457804999</c:v>
                </c:pt>
                <c:pt idx="87">
                  <c:v>-0.94387475560566703</c:v>
                </c:pt>
                <c:pt idx="88">
                  <c:v>-3.5018173329553299</c:v>
                </c:pt>
                <c:pt idx="89">
                  <c:v>-4.8222388675997498</c:v>
                </c:pt>
                <c:pt idx="90">
                  <c:v>-5.5493215191549998</c:v>
                </c:pt>
                <c:pt idx="91">
                  <c:v>-6.5455037088906698</c:v>
                </c:pt>
                <c:pt idx="92">
                  <c:v>-7.3169667107951701</c:v>
                </c:pt>
                <c:pt idx="93">
                  <c:v>-7.8822885356145802</c:v>
                </c:pt>
                <c:pt idx="94">
                  <c:v>-8.6895437155836692</c:v>
                </c:pt>
                <c:pt idx="95">
                  <c:v>-9.0717706028652501</c:v>
                </c:pt>
                <c:pt idx="96">
                  <c:v>-9.1896008342877504</c:v>
                </c:pt>
                <c:pt idx="97">
                  <c:v>-8.8153364516142503</c:v>
                </c:pt>
                <c:pt idx="98">
                  <c:v>-8.0211295642789207</c:v>
                </c:pt>
                <c:pt idx="99">
                  <c:v>-3.5230968122282502</c:v>
                </c:pt>
              </c:numCache>
            </c:numRef>
          </c:val>
          <c:smooth val="0"/>
          <c:extLst>
            <c:ext xmlns:c16="http://schemas.microsoft.com/office/drawing/2014/chart" uri="{C3380CC4-5D6E-409C-BE32-E72D297353CC}">
              <c16:uniqueId val="{00000013-D93E-4C3A-A636-85D6F366732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5CB-4AE3-869F-F98E5DA45B9C}"/>
              </c:ext>
            </c:extLst>
          </c:dPt>
          <c:dPt>
            <c:idx val="1"/>
            <c:invertIfNegative val="0"/>
            <c:bubble3D val="0"/>
            <c:spPr>
              <a:solidFill>
                <a:srgbClr val="7C878E"/>
              </a:solidFill>
              <a:ln>
                <a:noFill/>
              </a:ln>
              <a:effectLst/>
            </c:spPr>
            <c:extLst>
              <c:ext xmlns:c16="http://schemas.microsoft.com/office/drawing/2014/chart" uri="{C3380CC4-5D6E-409C-BE32-E72D297353CC}">
                <c16:uniqueId val="{00000003-B5CB-4AE3-869F-F98E5DA45B9C}"/>
              </c:ext>
            </c:extLst>
          </c:dPt>
          <c:dPt>
            <c:idx val="2"/>
            <c:invertIfNegative val="0"/>
            <c:bubble3D val="0"/>
            <c:spPr>
              <a:solidFill>
                <a:srgbClr val="7C878E"/>
              </a:solidFill>
              <a:ln>
                <a:noFill/>
              </a:ln>
              <a:effectLst/>
            </c:spPr>
            <c:extLst>
              <c:ext xmlns:c16="http://schemas.microsoft.com/office/drawing/2014/chart" uri="{C3380CC4-5D6E-409C-BE32-E72D297353CC}">
                <c16:uniqueId val="{00000005-B5CB-4AE3-869F-F98E5DA45B9C}"/>
              </c:ext>
            </c:extLst>
          </c:dPt>
          <c:dPt>
            <c:idx val="3"/>
            <c:invertIfNegative val="0"/>
            <c:bubble3D val="0"/>
            <c:spPr>
              <a:solidFill>
                <a:srgbClr val="7C878E"/>
              </a:solidFill>
              <a:ln>
                <a:noFill/>
              </a:ln>
              <a:effectLst/>
            </c:spPr>
            <c:extLst>
              <c:ext xmlns:c16="http://schemas.microsoft.com/office/drawing/2014/chart" uri="{C3380CC4-5D6E-409C-BE32-E72D297353CC}">
                <c16:uniqueId val="{00000007-B5CB-4AE3-869F-F98E5DA45B9C}"/>
              </c:ext>
            </c:extLst>
          </c:dPt>
          <c:dPt>
            <c:idx val="4"/>
            <c:invertIfNegative val="0"/>
            <c:bubble3D val="0"/>
            <c:spPr>
              <a:solidFill>
                <a:srgbClr val="7C878E"/>
              </a:solidFill>
              <a:ln>
                <a:noFill/>
              </a:ln>
              <a:effectLst/>
            </c:spPr>
            <c:extLst>
              <c:ext xmlns:c16="http://schemas.microsoft.com/office/drawing/2014/chart" uri="{C3380CC4-5D6E-409C-BE32-E72D297353CC}">
                <c16:uniqueId val="{00000009-B5CB-4AE3-869F-F98E5DA45B9C}"/>
              </c:ext>
            </c:extLst>
          </c:dPt>
          <c:dPt>
            <c:idx val="5"/>
            <c:invertIfNegative val="0"/>
            <c:bubble3D val="0"/>
            <c:spPr>
              <a:solidFill>
                <a:srgbClr val="7C878E"/>
              </a:solidFill>
              <a:ln>
                <a:noFill/>
              </a:ln>
              <a:effectLst/>
            </c:spPr>
            <c:extLst>
              <c:ext xmlns:c16="http://schemas.microsoft.com/office/drawing/2014/chart" uri="{C3380CC4-5D6E-409C-BE32-E72D297353CC}">
                <c16:uniqueId val="{0000000B-B5CB-4AE3-869F-F98E5DA45B9C}"/>
              </c:ext>
            </c:extLst>
          </c:dPt>
          <c:dPt>
            <c:idx val="6"/>
            <c:invertIfNegative val="0"/>
            <c:bubble3D val="0"/>
            <c:spPr>
              <a:solidFill>
                <a:srgbClr val="7C878E"/>
              </a:solidFill>
              <a:ln>
                <a:noFill/>
              </a:ln>
              <a:effectLst/>
            </c:spPr>
            <c:extLst>
              <c:ext xmlns:c16="http://schemas.microsoft.com/office/drawing/2014/chart" uri="{C3380CC4-5D6E-409C-BE32-E72D297353CC}">
                <c16:uniqueId val="{0000000D-B5CB-4AE3-869F-F98E5DA45B9C}"/>
              </c:ext>
            </c:extLst>
          </c:dPt>
          <c:dPt>
            <c:idx val="7"/>
            <c:invertIfNegative val="0"/>
            <c:bubble3D val="0"/>
            <c:spPr>
              <a:solidFill>
                <a:srgbClr val="7C878E"/>
              </a:solidFill>
              <a:ln>
                <a:noFill/>
              </a:ln>
              <a:effectLst/>
            </c:spPr>
            <c:extLst>
              <c:ext xmlns:c16="http://schemas.microsoft.com/office/drawing/2014/chart" uri="{C3380CC4-5D6E-409C-BE32-E72D297353CC}">
                <c16:uniqueId val="{0000000F-B5CB-4AE3-869F-F98E5DA45B9C}"/>
              </c:ext>
            </c:extLst>
          </c:dPt>
          <c:dPt>
            <c:idx val="8"/>
            <c:invertIfNegative val="0"/>
            <c:bubble3D val="0"/>
            <c:spPr>
              <a:solidFill>
                <a:srgbClr val="7C878E"/>
              </a:solidFill>
              <a:ln>
                <a:noFill/>
              </a:ln>
              <a:effectLst/>
            </c:spPr>
            <c:extLst>
              <c:ext xmlns:c16="http://schemas.microsoft.com/office/drawing/2014/chart" uri="{C3380CC4-5D6E-409C-BE32-E72D297353CC}">
                <c16:uniqueId val="{00000011-B5CB-4AE3-869F-F98E5DA45B9C}"/>
              </c:ext>
            </c:extLst>
          </c:dPt>
          <c:dPt>
            <c:idx val="9"/>
            <c:invertIfNegative val="0"/>
            <c:bubble3D val="0"/>
            <c:spPr>
              <a:solidFill>
                <a:srgbClr val="7C878E"/>
              </a:solidFill>
              <a:ln>
                <a:noFill/>
              </a:ln>
              <a:effectLst/>
            </c:spPr>
            <c:extLst>
              <c:ext xmlns:c16="http://schemas.microsoft.com/office/drawing/2014/chart" uri="{C3380CC4-5D6E-409C-BE32-E72D297353CC}">
                <c16:uniqueId val="{00000013-B5CB-4AE3-869F-F98E5DA45B9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5CB-4AE3-869F-F98E5DA45B9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5CB-4AE3-869F-F98E5DA45B9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5CB-4AE3-869F-F98E5DA45B9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5CB-4AE3-869F-F98E5DA45B9C}"/>
              </c:ext>
            </c:extLst>
          </c:dPt>
          <c:dPt>
            <c:idx val="14"/>
            <c:invertIfNegative val="0"/>
            <c:bubble3D val="0"/>
            <c:spPr>
              <a:solidFill>
                <a:srgbClr val="FBBB27"/>
              </a:solidFill>
              <a:ln>
                <a:noFill/>
              </a:ln>
              <a:effectLst/>
            </c:spPr>
            <c:extLst>
              <c:ext xmlns:c16="http://schemas.microsoft.com/office/drawing/2014/chart" uri="{C3380CC4-5D6E-409C-BE32-E72D297353CC}">
                <c16:uniqueId val="{0000001D-B5CB-4AE3-869F-F98E5DA45B9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5CB-4AE3-869F-F98E5DA45B9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5CB-4AE3-869F-F98E5DA45B9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5CB-4AE3-869F-F98E5DA45B9C}"/>
              </c:ext>
            </c:extLst>
          </c:dPt>
          <c:dPt>
            <c:idx val="19"/>
            <c:invertIfNegative val="0"/>
            <c:bubble3D val="0"/>
            <c:spPr>
              <a:solidFill>
                <a:srgbClr val="95682B"/>
              </a:solidFill>
              <a:ln>
                <a:noFill/>
              </a:ln>
              <a:effectLst/>
            </c:spPr>
            <c:extLst>
              <c:ext xmlns:c16="http://schemas.microsoft.com/office/drawing/2014/chart" uri="{C3380CC4-5D6E-409C-BE32-E72D297353CC}">
                <c16:uniqueId val="{00000025-B5CB-4AE3-869F-F98E5DA45B9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'F129'!$A$6:$A$38</c:f>
              <c:strCache>
                <c:ptCount val="33"/>
                <c:pt idx="0">
                  <c:v>Tabasco</c:v>
                </c:pt>
                <c:pt idx="1">
                  <c:v>Guerrero</c:v>
                </c:pt>
                <c:pt idx="2">
                  <c:v>Nayarit</c:v>
                </c:pt>
                <c:pt idx="3">
                  <c:v>Colima</c:v>
                </c:pt>
                <c:pt idx="4">
                  <c:v>Baja California Sur</c:v>
                </c:pt>
                <c:pt idx="5">
                  <c:v>Quintana Roo</c:v>
                </c:pt>
                <c:pt idx="6">
                  <c:v>Chiapas</c:v>
                </c:pt>
                <c:pt idx="7">
                  <c:v>Veracruz</c:v>
                </c:pt>
                <c:pt idx="8">
                  <c:v>Yucatán</c:v>
                </c:pt>
                <c:pt idx="9">
                  <c:v>Sinaloa</c:v>
                </c:pt>
                <c:pt idx="10">
                  <c:v>Michoacán</c:v>
                </c:pt>
                <c:pt idx="11">
                  <c:v>Oaxaca</c:v>
                </c:pt>
                <c:pt idx="12">
                  <c:v>Ciudad de México</c:v>
                </c:pt>
                <c:pt idx="13">
                  <c:v>Campeche</c:v>
                </c:pt>
                <c:pt idx="14">
                  <c:v>Jalisco</c:v>
                </c:pt>
                <c:pt idx="15">
                  <c:v>Durango</c:v>
                </c:pt>
                <c:pt idx="16">
                  <c:v>Tamaulipas</c:v>
                </c:pt>
                <c:pt idx="17">
                  <c:v>Estado de México</c:v>
                </c:pt>
                <c:pt idx="18">
                  <c:v>Hidalgo</c:v>
                </c:pt>
                <c:pt idx="19">
                  <c:v>Nacional</c:v>
                </c:pt>
                <c:pt idx="20">
                  <c:v>Tlaxcala</c:v>
                </c:pt>
                <c:pt idx="21">
                  <c:v>Morelos</c:v>
                </c:pt>
                <c:pt idx="22">
                  <c:v>Chihuahua</c:v>
                </c:pt>
                <c:pt idx="23">
                  <c:v>Sonora</c:v>
                </c:pt>
                <c:pt idx="24">
                  <c:v>Querétaro</c:v>
                </c:pt>
                <c:pt idx="25">
                  <c:v>Nuevo León</c:v>
                </c:pt>
                <c:pt idx="26">
                  <c:v>Zacatecas</c:v>
                </c:pt>
                <c:pt idx="27">
                  <c:v>Baja California</c:v>
                </c:pt>
                <c:pt idx="28">
                  <c:v>San Luis Potosí</c:v>
                </c:pt>
                <c:pt idx="29">
                  <c:v>Guanajuato</c:v>
                </c:pt>
                <c:pt idx="30">
                  <c:v>Coahuila</c:v>
                </c:pt>
                <c:pt idx="31">
                  <c:v>Puebla</c:v>
                </c:pt>
                <c:pt idx="32">
                  <c:v>Aguascalientes</c:v>
                </c:pt>
              </c:strCache>
            </c:strRef>
          </c:cat>
          <c:val>
            <c:numRef>
              <c:f>'F129'!$B$6:$B$38</c:f>
              <c:numCache>
                <c:formatCode>0.0</c:formatCode>
                <c:ptCount val="33"/>
                <c:pt idx="0">
                  <c:v>-9.8218981200230004</c:v>
                </c:pt>
                <c:pt idx="1">
                  <c:v>0.18360743966500001</c:v>
                </c:pt>
                <c:pt idx="2">
                  <c:v>3.4806841664210002</c:v>
                </c:pt>
                <c:pt idx="3">
                  <c:v>7.2692787036890003</c:v>
                </c:pt>
                <c:pt idx="4">
                  <c:v>9.7721322160239996</c:v>
                </c:pt>
                <c:pt idx="5">
                  <c:v>11.449902605988999</c:v>
                </c:pt>
                <c:pt idx="6">
                  <c:v>12.547020235625</c:v>
                </c:pt>
                <c:pt idx="7">
                  <c:v>13.510408233804</c:v>
                </c:pt>
                <c:pt idx="8">
                  <c:v>13.990471400753</c:v>
                </c:pt>
                <c:pt idx="9">
                  <c:v>17.898049642307999</c:v>
                </c:pt>
                <c:pt idx="10">
                  <c:v>18.615561199308001</c:v>
                </c:pt>
                <c:pt idx="11">
                  <c:v>20.713719952824999</c:v>
                </c:pt>
                <c:pt idx="12">
                  <c:v>21.608888585051002</c:v>
                </c:pt>
                <c:pt idx="13">
                  <c:v>21.870656370683999</c:v>
                </c:pt>
                <c:pt idx="14">
                  <c:v>27.961587485612</c:v>
                </c:pt>
                <c:pt idx="15">
                  <c:v>30.010023801025</c:v>
                </c:pt>
                <c:pt idx="16">
                  <c:v>30.178513603828002</c:v>
                </c:pt>
                <c:pt idx="17">
                  <c:v>38.86970010177</c:v>
                </c:pt>
                <c:pt idx="18">
                  <c:v>45.909377975927001</c:v>
                </c:pt>
                <c:pt idx="19">
                  <c:v>51.964125533710003</c:v>
                </c:pt>
                <c:pt idx="20">
                  <c:v>56.276018139727</c:v>
                </c:pt>
                <c:pt idx="21">
                  <c:v>57.149354332572997</c:v>
                </c:pt>
                <c:pt idx="22">
                  <c:v>57.297094819864</c:v>
                </c:pt>
                <c:pt idx="23">
                  <c:v>57.870385685393003</c:v>
                </c:pt>
                <c:pt idx="24">
                  <c:v>63.843525498544999</c:v>
                </c:pt>
                <c:pt idx="25">
                  <c:v>65.421114091806999</c:v>
                </c:pt>
                <c:pt idx="26">
                  <c:v>66.139509338379</c:v>
                </c:pt>
                <c:pt idx="27">
                  <c:v>69.168593383371999</c:v>
                </c:pt>
                <c:pt idx="28">
                  <c:v>83.367540002705994</c:v>
                </c:pt>
                <c:pt idx="29">
                  <c:v>91.718311120574995</c:v>
                </c:pt>
                <c:pt idx="30">
                  <c:v>98.154378482745997</c:v>
                </c:pt>
                <c:pt idx="31">
                  <c:v>160.116146361734</c:v>
                </c:pt>
                <c:pt idx="32">
                  <c:v>178.077229035648</c:v>
                </c:pt>
              </c:numCache>
            </c:numRef>
          </c:val>
          <c:extLst>
            <c:ext xmlns:c16="http://schemas.microsoft.com/office/drawing/2014/chart" uri="{C3380CC4-5D6E-409C-BE32-E72D297353CC}">
              <c16:uniqueId val="{00000026-B5CB-4AE3-869F-F98E5DA45B9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2E15-44ED-B85A-D5243EEF8135}"/>
              </c:ext>
            </c:extLst>
          </c:dPt>
          <c:dPt>
            <c:idx val="15"/>
            <c:invertIfNegative val="0"/>
            <c:bubble3D val="0"/>
            <c:spPr>
              <a:solidFill>
                <a:srgbClr val="FBBB27"/>
              </a:solidFill>
              <a:ln>
                <a:noFill/>
              </a:ln>
              <a:effectLst/>
            </c:spPr>
            <c:extLst>
              <c:ext xmlns:c16="http://schemas.microsoft.com/office/drawing/2014/chart" uri="{C3380CC4-5D6E-409C-BE32-E72D297353CC}">
                <c16:uniqueId val="{00000003-2E15-44ED-B85A-D5243EEF8135}"/>
              </c:ext>
            </c:extLst>
          </c:dPt>
          <c:dLbls>
            <c:dLbl>
              <c:idx val="0"/>
              <c:delete val="1"/>
              <c:extLst>
                <c:ext xmlns:c15="http://schemas.microsoft.com/office/drawing/2012/chart" uri="{CE6537A1-D6FC-4f65-9D91-7224C49458BB}"/>
                <c:ext xmlns:c16="http://schemas.microsoft.com/office/drawing/2014/chart" uri="{C3380CC4-5D6E-409C-BE32-E72D297353CC}">
                  <c16:uniqueId val="{00000004-2E15-44ED-B85A-D5243EEF8135}"/>
                </c:ext>
              </c:extLst>
            </c:dLbl>
            <c:dLbl>
              <c:idx val="1"/>
              <c:delete val="1"/>
              <c:extLst>
                <c:ext xmlns:c15="http://schemas.microsoft.com/office/drawing/2012/chart" uri="{CE6537A1-D6FC-4f65-9D91-7224C49458BB}"/>
                <c:ext xmlns:c16="http://schemas.microsoft.com/office/drawing/2014/chart" uri="{C3380CC4-5D6E-409C-BE32-E72D297353CC}">
                  <c16:uniqueId val="{00000005-2E15-44ED-B85A-D5243EEF8135}"/>
                </c:ext>
              </c:extLst>
            </c:dLbl>
            <c:dLbl>
              <c:idx val="2"/>
              <c:delete val="1"/>
              <c:extLst>
                <c:ext xmlns:c15="http://schemas.microsoft.com/office/drawing/2012/chart" uri="{CE6537A1-D6FC-4f65-9D91-7224C49458BB}"/>
                <c:ext xmlns:c16="http://schemas.microsoft.com/office/drawing/2014/chart" uri="{C3380CC4-5D6E-409C-BE32-E72D297353CC}">
                  <c16:uniqueId val="{00000006-2E15-44ED-B85A-D5243EEF8135}"/>
                </c:ext>
              </c:extLst>
            </c:dLbl>
            <c:dLbl>
              <c:idx val="3"/>
              <c:delete val="1"/>
              <c:extLst>
                <c:ext xmlns:c15="http://schemas.microsoft.com/office/drawing/2012/chart" uri="{CE6537A1-D6FC-4f65-9D91-7224C49458BB}"/>
                <c:ext xmlns:c16="http://schemas.microsoft.com/office/drawing/2014/chart" uri="{C3380CC4-5D6E-409C-BE32-E72D297353CC}">
                  <c16:uniqueId val="{00000007-2E15-44ED-B85A-D5243EEF8135}"/>
                </c:ext>
              </c:extLst>
            </c:dLbl>
            <c:dLbl>
              <c:idx val="4"/>
              <c:delete val="1"/>
              <c:extLst>
                <c:ext xmlns:c15="http://schemas.microsoft.com/office/drawing/2012/chart" uri="{CE6537A1-D6FC-4f65-9D91-7224C49458BB}"/>
                <c:ext xmlns:c16="http://schemas.microsoft.com/office/drawing/2014/chart" uri="{C3380CC4-5D6E-409C-BE32-E72D297353CC}">
                  <c16:uniqueId val="{00000008-2E15-44ED-B85A-D5243EEF8135}"/>
                </c:ext>
              </c:extLst>
            </c:dLbl>
            <c:dLbl>
              <c:idx val="5"/>
              <c:delete val="1"/>
              <c:extLst>
                <c:ext xmlns:c15="http://schemas.microsoft.com/office/drawing/2012/chart" uri="{CE6537A1-D6FC-4f65-9D91-7224C49458BB}"/>
                <c:ext xmlns:c16="http://schemas.microsoft.com/office/drawing/2014/chart" uri="{C3380CC4-5D6E-409C-BE32-E72D297353CC}">
                  <c16:uniqueId val="{00000009-2E15-44ED-B85A-D5243EEF8135}"/>
                </c:ext>
              </c:extLst>
            </c:dLbl>
            <c:dLbl>
              <c:idx val="6"/>
              <c:delete val="1"/>
              <c:extLst>
                <c:ext xmlns:c15="http://schemas.microsoft.com/office/drawing/2012/chart" uri="{CE6537A1-D6FC-4f65-9D91-7224C49458BB}"/>
                <c:ext xmlns:c16="http://schemas.microsoft.com/office/drawing/2014/chart" uri="{C3380CC4-5D6E-409C-BE32-E72D297353CC}">
                  <c16:uniqueId val="{00000001-2E15-44ED-B85A-D5243EEF8135}"/>
                </c:ext>
              </c:extLst>
            </c:dLbl>
            <c:dLbl>
              <c:idx val="7"/>
              <c:delete val="1"/>
              <c:extLst>
                <c:ext xmlns:c15="http://schemas.microsoft.com/office/drawing/2012/chart" uri="{CE6537A1-D6FC-4f65-9D91-7224C49458BB}"/>
                <c:ext xmlns:c16="http://schemas.microsoft.com/office/drawing/2014/chart" uri="{C3380CC4-5D6E-409C-BE32-E72D297353CC}">
                  <c16:uniqueId val="{0000000A-2E15-44ED-B85A-D5243EEF8135}"/>
                </c:ext>
              </c:extLst>
            </c:dLbl>
            <c:dLbl>
              <c:idx val="8"/>
              <c:delete val="1"/>
              <c:extLst>
                <c:ext xmlns:c15="http://schemas.microsoft.com/office/drawing/2012/chart" uri="{CE6537A1-D6FC-4f65-9D91-7224C49458BB}"/>
                <c:ext xmlns:c16="http://schemas.microsoft.com/office/drawing/2014/chart" uri="{C3380CC4-5D6E-409C-BE32-E72D297353CC}">
                  <c16:uniqueId val="{0000000B-2E15-44ED-B85A-D5243EEF8135}"/>
                </c:ext>
              </c:extLst>
            </c:dLbl>
            <c:dLbl>
              <c:idx val="9"/>
              <c:delete val="1"/>
              <c:extLst>
                <c:ext xmlns:c15="http://schemas.microsoft.com/office/drawing/2012/chart" uri="{CE6537A1-D6FC-4f65-9D91-7224C49458BB}"/>
                <c:ext xmlns:c16="http://schemas.microsoft.com/office/drawing/2014/chart" uri="{C3380CC4-5D6E-409C-BE32-E72D297353CC}">
                  <c16:uniqueId val="{0000000C-2E15-44ED-B85A-D5243EEF8135}"/>
                </c:ext>
              </c:extLst>
            </c:dLbl>
            <c:dLbl>
              <c:idx val="10"/>
              <c:delete val="1"/>
              <c:extLst>
                <c:ext xmlns:c15="http://schemas.microsoft.com/office/drawing/2012/chart" uri="{CE6537A1-D6FC-4f65-9D91-7224C49458BB}"/>
                <c:ext xmlns:c16="http://schemas.microsoft.com/office/drawing/2014/chart" uri="{C3380CC4-5D6E-409C-BE32-E72D297353CC}">
                  <c16:uniqueId val="{0000000D-2E15-44ED-B85A-D5243EEF8135}"/>
                </c:ext>
              </c:extLst>
            </c:dLbl>
            <c:dLbl>
              <c:idx val="11"/>
              <c:delete val="1"/>
              <c:extLst>
                <c:ext xmlns:c15="http://schemas.microsoft.com/office/drawing/2012/chart" uri="{CE6537A1-D6FC-4f65-9D91-7224C49458BB}"/>
                <c:ext xmlns:c16="http://schemas.microsoft.com/office/drawing/2014/chart" uri="{C3380CC4-5D6E-409C-BE32-E72D297353CC}">
                  <c16:uniqueId val="{0000000E-2E15-44ED-B85A-D5243EEF8135}"/>
                </c:ext>
              </c:extLst>
            </c:dLbl>
            <c:dLbl>
              <c:idx val="12"/>
              <c:delete val="1"/>
              <c:extLst>
                <c:ext xmlns:c15="http://schemas.microsoft.com/office/drawing/2012/chart" uri="{CE6537A1-D6FC-4f65-9D91-7224C49458BB}"/>
                <c:ext xmlns:c16="http://schemas.microsoft.com/office/drawing/2014/chart" uri="{C3380CC4-5D6E-409C-BE32-E72D297353CC}">
                  <c16:uniqueId val="{0000000F-2E15-44ED-B85A-D5243EEF8135}"/>
                </c:ext>
              </c:extLst>
            </c:dLbl>
            <c:dLbl>
              <c:idx val="13"/>
              <c:delete val="1"/>
              <c:extLst>
                <c:ext xmlns:c15="http://schemas.microsoft.com/office/drawing/2012/chart" uri="{CE6537A1-D6FC-4f65-9D91-7224C49458BB}"/>
                <c:ext xmlns:c16="http://schemas.microsoft.com/office/drawing/2014/chart" uri="{C3380CC4-5D6E-409C-BE32-E72D297353CC}">
                  <c16:uniqueId val="{00000010-2E15-44ED-B85A-D5243EEF8135}"/>
                </c:ext>
              </c:extLst>
            </c:dLbl>
            <c:dLbl>
              <c:idx val="14"/>
              <c:delete val="1"/>
              <c:extLst>
                <c:ext xmlns:c15="http://schemas.microsoft.com/office/drawing/2012/chart" uri="{CE6537A1-D6FC-4f65-9D91-7224C49458BB}"/>
                <c:ext xmlns:c16="http://schemas.microsoft.com/office/drawing/2014/chart" uri="{C3380CC4-5D6E-409C-BE32-E72D297353CC}">
                  <c16:uniqueId val="{00000011-2E15-44ED-B85A-D5243EEF81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'F130'!$A$6:$A$21</c:f>
              <c:strCache>
                <c:ptCount val="16"/>
                <c:pt idx="0">
                  <c:v>2006/06</c:v>
                </c:pt>
                <c:pt idx="1">
                  <c:v>2007/06</c:v>
                </c:pt>
                <c:pt idx="2">
                  <c:v>2008/06</c:v>
                </c:pt>
                <c:pt idx="3">
                  <c:v>2009/06</c:v>
                </c:pt>
                <c:pt idx="4">
                  <c:v>2010/06</c:v>
                </c:pt>
                <c:pt idx="5">
                  <c:v>2011/06</c:v>
                </c:pt>
                <c:pt idx="6">
                  <c:v>2012/06</c:v>
                </c:pt>
                <c:pt idx="7">
                  <c:v>2013/06</c:v>
                </c:pt>
                <c:pt idx="8">
                  <c:v>2014/06</c:v>
                </c:pt>
                <c:pt idx="9">
                  <c:v>2015/06</c:v>
                </c:pt>
                <c:pt idx="10">
                  <c:v>2016/06</c:v>
                </c:pt>
                <c:pt idx="11">
                  <c:v>2017/06</c:v>
                </c:pt>
                <c:pt idx="12">
                  <c:v>2018/06</c:v>
                </c:pt>
                <c:pt idx="13">
                  <c:v>2019/06</c:v>
                </c:pt>
                <c:pt idx="14">
                  <c:v>2020/06</c:v>
                </c:pt>
                <c:pt idx="15">
                  <c:v>2021/06</c:v>
                </c:pt>
              </c:strCache>
            </c:strRef>
          </c:cat>
          <c:val>
            <c:numRef>
              <c:f>'F130'!$B$6:$B$21</c:f>
              <c:numCache>
                <c:formatCode>#,##0</c:formatCode>
                <c:ptCount val="16"/>
                <c:pt idx="0">
                  <c:v>2246.341115529</c:v>
                </c:pt>
                <c:pt idx="1">
                  <c:v>2257.5376080400001</c:v>
                </c:pt>
                <c:pt idx="2">
                  <c:v>2612.2784244949999</c:v>
                </c:pt>
                <c:pt idx="3">
                  <c:v>1584.263298957</c:v>
                </c:pt>
                <c:pt idx="4">
                  <c:v>2254.4467395520001</c:v>
                </c:pt>
                <c:pt idx="5">
                  <c:v>2574.9967999109999</c:v>
                </c:pt>
                <c:pt idx="6">
                  <c:v>2660.4349968699998</c:v>
                </c:pt>
                <c:pt idx="7">
                  <c:v>2248.3396784309998</c:v>
                </c:pt>
                <c:pt idx="8">
                  <c:v>1977.752663881</c:v>
                </c:pt>
                <c:pt idx="9">
                  <c:v>2317.7733903530002</c:v>
                </c:pt>
                <c:pt idx="10">
                  <c:v>2146.7409138029998</c:v>
                </c:pt>
                <c:pt idx="11">
                  <c:v>2856.25875189</c:v>
                </c:pt>
                <c:pt idx="12">
                  <c:v>2100.354253905</c:v>
                </c:pt>
                <c:pt idx="13">
                  <c:v>1780.596483992</c:v>
                </c:pt>
                <c:pt idx="14">
                  <c:v>1307.371234209</c:v>
                </c:pt>
                <c:pt idx="15">
                  <c:v>1248.675763365</c:v>
                </c:pt>
              </c:numCache>
            </c:numRef>
          </c:val>
          <c:extLst>
            <c:ext xmlns:c16="http://schemas.microsoft.com/office/drawing/2014/chart" uri="{C3380CC4-5D6E-409C-BE32-E72D297353CC}">
              <c16:uniqueId val="{00000012-2E15-44ED-B85A-D5243EEF8135}"/>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'F131'!$C$5</c:f>
              <c:strCache>
                <c:ptCount val="1"/>
                <c:pt idx="0">
                  <c:v>Valor de la producción</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5497-480A-AAC3-505D34585D49}"/>
              </c:ext>
            </c:extLst>
          </c:dPt>
          <c:dPt>
            <c:idx val="17"/>
            <c:invertIfNegative val="0"/>
            <c:bubble3D val="0"/>
            <c:spPr>
              <a:solidFill>
                <a:srgbClr val="7C878E"/>
              </a:solidFill>
              <a:ln>
                <a:noFill/>
              </a:ln>
              <a:effectLst/>
            </c:spPr>
            <c:extLst>
              <c:ext xmlns:c16="http://schemas.microsoft.com/office/drawing/2014/chart" uri="{C3380CC4-5D6E-409C-BE32-E72D297353CC}">
                <c16:uniqueId val="{00000003-5497-480A-AAC3-505D34585D49}"/>
              </c:ext>
            </c:extLst>
          </c:dPt>
          <c:dPt>
            <c:idx val="29"/>
            <c:invertIfNegative val="0"/>
            <c:bubble3D val="0"/>
            <c:spPr>
              <a:solidFill>
                <a:srgbClr val="7C878E"/>
              </a:solidFill>
              <a:ln>
                <a:noFill/>
              </a:ln>
              <a:effectLst/>
            </c:spPr>
            <c:extLst>
              <c:ext xmlns:c16="http://schemas.microsoft.com/office/drawing/2014/chart" uri="{C3380CC4-5D6E-409C-BE32-E72D297353CC}">
                <c16:uniqueId val="{00000005-5497-480A-AAC3-505D34585D49}"/>
              </c:ext>
            </c:extLst>
          </c:dPt>
          <c:dPt>
            <c:idx val="41"/>
            <c:invertIfNegative val="0"/>
            <c:bubble3D val="0"/>
            <c:spPr>
              <a:solidFill>
                <a:srgbClr val="7C878E"/>
              </a:solidFill>
              <a:ln>
                <a:noFill/>
              </a:ln>
              <a:effectLst/>
            </c:spPr>
            <c:extLst>
              <c:ext xmlns:c16="http://schemas.microsoft.com/office/drawing/2014/chart" uri="{C3380CC4-5D6E-409C-BE32-E72D297353CC}">
                <c16:uniqueId val="{00000007-5497-480A-AAC3-505D34585D49}"/>
              </c:ext>
            </c:extLst>
          </c:dPt>
          <c:dPt>
            <c:idx val="53"/>
            <c:invertIfNegative val="0"/>
            <c:bubble3D val="0"/>
            <c:spPr>
              <a:solidFill>
                <a:srgbClr val="7C878E"/>
              </a:solidFill>
              <a:ln>
                <a:noFill/>
              </a:ln>
              <a:effectLst/>
            </c:spPr>
            <c:extLst>
              <c:ext xmlns:c16="http://schemas.microsoft.com/office/drawing/2014/chart" uri="{C3380CC4-5D6E-409C-BE32-E72D297353CC}">
                <c16:uniqueId val="{00000009-5497-480A-AAC3-505D34585D49}"/>
              </c:ext>
            </c:extLst>
          </c:dPt>
          <c:dPt>
            <c:idx val="65"/>
            <c:invertIfNegative val="0"/>
            <c:bubble3D val="0"/>
            <c:spPr>
              <a:solidFill>
                <a:srgbClr val="7C878E"/>
              </a:solidFill>
              <a:ln>
                <a:noFill/>
              </a:ln>
              <a:effectLst/>
            </c:spPr>
            <c:extLst>
              <c:ext xmlns:c16="http://schemas.microsoft.com/office/drawing/2014/chart" uri="{C3380CC4-5D6E-409C-BE32-E72D297353CC}">
                <c16:uniqueId val="{0000000B-5497-480A-AAC3-505D34585D49}"/>
              </c:ext>
            </c:extLst>
          </c:dPt>
          <c:dPt>
            <c:idx val="77"/>
            <c:invertIfNegative val="0"/>
            <c:bubble3D val="0"/>
            <c:spPr>
              <a:solidFill>
                <a:srgbClr val="7C878E"/>
              </a:solidFill>
              <a:ln>
                <a:noFill/>
              </a:ln>
              <a:effectLst/>
            </c:spPr>
            <c:extLst>
              <c:ext xmlns:c16="http://schemas.microsoft.com/office/drawing/2014/chart" uri="{C3380CC4-5D6E-409C-BE32-E72D297353CC}">
                <c16:uniqueId val="{0000000D-5497-480A-AAC3-505D34585D49}"/>
              </c:ext>
            </c:extLst>
          </c:dPt>
          <c:dPt>
            <c:idx val="89"/>
            <c:invertIfNegative val="0"/>
            <c:bubble3D val="0"/>
            <c:spPr>
              <a:solidFill>
                <a:srgbClr val="7C878E"/>
              </a:solidFill>
              <a:ln>
                <a:noFill/>
              </a:ln>
              <a:effectLst/>
            </c:spPr>
            <c:extLst>
              <c:ext xmlns:c16="http://schemas.microsoft.com/office/drawing/2014/chart" uri="{C3380CC4-5D6E-409C-BE32-E72D297353CC}">
                <c16:uniqueId val="{0000000F-5497-480A-AAC3-505D34585D49}"/>
              </c:ext>
            </c:extLst>
          </c:dPt>
          <c:dPt>
            <c:idx val="101"/>
            <c:invertIfNegative val="0"/>
            <c:bubble3D val="0"/>
            <c:spPr>
              <a:solidFill>
                <a:srgbClr val="FBBB27"/>
              </a:solidFill>
              <a:ln>
                <a:noFill/>
              </a:ln>
              <a:effectLst/>
            </c:spPr>
            <c:extLst>
              <c:ext xmlns:c16="http://schemas.microsoft.com/office/drawing/2014/chart" uri="{C3380CC4-5D6E-409C-BE32-E72D297353CC}">
                <c16:uniqueId val="{00000011-5497-480A-AAC3-505D34585D49}"/>
              </c:ext>
            </c:extLst>
          </c:dPt>
          <c:cat>
            <c:multiLvlStrRef>
              <c:f>'F131'!$A$6:$B$107</c:f>
              <c:multiLvlStrCache>
                <c:ptCount val="10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'F131'!$C$6:$C$107</c:f>
              <c:numCache>
                <c:formatCode>#,##0</c:formatCode>
                <c:ptCount val="102"/>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1323.412155429</c:v>
                </c:pt>
                <c:pt idx="97">
                  <c:v>1285.704185396</c:v>
                </c:pt>
                <c:pt idx="98">
                  <c:v>1562.2819323379999</c:v>
                </c:pt>
                <c:pt idx="99">
                  <c:v>1404.678035726</c:v>
                </c:pt>
                <c:pt idx="100">
                  <c:v>1324.3402681709999</c:v>
                </c:pt>
                <c:pt idx="101">
                  <c:v>1248.675763365</c:v>
                </c:pt>
              </c:numCache>
            </c:numRef>
          </c:val>
          <c:extLst>
            <c:ext xmlns:c16="http://schemas.microsoft.com/office/drawing/2014/chart" uri="{C3380CC4-5D6E-409C-BE32-E72D297353CC}">
              <c16:uniqueId val="{00000012-5497-480A-AAC3-505D34585D4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'F131'!$D$5</c:f>
              <c:strCache>
                <c:ptCount val="1"/>
                <c:pt idx="0">
                  <c:v>Promedio</c:v>
                </c:pt>
              </c:strCache>
            </c:strRef>
          </c:tx>
          <c:spPr>
            <a:ln w="28575" cap="rnd">
              <a:solidFill>
                <a:srgbClr val="B69630"/>
              </a:solidFill>
              <a:round/>
            </a:ln>
            <a:effectLst/>
          </c:spPr>
          <c:marker>
            <c:symbol val="none"/>
          </c:marker>
          <c:cat>
            <c:multiLvlStrRef>
              <c:f>'F131'!$A$6:$B$107</c:f>
              <c:multiLvlStrCache>
                <c:ptCount val="10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'F131'!$D$6:$D$107</c:f>
              <c:numCache>
                <c:formatCode>#,##0</c:formatCode>
                <c:ptCount val="102"/>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1388.9294525924199</c:v>
                </c:pt>
                <c:pt idx="97">
                  <c:v>1356.6894339610801</c:v>
                </c:pt>
                <c:pt idx="98">
                  <c:v>1357.2251637670799</c:v>
                </c:pt>
                <c:pt idx="99">
                  <c:v>1367.7940291350801</c:v>
                </c:pt>
                <c:pt idx="100">
                  <c:v>1376.1796327111699</c:v>
                </c:pt>
                <c:pt idx="101">
                  <c:v>1371.28834347417</c:v>
                </c:pt>
              </c:numCache>
            </c:numRef>
          </c:val>
          <c:smooth val="0"/>
          <c:extLst>
            <c:ext xmlns:c16="http://schemas.microsoft.com/office/drawing/2014/chart" uri="{C3380CC4-5D6E-409C-BE32-E72D297353CC}">
              <c16:uniqueId val="{00000013-5497-480A-AAC3-505D34585D4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'F12'!$B$7</c:f>
              <c:strCache>
                <c:ptCount val="1"/>
                <c:pt idx="0">
                  <c:v>Propia</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1C-4685-88FF-46C6AC37596F}"/>
              </c:ext>
            </c:extLst>
          </c:dPt>
          <c:dPt>
            <c:idx val="1"/>
            <c:invertIfNegative val="0"/>
            <c:bubble3D val="0"/>
            <c:spPr>
              <a:solidFill>
                <a:srgbClr val="FBBB27"/>
              </a:solidFill>
              <a:ln>
                <a:noFill/>
              </a:ln>
              <a:effectLst/>
            </c:spPr>
            <c:extLst>
              <c:ext xmlns:c16="http://schemas.microsoft.com/office/drawing/2014/chart" uri="{C3380CC4-5D6E-409C-BE32-E72D297353CC}">
                <c16:uniqueId val="{00000003-531C-4685-88FF-46C6AC37596F}"/>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1C-4685-88FF-46C6AC37596F}"/>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1C-4685-88FF-46C6AC37596F}"/>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1C-4685-88FF-46C6AC37596F}"/>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1C-4685-88FF-46C6AC37596F}"/>
              </c:ext>
            </c:extLst>
          </c:dPt>
          <c:dPt>
            <c:idx val="7"/>
            <c:invertIfNegative val="0"/>
            <c:bubble3D val="0"/>
            <c:spPr>
              <a:solidFill>
                <a:srgbClr val="7C878E"/>
              </a:solidFill>
              <a:ln>
                <a:noFill/>
              </a:ln>
              <a:effectLst/>
            </c:spPr>
            <c:extLst>
              <c:ext xmlns:c16="http://schemas.microsoft.com/office/drawing/2014/chart" uri="{C3380CC4-5D6E-409C-BE32-E72D297353CC}">
                <c16:uniqueId val="{0000000D-531C-4685-88FF-46C6AC37596F}"/>
              </c:ext>
            </c:extLst>
          </c:dPt>
          <c:dPt>
            <c:idx val="9"/>
            <c:invertIfNegative val="0"/>
            <c:bubble3D val="0"/>
            <c:spPr>
              <a:solidFill>
                <a:srgbClr val="95682B"/>
              </a:solidFill>
              <a:ln>
                <a:noFill/>
              </a:ln>
              <a:effectLst/>
            </c:spPr>
            <c:extLst>
              <c:ext xmlns:c16="http://schemas.microsoft.com/office/drawing/2014/chart" uri="{C3380CC4-5D6E-409C-BE32-E72D297353CC}">
                <c16:uniqueId val="{0000000F-531C-4685-88FF-46C6AC37596F}"/>
              </c:ext>
            </c:extLst>
          </c:dPt>
          <c:dPt>
            <c:idx val="10"/>
            <c:invertIfNegative val="0"/>
            <c:bubble3D val="0"/>
            <c:spPr>
              <a:solidFill>
                <a:srgbClr val="7C878E"/>
              </a:solidFill>
              <a:ln>
                <a:noFill/>
              </a:ln>
              <a:effectLst/>
            </c:spPr>
            <c:extLst>
              <c:ext xmlns:c16="http://schemas.microsoft.com/office/drawing/2014/chart" uri="{C3380CC4-5D6E-409C-BE32-E72D297353CC}">
                <c16:uniqueId val="{00000011-531C-4685-88FF-46C6AC37596F}"/>
              </c:ext>
            </c:extLst>
          </c:dPt>
          <c:dPt>
            <c:idx val="12"/>
            <c:invertIfNegative val="0"/>
            <c:bubble3D val="0"/>
            <c:spPr>
              <a:solidFill>
                <a:srgbClr val="7C878E"/>
              </a:solidFill>
              <a:ln>
                <a:noFill/>
              </a:ln>
              <a:effectLst/>
            </c:spPr>
            <c:extLst>
              <c:ext xmlns:c16="http://schemas.microsoft.com/office/drawing/2014/chart" uri="{C3380CC4-5D6E-409C-BE32-E72D297353CC}">
                <c16:uniqueId val="{00000013-531C-4685-88FF-46C6AC37596F}"/>
              </c:ext>
            </c:extLst>
          </c:dPt>
          <c:dPt>
            <c:idx val="14"/>
            <c:invertIfNegative val="0"/>
            <c:bubble3D val="0"/>
            <c:spPr>
              <a:solidFill>
                <a:srgbClr val="7C878E"/>
              </a:solidFill>
              <a:ln>
                <a:noFill/>
              </a:ln>
              <a:effectLst/>
            </c:spPr>
            <c:extLst>
              <c:ext xmlns:c16="http://schemas.microsoft.com/office/drawing/2014/chart" uri="{C3380CC4-5D6E-409C-BE32-E72D297353CC}">
                <c16:uniqueId val="{00000015-531C-4685-88FF-46C6AC37596F}"/>
              </c:ext>
            </c:extLst>
          </c:dPt>
          <c:dPt>
            <c:idx val="19"/>
            <c:invertIfNegative val="0"/>
            <c:bubble3D val="0"/>
            <c:spPr>
              <a:solidFill>
                <a:srgbClr val="7C878E"/>
              </a:solidFill>
              <a:ln>
                <a:noFill/>
              </a:ln>
              <a:effectLst/>
            </c:spPr>
            <c:extLst>
              <c:ext xmlns:c16="http://schemas.microsoft.com/office/drawing/2014/chart" uri="{C3380CC4-5D6E-409C-BE32-E72D297353CC}">
                <c16:uniqueId val="{00000017-531C-4685-88FF-46C6AC37596F}"/>
              </c:ext>
            </c:extLst>
          </c:dPt>
          <c:dPt>
            <c:idx val="23"/>
            <c:invertIfNegative val="0"/>
            <c:bubble3D val="0"/>
            <c:spPr>
              <a:solidFill>
                <a:srgbClr val="7C878E"/>
              </a:solidFill>
              <a:ln>
                <a:noFill/>
              </a:ln>
              <a:effectLst/>
            </c:spPr>
            <c:extLst>
              <c:ext xmlns:c16="http://schemas.microsoft.com/office/drawing/2014/chart" uri="{C3380CC4-5D6E-409C-BE32-E72D297353CC}">
                <c16:uniqueId val="{00000019-531C-4685-88FF-46C6AC37596F}"/>
              </c:ext>
            </c:extLst>
          </c:dPt>
          <c:dPt>
            <c:idx val="24"/>
            <c:invertIfNegative val="0"/>
            <c:bubble3D val="0"/>
            <c:spPr>
              <a:solidFill>
                <a:srgbClr val="7C878E"/>
              </a:solidFill>
              <a:ln>
                <a:noFill/>
              </a:ln>
              <a:effectLst/>
            </c:spPr>
            <c:extLst>
              <c:ext xmlns:c16="http://schemas.microsoft.com/office/drawing/2014/chart" uri="{C3380CC4-5D6E-409C-BE32-E72D297353CC}">
                <c16:uniqueId val="{0000001B-531C-4685-88FF-46C6AC37596F}"/>
              </c:ext>
            </c:extLst>
          </c:dPt>
          <c:dPt>
            <c:idx val="25"/>
            <c:invertIfNegative val="0"/>
            <c:bubble3D val="0"/>
            <c:spPr>
              <a:solidFill>
                <a:srgbClr val="7C878E"/>
              </a:solidFill>
              <a:ln>
                <a:noFill/>
              </a:ln>
              <a:effectLst/>
            </c:spPr>
            <c:extLst>
              <c:ext xmlns:c16="http://schemas.microsoft.com/office/drawing/2014/chart" uri="{C3380CC4-5D6E-409C-BE32-E72D297353CC}">
                <c16:uniqueId val="{0000001D-531C-4685-88FF-46C6AC37596F}"/>
              </c:ext>
            </c:extLst>
          </c:dPt>
          <c:dPt>
            <c:idx val="26"/>
            <c:invertIfNegative val="0"/>
            <c:bubble3D val="0"/>
            <c:spPr>
              <a:solidFill>
                <a:srgbClr val="7C878E"/>
              </a:solidFill>
              <a:ln>
                <a:noFill/>
              </a:ln>
              <a:effectLst/>
            </c:spPr>
            <c:extLst>
              <c:ext xmlns:c16="http://schemas.microsoft.com/office/drawing/2014/chart" uri="{C3380CC4-5D6E-409C-BE32-E72D297353CC}">
                <c16:uniqueId val="{0000001F-531C-4685-88FF-46C6AC37596F}"/>
              </c:ext>
            </c:extLst>
          </c:dPt>
          <c:dPt>
            <c:idx val="28"/>
            <c:invertIfNegative val="0"/>
            <c:bubble3D val="0"/>
            <c:spPr>
              <a:solidFill>
                <a:srgbClr val="7C878E"/>
              </a:solidFill>
              <a:ln>
                <a:noFill/>
              </a:ln>
              <a:effectLst/>
            </c:spPr>
            <c:extLst>
              <c:ext xmlns:c16="http://schemas.microsoft.com/office/drawing/2014/chart" uri="{C3380CC4-5D6E-409C-BE32-E72D297353CC}">
                <c16:uniqueId val="{00000021-531C-4685-88FF-46C6AC37596F}"/>
              </c:ext>
            </c:extLst>
          </c:dPt>
          <c:dPt>
            <c:idx val="30"/>
            <c:invertIfNegative val="0"/>
            <c:bubble3D val="0"/>
            <c:spPr>
              <a:solidFill>
                <a:srgbClr val="7C878E"/>
              </a:solidFill>
              <a:ln>
                <a:noFill/>
              </a:ln>
              <a:effectLst/>
            </c:spPr>
            <c:extLst>
              <c:ext xmlns:c16="http://schemas.microsoft.com/office/drawing/2014/chart" uri="{C3380CC4-5D6E-409C-BE32-E72D297353CC}">
                <c16:uniqueId val="{00000023-531C-4685-88FF-46C6AC37596F}"/>
              </c:ext>
            </c:extLst>
          </c:dPt>
          <c:dPt>
            <c:idx val="31"/>
            <c:invertIfNegative val="0"/>
            <c:bubble3D val="0"/>
            <c:spPr>
              <a:solidFill>
                <a:srgbClr val="7C878E"/>
              </a:solidFill>
              <a:ln>
                <a:noFill/>
              </a:ln>
              <a:effectLst/>
            </c:spPr>
            <c:extLst>
              <c:ext xmlns:c16="http://schemas.microsoft.com/office/drawing/2014/chart" uri="{C3380CC4-5D6E-409C-BE32-E72D297353CC}">
                <c16:uniqueId val="{00000025-531C-4685-88FF-46C6AC37596F}"/>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'F12'!$A$8:$A$40</c:f>
              <c:strCache>
                <c:ptCount val="33"/>
                <c:pt idx="0">
                  <c:v>Ciudad de México</c:v>
                </c:pt>
                <c:pt idx="1">
                  <c:v>Jalisco</c:v>
                </c:pt>
                <c:pt idx="2">
                  <c:v>Colima</c:v>
                </c:pt>
                <c:pt idx="3">
                  <c:v>Baja California Sur</c:v>
                </c:pt>
                <c:pt idx="4">
                  <c:v>Quintana Roo</c:v>
                </c:pt>
                <c:pt idx="5">
                  <c:v>Baja California</c:v>
                </c:pt>
                <c:pt idx="6">
                  <c:v>Estado de México</c:v>
                </c:pt>
                <c:pt idx="7">
                  <c:v>Michoacán</c:v>
                </c:pt>
                <c:pt idx="8">
                  <c:v>Tamaulipas</c:v>
                </c:pt>
                <c:pt idx="9">
                  <c:v>Nacional</c:v>
                </c:pt>
                <c:pt idx="10">
                  <c:v>Aguascalientes</c:v>
                </c:pt>
                <c:pt idx="11">
                  <c:v>Puebla</c:v>
                </c:pt>
                <c:pt idx="12">
                  <c:v>Coahuila</c:v>
                </c:pt>
                <c:pt idx="13">
                  <c:v>Nayarit</c:v>
                </c:pt>
                <c:pt idx="14">
                  <c:v>Morelos</c:v>
                </c:pt>
                <c:pt idx="15">
                  <c:v>Veracruz</c:v>
                </c:pt>
                <c:pt idx="16">
                  <c:v>Guanajuato</c:v>
                </c:pt>
                <c:pt idx="17">
                  <c:v>Chihuahua</c:v>
                </c:pt>
                <c:pt idx="18">
                  <c:v>Nuevo León</c:v>
                </c:pt>
                <c:pt idx="19">
                  <c:v>Sonora</c:v>
                </c:pt>
                <c:pt idx="20">
                  <c:v>Zacatecas</c:v>
                </c:pt>
                <c:pt idx="21">
                  <c:v>Querétaro</c:v>
                </c:pt>
                <c:pt idx="22">
                  <c:v>San Luis Potosí</c:v>
                </c:pt>
                <c:pt idx="23">
                  <c:v>Guerrero</c:v>
                </c:pt>
                <c:pt idx="24">
                  <c:v>Tlaxcala</c:v>
                </c:pt>
                <c:pt idx="25">
                  <c:v>Durango</c:v>
                </c:pt>
                <c:pt idx="26">
                  <c:v>Chiapas</c:v>
                </c:pt>
                <c:pt idx="27">
                  <c:v>Tabasco</c:v>
                </c:pt>
                <c:pt idx="28">
                  <c:v>Sinaloa</c:v>
                </c:pt>
                <c:pt idx="29">
                  <c:v>Campeche</c:v>
                </c:pt>
                <c:pt idx="30">
                  <c:v>Yucatán</c:v>
                </c:pt>
                <c:pt idx="31">
                  <c:v>Hidalgo</c:v>
                </c:pt>
                <c:pt idx="32">
                  <c:v>Oaxaca</c:v>
                </c:pt>
              </c:strCache>
            </c:strRef>
          </c:cat>
          <c:val>
            <c:numRef>
              <c:f>'F12'!$B$8:$B$40</c:f>
              <c:numCache>
                <c:formatCode>0.0%</c:formatCode>
                <c:ptCount val="33"/>
                <c:pt idx="0">
                  <c:v>0.51159326191499999</c:v>
                </c:pt>
                <c:pt idx="1">
                  <c:v>0.57750413485499996</c:v>
                </c:pt>
                <c:pt idx="2">
                  <c:v>0.60270564656699999</c:v>
                </c:pt>
                <c:pt idx="3">
                  <c:v>0.61597211035199995</c:v>
                </c:pt>
                <c:pt idx="4">
                  <c:v>0.62723912934500003</c:v>
                </c:pt>
                <c:pt idx="5">
                  <c:v>0.63288769212499996</c:v>
                </c:pt>
                <c:pt idx="6">
                  <c:v>0.63528212608199996</c:v>
                </c:pt>
                <c:pt idx="7">
                  <c:v>0.65340201130599995</c:v>
                </c:pt>
                <c:pt idx="8">
                  <c:v>0.67614209629300004</c:v>
                </c:pt>
                <c:pt idx="9">
                  <c:v>0.67770732444800008</c:v>
                </c:pt>
                <c:pt idx="10">
                  <c:v>0.683517511578</c:v>
                </c:pt>
                <c:pt idx="11">
                  <c:v>0.6874053927449999</c:v>
                </c:pt>
                <c:pt idx="12">
                  <c:v>0.69032803308099999</c:v>
                </c:pt>
                <c:pt idx="13">
                  <c:v>0.69094343816000003</c:v>
                </c:pt>
                <c:pt idx="14">
                  <c:v>0.69410838272399999</c:v>
                </c:pt>
                <c:pt idx="15">
                  <c:v>0.70336329561499999</c:v>
                </c:pt>
                <c:pt idx="16">
                  <c:v>0.70654717623500007</c:v>
                </c:pt>
                <c:pt idx="17">
                  <c:v>0.7085745957170001</c:v>
                </c:pt>
                <c:pt idx="18">
                  <c:v>0.70905764062599996</c:v>
                </c:pt>
                <c:pt idx="19">
                  <c:v>0.710658601783</c:v>
                </c:pt>
                <c:pt idx="20">
                  <c:v>0.71676125698399995</c:v>
                </c:pt>
                <c:pt idx="21">
                  <c:v>0.73070939404099999</c:v>
                </c:pt>
                <c:pt idx="22">
                  <c:v>0.73588244196000008</c:v>
                </c:pt>
                <c:pt idx="23">
                  <c:v>0.73590448173400003</c:v>
                </c:pt>
                <c:pt idx="24">
                  <c:v>0.74065997575099995</c:v>
                </c:pt>
                <c:pt idx="25">
                  <c:v>0.74752358396199992</c:v>
                </c:pt>
                <c:pt idx="26">
                  <c:v>0.75699574555500004</c:v>
                </c:pt>
                <c:pt idx="27">
                  <c:v>0.759345640313</c:v>
                </c:pt>
                <c:pt idx="28">
                  <c:v>0.76368128932500001</c:v>
                </c:pt>
                <c:pt idx="29">
                  <c:v>0.76496469985199989</c:v>
                </c:pt>
                <c:pt idx="30">
                  <c:v>0.76531504565600006</c:v>
                </c:pt>
                <c:pt idx="31">
                  <c:v>0.77448924458299995</c:v>
                </c:pt>
                <c:pt idx="32">
                  <c:v>0.80534000983599996</c:v>
                </c:pt>
              </c:numCache>
            </c:numRef>
          </c:val>
          <c:extLst>
            <c:ext xmlns:c16="http://schemas.microsoft.com/office/drawing/2014/chart" uri="{C3380CC4-5D6E-409C-BE32-E72D297353CC}">
              <c16:uniqueId val="{00000026-531C-4685-88FF-46C6AC37596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'F132'!$C$5</c:f>
              <c:strCache>
                <c:ptCount val="1"/>
                <c:pt idx="0">
                  <c:v>Variación</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F0B6-4B29-AB8E-DF19DBAAADE1}"/>
              </c:ext>
            </c:extLst>
          </c:dPt>
          <c:dPt>
            <c:idx val="17"/>
            <c:invertIfNegative val="0"/>
            <c:bubble3D val="0"/>
            <c:spPr>
              <a:solidFill>
                <a:srgbClr val="7C878E"/>
              </a:solidFill>
              <a:ln>
                <a:noFill/>
              </a:ln>
              <a:effectLst/>
            </c:spPr>
            <c:extLst>
              <c:ext xmlns:c16="http://schemas.microsoft.com/office/drawing/2014/chart" uri="{C3380CC4-5D6E-409C-BE32-E72D297353CC}">
                <c16:uniqueId val="{00000003-F0B6-4B29-AB8E-DF19DBAAADE1}"/>
              </c:ext>
            </c:extLst>
          </c:dPt>
          <c:dPt>
            <c:idx val="29"/>
            <c:invertIfNegative val="0"/>
            <c:bubble3D val="0"/>
            <c:spPr>
              <a:solidFill>
                <a:srgbClr val="7C878E"/>
              </a:solidFill>
              <a:ln>
                <a:noFill/>
              </a:ln>
              <a:effectLst/>
            </c:spPr>
            <c:extLst>
              <c:ext xmlns:c16="http://schemas.microsoft.com/office/drawing/2014/chart" uri="{C3380CC4-5D6E-409C-BE32-E72D297353CC}">
                <c16:uniqueId val="{00000005-F0B6-4B29-AB8E-DF19DBAAADE1}"/>
              </c:ext>
            </c:extLst>
          </c:dPt>
          <c:dPt>
            <c:idx val="41"/>
            <c:invertIfNegative val="0"/>
            <c:bubble3D val="0"/>
            <c:spPr>
              <a:solidFill>
                <a:srgbClr val="7C878E"/>
              </a:solidFill>
              <a:ln>
                <a:noFill/>
              </a:ln>
              <a:effectLst/>
            </c:spPr>
            <c:extLst>
              <c:ext xmlns:c16="http://schemas.microsoft.com/office/drawing/2014/chart" uri="{C3380CC4-5D6E-409C-BE32-E72D297353CC}">
                <c16:uniqueId val="{00000007-F0B6-4B29-AB8E-DF19DBAAADE1}"/>
              </c:ext>
            </c:extLst>
          </c:dPt>
          <c:dPt>
            <c:idx val="53"/>
            <c:invertIfNegative val="0"/>
            <c:bubble3D val="0"/>
            <c:spPr>
              <a:solidFill>
                <a:srgbClr val="7C878E"/>
              </a:solidFill>
              <a:ln>
                <a:noFill/>
              </a:ln>
              <a:effectLst/>
            </c:spPr>
            <c:extLst>
              <c:ext xmlns:c16="http://schemas.microsoft.com/office/drawing/2014/chart" uri="{C3380CC4-5D6E-409C-BE32-E72D297353CC}">
                <c16:uniqueId val="{00000009-F0B6-4B29-AB8E-DF19DBAAADE1}"/>
              </c:ext>
            </c:extLst>
          </c:dPt>
          <c:dPt>
            <c:idx val="65"/>
            <c:invertIfNegative val="0"/>
            <c:bubble3D val="0"/>
            <c:spPr>
              <a:solidFill>
                <a:srgbClr val="7C878E"/>
              </a:solidFill>
              <a:ln>
                <a:noFill/>
              </a:ln>
              <a:effectLst/>
            </c:spPr>
            <c:extLst>
              <c:ext xmlns:c16="http://schemas.microsoft.com/office/drawing/2014/chart" uri="{C3380CC4-5D6E-409C-BE32-E72D297353CC}">
                <c16:uniqueId val="{0000000B-F0B6-4B29-AB8E-DF19DBAAADE1}"/>
              </c:ext>
            </c:extLst>
          </c:dPt>
          <c:dPt>
            <c:idx val="77"/>
            <c:invertIfNegative val="0"/>
            <c:bubble3D val="0"/>
            <c:spPr>
              <a:solidFill>
                <a:srgbClr val="7C878E"/>
              </a:solidFill>
              <a:ln>
                <a:noFill/>
              </a:ln>
              <a:effectLst/>
            </c:spPr>
            <c:extLst>
              <c:ext xmlns:c16="http://schemas.microsoft.com/office/drawing/2014/chart" uri="{C3380CC4-5D6E-409C-BE32-E72D297353CC}">
                <c16:uniqueId val="{0000000D-F0B6-4B29-AB8E-DF19DBAAADE1}"/>
              </c:ext>
            </c:extLst>
          </c:dPt>
          <c:dPt>
            <c:idx val="89"/>
            <c:invertIfNegative val="0"/>
            <c:bubble3D val="0"/>
            <c:spPr>
              <a:solidFill>
                <a:srgbClr val="7C878E"/>
              </a:solidFill>
              <a:ln>
                <a:noFill/>
              </a:ln>
              <a:effectLst/>
            </c:spPr>
            <c:extLst>
              <c:ext xmlns:c16="http://schemas.microsoft.com/office/drawing/2014/chart" uri="{C3380CC4-5D6E-409C-BE32-E72D297353CC}">
                <c16:uniqueId val="{0000000F-F0B6-4B29-AB8E-DF19DBAAADE1}"/>
              </c:ext>
            </c:extLst>
          </c:dPt>
          <c:dPt>
            <c:idx val="101"/>
            <c:invertIfNegative val="0"/>
            <c:bubble3D val="0"/>
            <c:spPr>
              <a:solidFill>
                <a:srgbClr val="FBBB27"/>
              </a:solidFill>
              <a:ln>
                <a:noFill/>
              </a:ln>
              <a:effectLst/>
            </c:spPr>
            <c:extLst>
              <c:ext xmlns:c16="http://schemas.microsoft.com/office/drawing/2014/chart" uri="{C3380CC4-5D6E-409C-BE32-E72D297353CC}">
                <c16:uniqueId val="{00000011-F0B6-4B29-AB8E-DF19DBAAADE1}"/>
              </c:ext>
            </c:extLst>
          </c:dPt>
          <c:cat>
            <c:multiLvlStrRef>
              <c:f>'F132'!$A$6:$B$107</c:f>
              <c:multiLvlStrCache>
                <c:ptCount val="10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'F132'!$C$6:$C$107</c:f>
              <c:numCache>
                <c:formatCode>0.0</c:formatCode>
                <c:ptCount val="102"/>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-24.0182954647379</c:v>
                </c:pt>
                <c:pt idx="97">
                  <c:v>-25.542341013311901</c:v>
                </c:pt>
                <c:pt idx="98">
                  <c:v>-24.015724941973499</c:v>
                </c:pt>
                <c:pt idx="99">
                  <c:v>-21.7599619954688</c:v>
                </c:pt>
                <c:pt idx="100">
                  <c:v>-19.062053458331899</c:v>
                </c:pt>
                <c:pt idx="101">
                  <c:v>-17.4347618055771</c:v>
                </c:pt>
              </c:numCache>
            </c:numRef>
          </c:val>
          <c:extLst>
            <c:ext xmlns:c16="http://schemas.microsoft.com/office/drawing/2014/chart" uri="{C3380CC4-5D6E-409C-BE32-E72D297353CC}">
              <c16:uniqueId val="{00000012-F0B6-4B29-AB8E-DF19DBAAADE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'F132'!$D$5</c:f>
              <c:strCache>
                <c:ptCount val="1"/>
                <c:pt idx="0">
                  <c:v>Variación promedio</c:v>
                </c:pt>
              </c:strCache>
            </c:strRef>
          </c:tx>
          <c:spPr>
            <a:ln w="28575" cap="rnd">
              <a:solidFill>
                <a:srgbClr val="B69630"/>
              </a:solidFill>
              <a:round/>
            </a:ln>
            <a:effectLst/>
          </c:spPr>
          <c:marker>
            <c:symbol val="none"/>
          </c:marker>
          <c:cat>
            <c:multiLvlStrRef>
              <c:f>'F132'!$A$6:$B$107</c:f>
              <c:multiLvlStrCache>
                <c:ptCount val="10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'F132'!$D$6:$D$107</c:f>
              <c:numCache>
                <c:formatCode>0.0</c:formatCode>
                <c:ptCount val="102"/>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-19.914683238646699</c:v>
                </c:pt>
                <c:pt idx="97">
                  <c:v>-20.720146712473898</c:v>
                </c:pt>
                <c:pt idx="98">
                  <c:v>-21.262017549912699</c:v>
                </c:pt>
                <c:pt idx="99">
                  <c:v>-21.544670895878799</c:v>
                </c:pt>
                <c:pt idx="100">
                  <c:v>-21.613120944035</c:v>
                </c:pt>
                <c:pt idx="101">
                  <c:v>-21.474321802172199</c:v>
                </c:pt>
              </c:numCache>
            </c:numRef>
          </c:val>
          <c:smooth val="0"/>
          <c:extLst>
            <c:ext xmlns:c16="http://schemas.microsoft.com/office/drawing/2014/chart" uri="{C3380CC4-5D6E-409C-BE32-E72D297353CC}">
              <c16:uniqueId val="{00000013-F0B6-4B29-AB8E-DF19DBAAADE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8C3-4F4F-94EF-F2A165860870}"/>
              </c:ext>
            </c:extLst>
          </c:dPt>
          <c:dPt>
            <c:idx val="1"/>
            <c:invertIfNegative val="0"/>
            <c:bubble3D val="0"/>
            <c:spPr>
              <a:solidFill>
                <a:srgbClr val="7C878E"/>
              </a:solidFill>
              <a:ln>
                <a:noFill/>
              </a:ln>
              <a:effectLst/>
            </c:spPr>
            <c:extLst>
              <c:ext xmlns:c16="http://schemas.microsoft.com/office/drawing/2014/chart" uri="{C3380CC4-5D6E-409C-BE32-E72D297353CC}">
                <c16:uniqueId val="{00000003-58C3-4F4F-94EF-F2A165860870}"/>
              </c:ext>
            </c:extLst>
          </c:dPt>
          <c:dPt>
            <c:idx val="2"/>
            <c:invertIfNegative val="0"/>
            <c:bubble3D val="0"/>
            <c:spPr>
              <a:solidFill>
                <a:srgbClr val="7C878E"/>
              </a:solidFill>
              <a:ln>
                <a:noFill/>
              </a:ln>
              <a:effectLst/>
            </c:spPr>
            <c:extLst>
              <c:ext xmlns:c16="http://schemas.microsoft.com/office/drawing/2014/chart" uri="{C3380CC4-5D6E-409C-BE32-E72D297353CC}">
                <c16:uniqueId val="{00000005-58C3-4F4F-94EF-F2A165860870}"/>
              </c:ext>
            </c:extLst>
          </c:dPt>
          <c:dPt>
            <c:idx val="3"/>
            <c:invertIfNegative val="0"/>
            <c:bubble3D val="0"/>
            <c:spPr>
              <a:solidFill>
                <a:srgbClr val="7C878E"/>
              </a:solidFill>
              <a:ln>
                <a:noFill/>
              </a:ln>
              <a:effectLst/>
            </c:spPr>
            <c:extLst>
              <c:ext xmlns:c16="http://schemas.microsoft.com/office/drawing/2014/chart" uri="{C3380CC4-5D6E-409C-BE32-E72D297353CC}">
                <c16:uniqueId val="{00000007-58C3-4F4F-94EF-F2A165860870}"/>
              </c:ext>
            </c:extLst>
          </c:dPt>
          <c:dPt>
            <c:idx val="4"/>
            <c:invertIfNegative val="0"/>
            <c:bubble3D val="0"/>
            <c:spPr>
              <a:solidFill>
                <a:srgbClr val="7C878E"/>
              </a:solidFill>
              <a:ln>
                <a:noFill/>
              </a:ln>
              <a:effectLst/>
            </c:spPr>
            <c:extLst>
              <c:ext xmlns:c16="http://schemas.microsoft.com/office/drawing/2014/chart" uri="{C3380CC4-5D6E-409C-BE32-E72D297353CC}">
                <c16:uniqueId val="{00000009-58C3-4F4F-94EF-F2A165860870}"/>
              </c:ext>
            </c:extLst>
          </c:dPt>
          <c:dPt>
            <c:idx val="5"/>
            <c:invertIfNegative val="0"/>
            <c:bubble3D val="0"/>
            <c:spPr>
              <a:solidFill>
                <a:srgbClr val="7C878E"/>
              </a:solidFill>
              <a:ln>
                <a:noFill/>
              </a:ln>
              <a:effectLst/>
            </c:spPr>
            <c:extLst>
              <c:ext xmlns:c16="http://schemas.microsoft.com/office/drawing/2014/chart" uri="{C3380CC4-5D6E-409C-BE32-E72D297353CC}">
                <c16:uniqueId val="{0000000B-58C3-4F4F-94EF-F2A165860870}"/>
              </c:ext>
            </c:extLst>
          </c:dPt>
          <c:dPt>
            <c:idx val="6"/>
            <c:invertIfNegative val="0"/>
            <c:bubble3D val="0"/>
            <c:spPr>
              <a:solidFill>
                <a:srgbClr val="7C878E"/>
              </a:solidFill>
              <a:ln>
                <a:noFill/>
              </a:ln>
              <a:effectLst/>
            </c:spPr>
            <c:extLst>
              <c:ext xmlns:c16="http://schemas.microsoft.com/office/drawing/2014/chart" uri="{C3380CC4-5D6E-409C-BE32-E72D297353CC}">
                <c16:uniqueId val="{0000000D-58C3-4F4F-94EF-F2A165860870}"/>
              </c:ext>
            </c:extLst>
          </c:dPt>
          <c:dPt>
            <c:idx val="7"/>
            <c:invertIfNegative val="0"/>
            <c:bubble3D val="0"/>
            <c:spPr>
              <a:solidFill>
                <a:srgbClr val="7C878E"/>
              </a:solidFill>
              <a:ln>
                <a:noFill/>
              </a:ln>
              <a:effectLst/>
            </c:spPr>
            <c:extLst>
              <c:ext xmlns:c16="http://schemas.microsoft.com/office/drawing/2014/chart" uri="{C3380CC4-5D6E-409C-BE32-E72D297353CC}">
                <c16:uniqueId val="{0000000F-58C3-4F4F-94EF-F2A165860870}"/>
              </c:ext>
            </c:extLst>
          </c:dPt>
          <c:dPt>
            <c:idx val="8"/>
            <c:invertIfNegative val="0"/>
            <c:bubble3D val="0"/>
            <c:spPr>
              <a:solidFill>
                <a:srgbClr val="7C878E"/>
              </a:solidFill>
              <a:ln>
                <a:noFill/>
              </a:ln>
              <a:effectLst/>
            </c:spPr>
            <c:extLst>
              <c:ext xmlns:c16="http://schemas.microsoft.com/office/drawing/2014/chart" uri="{C3380CC4-5D6E-409C-BE32-E72D297353CC}">
                <c16:uniqueId val="{00000011-58C3-4F4F-94EF-F2A165860870}"/>
              </c:ext>
            </c:extLst>
          </c:dPt>
          <c:dPt>
            <c:idx val="9"/>
            <c:invertIfNegative val="0"/>
            <c:bubble3D val="0"/>
            <c:spPr>
              <a:solidFill>
                <a:srgbClr val="7C878E"/>
              </a:solidFill>
              <a:ln>
                <a:noFill/>
              </a:ln>
              <a:effectLst/>
            </c:spPr>
            <c:extLst>
              <c:ext xmlns:c16="http://schemas.microsoft.com/office/drawing/2014/chart" uri="{C3380CC4-5D6E-409C-BE32-E72D297353CC}">
                <c16:uniqueId val="{00000013-58C3-4F4F-94EF-F2A16586087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8C3-4F4F-94EF-F2A16586087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8C3-4F4F-94EF-F2A16586087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8C3-4F4F-94EF-F2A16586087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8C3-4F4F-94EF-F2A16586087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8C3-4F4F-94EF-F2A16586087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8C3-4F4F-94EF-F2A16586087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8C3-4F4F-94EF-F2A16586087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8C3-4F4F-94EF-F2A165860870}"/>
              </c:ext>
            </c:extLst>
          </c:dPt>
          <c:dPt>
            <c:idx val="27"/>
            <c:invertIfNegative val="0"/>
            <c:bubble3D val="0"/>
            <c:spPr>
              <a:solidFill>
                <a:srgbClr val="FBBB27"/>
              </a:solidFill>
              <a:ln>
                <a:noFill/>
              </a:ln>
              <a:effectLst/>
            </c:spPr>
            <c:extLst>
              <c:ext xmlns:c16="http://schemas.microsoft.com/office/drawing/2014/chart" uri="{C3380CC4-5D6E-409C-BE32-E72D297353CC}">
                <c16:uniqueId val="{00000025-58C3-4F4F-94EF-F2A16586087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'F133'!$A$6:$A$37</c:f>
              <c:strCache>
                <c:ptCount val="32"/>
                <c:pt idx="0">
                  <c:v>Tlaxcala</c:v>
                </c:pt>
                <c:pt idx="1">
                  <c:v>Morelos</c:v>
                </c:pt>
                <c:pt idx="2">
                  <c:v>Zacatecas</c:v>
                </c:pt>
                <c:pt idx="3">
                  <c:v>Nayarit</c:v>
                </c:pt>
                <c:pt idx="4">
                  <c:v>Chiapas</c:v>
                </c:pt>
                <c:pt idx="5">
                  <c:v>Michoacán</c:v>
                </c:pt>
                <c:pt idx="6">
                  <c:v>Guerrero</c:v>
                </c:pt>
                <c:pt idx="7">
                  <c:v>Baja California Sur</c:v>
                </c:pt>
                <c:pt idx="8">
                  <c:v>Durango</c:v>
                </c:pt>
                <c:pt idx="9">
                  <c:v>Hidalgo</c:v>
                </c:pt>
                <c:pt idx="10">
                  <c:v>Colima</c:v>
                </c:pt>
                <c:pt idx="11">
                  <c:v>Puebla</c:v>
                </c:pt>
                <c:pt idx="12">
                  <c:v>Aguascalientes</c:v>
                </c:pt>
                <c:pt idx="13">
                  <c:v>Quintana Roo</c:v>
                </c:pt>
                <c:pt idx="14">
                  <c:v>San Luis Potosí</c:v>
                </c:pt>
                <c:pt idx="15">
                  <c:v>Sinaloa</c:v>
                </c:pt>
                <c:pt idx="16">
                  <c:v>Tamaulipas</c:v>
                </c:pt>
                <c:pt idx="17">
                  <c:v>Oaxaca</c:v>
                </c:pt>
                <c:pt idx="18">
                  <c:v>Yucatán</c:v>
                </c:pt>
                <c:pt idx="19">
                  <c:v>Querétaro</c:v>
                </c:pt>
                <c:pt idx="20">
                  <c:v>Veracruz</c:v>
                </c:pt>
                <c:pt idx="21">
                  <c:v>Baja California</c:v>
                </c:pt>
                <c:pt idx="22">
                  <c:v>Campeche</c:v>
                </c:pt>
                <c:pt idx="23">
                  <c:v>Chihuahua</c:v>
                </c:pt>
                <c:pt idx="24">
                  <c:v>Coahuila</c:v>
                </c:pt>
                <c:pt idx="25">
                  <c:v>Ciudad de México</c:v>
                </c:pt>
                <c:pt idx="26">
                  <c:v>Sonora</c:v>
                </c:pt>
                <c:pt idx="27">
                  <c:v>Jalisco</c:v>
                </c:pt>
                <c:pt idx="28">
                  <c:v>Guanajuato</c:v>
                </c:pt>
                <c:pt idx="29">
                  <c:v>Estado de México</c:v>
                </c:pt>
                <c:pt idx="30">
                  <c:v>Tabasco</c:v>
                </c:pt>
                <c:pt idx="31">
                  <c:v>Nuevo León</c:v>
                </c:pt>
              </c:strCache>
            </c:strRef>
          </c:cat>
          <c:val>
            <c:numRef>
              <c:f>'F133'!$B$6:$B$37</c:f>
              <c:numCache>
                <c:formatCode>0.0</c:formatCode>
                <c:ptCount val="32"/>
                <c:pt idx="0">
                  <c:v>0.150309574227797</c:v>
                </c:pt>
                <c:pt idx="1">
                  <c:v>0.28760581814727998</c:v>
                </c:pt>
                <c:pt idx="2">
                  <c:v>0.66405005240724202</c:v>
                </c:pt>
                <c:pt idx="3">
                  <c:v>0.68977662113154303</c:v>
                </c:pt>
                <c:pt idx="4">
                  <c:v>0.83237355348083197</c:v>
                </c:pt>
                <c:pt idx="5">
                  <c:v>0.96005002952553198</c:v>
                </c:pt>
                <c:pt idx="6">
                  <c:v>0.99777185982762895</c:v>
                </c:pt>
                <c:pt idx="7">
                  <c:v>1.1915022055606701</c:v>
                </c:pt>
                <c:pt idx="8">
                  <c:v>1.1980256983086801</c:v>
                </c:pt>
                <c:pt idx="9">
                  <c:v>1.2167351652207801</c:v>
                </c:pt>
                <c:pt idx="10">
                  <c:v>1.24133428592232</c:v>
                </c:pt>
                <c:pt idx="11">
                  <c:v>1.64204669843993</c:v>
                </c:pt>
                <c:pt idx="12">
                  <c:v>1.6443941461723399</c:v>
                </c:pt>
                <c:pt idx="13">
                  <c:v>1.64893478879656</c:v>
                </c:pt>
                <c:pt idx="14">
                  <c:v>1.7794579308549701</c:v>
                </c:pt>
                <c:pt idx="15">
                  <c:v>2.0167801285070199</c:v>
                </c:pt>
                <c:pt idx="16">
                  <c:v>2.1565780729903201</c:v>
                </c:pt>
                <c:pt idx="17">
                  <c:v>2.1752959537005001</c:v>
                </c:pt>
                <c:pt idx="18">
                  <c:v>2.8580919327977199</c:v>
                </c:pt>
                <c:pt idx="19">
                  <c:v>3.16397530989145</c:v>
                </c:pt>
                <c:pt idx="20">
                  <c:v>3.2256035254465298</c:v>
                </c:pt>
                <c:pt idx="21">
                  <c:v>3.5021367944464901</c:v>
                </c:pt>
                <c:pt idx="22">
                  <c:v>3.6697254910811399</c:v>
                </c:pt>
                <c:pt idx="23">
                  <c:v>3.8862319694588399</c:v>
                </c:pt>
                <c:pt idx="24">
                  <c:v>4.4093930891332898</c:v>
                </c:pt>
                <c:pt idx="25">
                  <c:v>4.9353307598696601</c:v>
                </c:pt>
                <c:pt idx="26">
                  <c:v>5.6940780316228601</c:v>
                </c:pt>
                <c:pt idx="27">
                  <c:v>5.7409849172807101</c:v>
                </c:pt>
                <c:pt idx="28">
                  <c:v>5.7846020105663598</c:v>
                </c:pt>
                <c:pt idx="29">
                  <c:v>8.7646518460055294</c:v>
                </c:pt>
                <c:pt idx="30">
                  <c:v>9.7347900111447601</c:v>
                </c:pt>
                <c:pt idx="31">
                  <c:v>12.1373817280327</c:v>
                </c:pt>
              </c:numCache>
            </c:numRef>
          </c:val>
          <c:extLst>
            <c:ext xmlns:c16="http://schemas.microsoft.com/office/drawing/2014/chart" uri="{C3380CC4-5D6E-409C-BE32-E72D297353CC}">
              <c16:uniqueId val="{00000026-58C3-4F4F-94EF-F2A16586087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96A-4492-91FB-89A025F0A982}"/>
              </c:ext>
            </c:extLst>
          </c:dPt>
          <c:dPt>
            <c:idx val="1"/>
            <c:invertIfNegative val="0"/>
            <c:bubble3D val="0"/>
            <c:spPr>
              <a:solidFill>
                <a:srgbClr val="7C878E"/>
              </a:solidFill>
              <a:ln>
                <a:noFill/>
              </a:ln>
              <a:effectLst/>
            </c:spPr>
            <c:extLst>
              <c:ext xmlns:c16="http://schemas.microsoft.com/office/drawing/2014/chart" uri="{C3380CC4-5D6E-409C-BE32-E72D297353CC}">
                <c16:uniqueId val="{00000003-996A-4492-91FB-89A025F0A982}"/>
              </c:ext>
            </c:extLst>
          </c:dPt>
          <c:dPt>
            <c:idx val="2"/>
            <c:invertIfNegative val="0"/>
            <c:bubble3D val="0"/>
            <c:spPr>
              <a:solidFill>
                <a:srgbClr val="7C878E"/>
              </a:solidFill>
              <a:ln>
                <a:noFill/>
              </a:ln>
              <a:effectLst/>
            </c:spPr>
            <c:extLst>
              <c:ext xmlns:c16="http://schemas.microsoft.com/office/drawing/2014/chart" uri="{C3380CC4-5D6E-409C-BE32-E72D297353CC}">
                <c16:uniqueId val="{00000005-996A-4492-91FB-89A025F0A982}"/>
              </c:ext>
            </c:extLst>
          </c:dPt>
          <c:dPt>
            <c:idx val="3"/>
            <c:invertIfNegative val="0"/>
            <c:bubble3D val="0"/>
            <c:spPr>
              <a:solidFill>
                <a:srgbClr val="7C878E"/>
              </a:solidFill>
              <a:ln>
                <a:noFill/>
              </a:ln>
              <a:effectLst/>
            </c:spPr>
            <c:extLst>
              <c:ext xmlns:c16="http://schemas.microsoft.com/office/drawing/2014/chart" uri="{C3380CC4-5D6E-409C-BE32-E72D297353CC}">
                <c16:uniqueId val="{00000007-996A-4492-91FB-89A025F0A982}"/>
              </c:ext>
            </c:extLst>
          </c:dPt>
          <c:dPt>
            <c:idx val="4"/>
            <c:invertIfNegative val="0"/>
            <c:bubble3D val="0"/>
            <c:spPr>
              <a:solidFill>
                <a:srgbClr val="7C878E"/>
              </a:solidFill>
              <a:ln>
                <a:noFill/>
              </a:ln>
              <a:effectLst/>
            </c:spPr>
            <c:extLst>
              <c:ext xmlns:c16="http://schemas.microsoft.com/office/drawing/2014/chart" uri="{C3380CC4-5D6E-409C-BE32-E72D297353CC}">
                <c16:uniqueId val="{00000009-996A-4492-91FB-89A025F0A982}"/>
              </c:ext>
            </c:extLst>
          </c:dPt>
          <c:dPt>
            <c:idx val="5"/>
            <c:invertIfNegative val="0"/>
            <c:bubble3D val="0"/>
            <c:spPr>
              <a:solidFill>
                <a:srgbClr val="7C878E"/>
              </a:solidFill>
              <a:ln>
                <a:noFill/>
              </a:ln>
              <a:effectLst/>
            </c:spPr>
            <c:extLst>
              <c:ext xmlns:c16="http://schemas.microsoft.com/office/drawing/2014/chart" uri="{C3380CC4-5D6E-409C-BE32-E72D297353CC}">
                <c16:uniqueId val="{0000000B-996A-4492-91FB-89A025F0A982}"/>
              </c:ext>
            </c:extLst>
          </c:dPt>
          <c:dPt>
            <c:idx val="6"/>
            <c:invertIfNegative val="0"/>
            <c:bubble3D val="0"/>
            <c:spPr>
              <a:solidFill>
                <a:srgbClr val="7C878E"/>
              </a:solidFill>
              <a:ln>
                <a:noFill/>
              </a:ln>
              <a:effectLst/>
            </c:spPr>
            <c:extLst>
              <c:ext xmlns:c16="http://schemas.microsoft.com/office/drawing/2014/chart" uri="{C3380CC4-5D6E-409C-BE32-E72D297353CC}">
                <c16:uniqueId val="{0000000D-996A-4492-91FB-89A025F0A982}"/>
              </c:ext>
            </c:extLst>
          </c:dPt>
          <c:dPt>
            <c:idx val="7"/>
            <c:invertIfNegative val="0"/>
            <c:bubble3D val="0"/>
            <c:spPr>
              <a:solidFill>
                <a:srgbClr val="7C878E"/>
              </a:solidFill>
              <a:ln>
                <a:noFill/>
              </a:ln>
              <a:effectLst/>
            </c:spPr>
            <c:extLst>
              <c:ext xmlns:c16="http://schemas.microsoft.com/office/drawing/2014/chart" uri="{C3380CC4-5D6E-409C-BE32-E72D297353CC}">
                <c16:uniqueId val="{0000000F-996A-4492-91FB-89A025F0A982}"/>
              </c:ext>
            </c:extLst>
          </c:dPt>
          <c:dPt>
            <c:idx val="8"/>
            <c:invertIfNegative val="0"/>
            <c:bubble3D val="0"/>
            <c:spPr>
              <a:solidFill>
                <a:srgbClr val="7C878E"/>
              </a:solidFill>
              <a:ln>
                <a:noFill/>
              </a:ln>
              <a:effectLst/>
            </c:spPr>
            <c:extLst>
              <c:ext xmlns:c16="http://schemas.microsoft.com/office/drawing/2014/chart" uri="{C3380CC4-5D6E-409C-BE32-E72D297353CC}">
                <c16:uniqueId val="{00000011-996A-4492-91FB-89A025F0A982}"/>
              </c:ext>
            </c:extLst>
          </c:dPt>
          <c:dPt>
            <c:idx val="9"/>
            <c:invertIfNegative val="0"/>
            <c:bubble3D val="0"/>
            <c:spPr>
              <a:solidFill>
                <a:srgbClr val="7C878E"/>
              </a:solidFill>
              <a:ln>
                <a:noFill/>
              </a:ln>
              <a:effectLst/>
            </c:spPr>
            <c:extLst>
              <c:ext xmlns:c16="http://schemas.microsoft.com/office/drawing/2014/chart" uri="{C3380CC4-5D6E-409C-BE32-E72D297353CC}">
                <c16:uniqueId val="{00000013-996A-4492-91FB-89A025F0A98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96A-4492-91FB-89A025F0A98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96A-4492-91FB-89A025F0A98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96A-4492-91FB-89A025F0A98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96A-4492-91FB-89A025F0A98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96A-4492-91FB-89A025F0A982}"/>
              </c:ext>
            </c:extLst>
          </c:dPt>
          <c:dPt>
            <c:idx val="15"/>
            <c:invertIfNegative val="0"/>
            <c:bubble3D val="0"/>
            <c:spPr>
              <a:solidFill>
                <a:srgbClr val="FBBB27"/>
              </a:solidFill>
              <a:ln>
                <a:noFill/>
              </a:ln>
              <a:effectLst/>
            </c:spPr>
            <c:extLst>
              <c:ext xmlns:c16="http://schemas.microsoft.com/office/drawing/2014/chart" uri="{C3380CC4-5D6E-409C-BE32-E72D297353CC}">
                <c16:uniqueId val="{0000001F-996A-4492-91FB-89A025F0A98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96A-4492-91FB-89A025F0A98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96A-4492-91FB-89A025F0A982}"/>
              </c:ext>
            </c:extLst>
          </c:dPt>
          <c:dPt>
            <c:idx val="18"/>
            <c:invertIfNegative val="0"/>
            <c:bubble3D val="0"/>
            <c:spPr>
              <a:solidFill>
                <a:srgbClr val="95682B"/>
              </a:solidFill>
              <a:ln>
                <a:noFill/>
              </a:ln>
              <a:effectLst/>
            </c:spPr>
            <c:extLst>
              <c:ext xmlns:c16="http://schemas.microsoft.com/office/drawing/2014/chart" uri="{C3380CC4-5D6E-409C-BE32-E72D297353CC}">
                <c16:uniqueId val="{00000025-996A-4492-91FB-89A025F0A98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'F134'!$A$6:$A$38</c:f>
              <c:strCache>
                <c:ptCount val="33"/>
                <c:pt idx="0">
                  <c:v>Tamaulipas</c:v>
                </c:pt>
                <c:pt idx="1">
                  <c:v>Quintana Roo</c:v>
                </c:pt>
                <c:pt idx="2">
                  <c:v>San Luis Potosí</c:v>
                </c:pt>
                <c:pt idx="3">
                  <c:v>Tlaxcala</c:v>
                </c:pt>
                <c:pt idx="4">
                  <c:v>Veracruz</c:v>
                </c:pt>
                <c:pt idx="5">
                  <c:v>Hidalgo</c:v>
                </c:pt>
                <c:pt idx="6">
                  <c:v>Baja California Sur</c:v>
                </c:pt>
                <c:pt idx="7">
                  <c:v>Baja California</c:v>
                </c:pt>
                <c:pt idx="8">
                  <c:v>Colima</c:v>
                </c:pt>
                <c:pt idx="9">
                  <c:v>Guanajuato</c:v>
                </c:pt>
                <c:pt idx="10">
                  <c:v>Michoacán</c:v>
                </c:pt>
                <c:pt idx="11">
                  <c:v>Chihuahua</c:v>
                </c:pt>
                <c:pt idx="12">
                  <c:v>Zacatecas</c:v>
                </c:pt>
                <c:pt idx="13">
                  <c:v>Estado de México</c:v>
                </c:pt>
                <c:pt idx="14">
                  <c:v>Nayarit</c:v>
                </c:pt>
                <c:pt idx="15">
                  <c:v>Jalisco</c:v>
                </c:pt>
                <c:pt idx="16">
                  <c:v>Durango</c:v>
                </c:pt>
                <c:pt idx="17">
                  <c:v>Aguascalientes</c:v>
                </c:pt>
                <c:pt idx="18">
                  <c:v>Nacional</c:v>
                </c:pt>
                <c:pt idx="19">
                  <c:v>Ciudad de México</c:v>
                </c:pt>
                <c:pt idx="20">
                  <c:v>Puebla</c:v>
                </c:pt>
                <c:pt idx="21">
                  <c:v>Morelos</c:v>
                </c:pt>
                <c:pt idx="22">
                  <c:v>Nuevo León</c:v>
                </c:pt>
                <c:pt idx="23">
                  <c:v>Sinaloa</c:v>
                </c:pt>
                <c:pt idx="24">
                  <c:v>Chiapas</c:v>
                </c:pt>
                <c:pt idx="25">
                  <c:v>Querétaro</c:v>
                </c:pt>
                <c:pt idx="26">
                  <c:v>Campeche</c:v>
                </c:pt>
                <c:pt idx="27">
                  <c:v>Guerrero</c:v>
                </c:pt>
                <c:pt idx="28">
                  <c:v>Coahuila</c:v>
                </c:pt>
                <c:pt idx="29">
                  <c:v>Sonora</c:v>
                </c:pt>
                <c:pt idx="30">
                  <c:v>Yucatán</c:v>
                </c:pt>
                <c:pt idx="31">
                  <c:v>Oaxaca</c:v>
                </c:pt>
                <c:pt idx="32">
                  <c:v>Tabasco</c:v>
                </c:pt>
              </c:strCache>
            </c:strRef>
          </c:cat>
          <c:val>
            <c:numRef>
              <c:f>'F134'!$B$6:$B$38</c:f>
              <c:numCache>
                <c:formatCode>0.0</c:formatCode>
                <c:ptCount val="33"/>
                <c:pt idx="0">
                  <c:v>-54.200699937983003</c:v>
                </c:pt>
                <c:pt idx="1">
                  <c:v>-51.685658780317297</c:v>
                </c:pt>
                <c:pt idx="2">
                  <c:v>-37.305483741074603</c:v>
                </c:pt>
                <c:pt idx="3">
                  <c:v>-35.259199743073403</c:v>
                </c:pt>
                <c:pt idx="4">
                  <c:v>-34.951107796100402</c:v>
                </c:pt>
                <c:pt idx="5">
                  <c:v>-34.429896924770198</c:v>
                </c:pt>
                <c:pt idx="6">
                  <c:v>-24.694916541572901</c:v>
                </c:pt>
                <c:pt idx="7">
                  <c:v>-19.291908270417299</c:v>
                </c:pt>
                <c:pt idx="8">
                  <c:v>-16.317340871656999</c:v>
                </c:pt>
                <c:pt idx="9">
                  <c:v>-15.6778341881539</c:v>
                </c:pt>
                <c:pt idx="10">
                  <c:v>-11.192755911545101</c:v>
                </c:pt>
                <c:pt idx="11">
                  <c:v>-10.277824389127</c:v>
                </c:pt>
                <c:pt idx="12">
                  <c:v>-9.8041142492576707</c:v>
                </c:pt>
                <c:pt idx="13">
                  <c:v>-8.8564025217189606</c:v>
                </c:pt>
                <c:pt idx="14">
                  <c:v>-4.8915282578643398</c:v>
                </c:pt>
                <c:pt idx="15">
                  <c:v>-4.4895794941910596</c:v>
                </c:pt>
                <c:pt idx="16">
                  <c:v>-1.1679954443849501</c:v>
                </c:pt>
                <c:pt idx="17">
                  <c:v>3.6020524090561601</c:v>
                </c:pt>
                <c:pt idx="18">
                  <c:v>3.6889233803302002</c:v>
                </c:pt>
                <c:pt idx="19">
                  <c:v>6.0551139409520198</c:v>
                </c:pt>
                <c:pt idx="20">
                  <c:v>6.2493421547049204</c:v>
                </c:pt>
                <c:pt idx="21">
                  <c:v>7.28701654796415</c:v>
                </c:pt>
                <c:pt idx="22">
                  <c:v>7.44730545677068</c:v>
                </c:pt>
                <c:pt idx="23">
                  <c:v>7.4898929457383403</c:v>
                </c:pt>
                <c:pt idx="24">
                  <c:v>15.6541672465641</c:v>
                </c:pt>
                <c:pt idx="25">
                  <c:v>15.9601541461316</c:v>
                </c:pt>
                <c:pt idx="26">
                  <c:v>18.9272139929875</c:v>
                </c:pt>
                <c:pt idx="27">
                  <c:v>18.927486346003199</c:v>
                </c:pt>
                <c:pt idx="28">
                  <c:v>27.276854146226601</c:v>
                </c:pt>
                <c:pt idx="29">
                  <c:v>36.0560761237492</c:v>
                </c:pt>
                <c:pt idx="30">
                  <c:v>69.625825989444095</c:v>
                </c:pt>
                <c:pt idx="31">
                  <c:v>128.61355918734299</c:v>
                </c:pt>
                <c:pt idx="32">
                  <c:v>527.99396716198601</c:v>
                </c:pt>
              </c:numCache>
            </c:numRef>
          </c:val>
          <c:extLst>
            <c:ext xmlns:c16="http://schemas.microsoft.com/office/drawing/2014/chart" uri="{C3380CC4-5D6E-409C-BE32-E72D297353CC}">
              <c16:uniqueId val="{00000026-996A-4492-91FB-89A025F0A98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59E-4520-9D38-0331F7485E44}"/>
              </c:ext>
            </c:extLst>
          </c:dPt>
          <c:dPt>
            <c:idx val="1"/>
            <c:invertIfNegative val="0"/>
            <c:bubble3D val="0"/>
            <c:spPr>
              <a:solidFill>
                <a:srgbClr val="7C878E"/>
              </a:solidFill>
              <a:ln>
                <a:noFill/>
              </a:ln>
              <a:effectLst/>
            </c:spPr>
            <c:extLst>
              <c:ext xmlns:c16="http://schemas.microsoft.com/office/drawing/2014/chart" uri="{C3380CC4-5D6E-409C-BE32-E72D297353CC}">
                <c16:uniqueId val="{00000003-A59E-4520-9D38-0331F7485E44}"/>
              </c:ext>
            </c:extLst>
          </c:dPt>
          <c:dPt>
            <c:idx val="2"/>
            <c:invertIfNegative val="0"/>
            <c:bubble3D val="0"/>
            <c:spPr>
              <a:solidFill>
                <a:srgbClr val="7C878E"/>
              </a:solidFill>
              <a:ln>
                <a:noFill/>
              </a:ln>
              <a:effectLst/>
            </c:spPr>
            <c:extLst>
              <c:ext xmlns:c16="http://schemas.microsoft.com/office/drawing/2014/chart" uri="{C3380CC4-5D6E-409C-BE32-E72D297353CC}">
                <c16:uniqueId val="{00000005-A59E-4520-9D38-0331F7485E44}"/>
              </c:ext>
            </c:extLst>
          </c:dPt>
          <c:dPt>
            <c:idx val="3"/>
            <c:invertIfNegative val="0"/>
            <c:bubble3D val="0"/>
            <c:spPr>
              <a:solidFill>
                <a:srgbClr val="7C878E"/>
              </a:solidFill>
              <a:ln>
                <a:noFill/>
              </a:ln>
              <a:effectLst/>
            </c:spPr>
            <c:extLst>
              <c:ext xmlns:c16="http://schemas.microsoft.com/office/drawing/2014/chart" uri="{C3380CC4-5D6E-409C-BE32-E72D297353CC}">
                <c16:uniqueId val="{00000007-A59E-4520-9D38-0331F7485E44}"/>
              </c:ext>
            </c:extLst>
          </c:dPt>
          <c:dPt>
            <c:idx val="4"/>
            <c:invertIfNegative val="0"/>
            <c:bubble3D val="0"/>
            <c:spPr>
              <a:solidFill>
                <a:srgbClr val="7C878E"/>
              </a:solidFill>
              <a:ln>
                <a:noFill/>
              </a:ln>
              <a:effectLst/>
            </c:spPr>
            <c:extLst>
              <c:ext xmlns:c16="http://schemas.microsoft.com/office/drawing/2014/chart" uri="{C3380CC4-5D6E-409C-BE32-E72D297353CC}">
                <c16:uniqueId val="{00000009-A59E-4520-9D38-0331F7485E44}"/>
              </c:ext>
            </c:extLst>
          </c:dPt>
          <c:dPt>
            <c:idx val="5"/>
            <c:invertIfNegative val="0"/>
            <c:bubble3D val="0"/>
            <c:spPr>
              <a:solidFill>
                <a:srgbClr val="7C878E"/>
              </a:solidFill>
              <a:ln>
                <a:noFill/>
              </a:ln>
              <a:effectLst/>
            </c:spPr>
            <c:extLst>
              <c:ext xmlns:c16="http://schemas.microsoft.com/office/drawing/2014/chart" uri="{C3380CC4-5D6E-409C-BE32-E72D297353CC}">
                <c16:uniqueId val="{0000000B-A59E-4520-9D38-0331F7485E44}"/>
              </c:ext>
            </c:extLst>
          </c:dPt>
          <c:dPt>
            <c:idx val="6"/>
            <c:invertIfNegative val="0"/>
            <c:bubble3D val="0"/>
            <c:spPr>
              <a:solidFill>
                <a:srgbClr val="7C878E"/>
              </a:solidFill>
              <a:ln>
                <a:noFill/>
              </a:ln>
              <a:effectLst/>
            </c:spPr>
            <c:extLst>
              <c:ext xmlns:c16="http://schemas.microsoft.com/office/drawing/2014/chart" uri="{C3380CC4-5D6E-409C-BE32-E72D297353CC}">
                <c16:uniqueId val="{0000000D-A59E-4520-9D38-0331F7485E44}"/>
              </c:ext>
            </c:extLst>
          </c:dPt>
          <c:dPt>
            <c:idx val="7"/>
            <c:invertIfNegative val="0"/>
            <c:bubble3D val="0"/>
            <c:spPr>
              <a:solidFill>
                <a:srgbClr val="7C878E"/>
              </a:solidFill>
              <a:ln>
                <a:noFill/>
              </a:ln>
              <a:effectLst/>
            </c:spPr>
            <c:extLst>
              <c:ext xmlns:c16="http://schemas.microsoft.com/office/drawing/2014/chart" uri="{C3380CC4-5D6E-409C-BE32-E72D297353CC}">
                <c16:uniqueId val="{0000000F-A59E-4520-9D38-0331F7485E44}"/>
              </c:ext>
            </c:extLst>
          </c:dPt>
          <c:dPt>
            <c:idx val="8"/>
            <c:invertIfNegative val="0"/>
            <c:bubble3D val="0"/>
            <c:spPr>
              <a:solidFill>
                <a:srgbClr val="FBBB27"/>
              </a:solidFill>
              <a:ln>
                <a:noFill/>
              </a:ln>
              <a:effectLst/>
            </c:spPr>
            <c:extLst>
              <c:ext xmlns:c16="http://schemas.microsoft.com/office/drawing/2014/chart" uri="{C3380CC4-5D6E-409C-BE32-E72D297353CC}">
                <c16:uniqueId val="{00000011-A59E-4520-9D38-0331F7485E44}"/>
              </c:ext>
            </c:extLst>
          </c:dPt>
          <c:dPt>
            <c:idx val="9"/>
            <c:invertIfNegative val="0"/>
            <c:bubble3D val="0"/>
            <c:spPr>
              <a:solidFill>
                <a:srgbClr val="7C878E"/>
              </a:solidFill>
              <a:ln>
                <a:noFill/>
              </a:ln>
              <a:effectLst/>
            </c:spPr>
            <c:extLst>
              <c:ext xmlns:c16="http://schemas.microsoft.com/office/drawing/2014/chart" uri="{C3380CC4-5D6E-409C-BE32-E72D297353CC}">
                <c16:uniqueId val="{00000013-A59E-4520-9D38-0331F7485E4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59E-4520-9D38-0331F7485E4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59E-4520-9D38-0331F7485E4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59E-4520-9D38-0331F7485E44}"/>
              </c:ext>
            </c:extLst>
          </c:dPt>
          <c:dPt>
            <c:idx val="13"/>
            <c:invertIfNegative val="0"/>
            <c:bubble3D val="0"/>
            <c:spPr>
              <a:solidFill>
                <a:srgbClr val="95682B"/>
              </a:solidFill>
              <a:ln>
                <a:noFill/>
              </a:ln>
              <a:effectLst/>
            </c:spPr>
            <c:extLst>
              <c:ext xmlns:c16="http://schemas.microsoft.com/office/drawing/2014/chart" uri="{C3380CC4-5D6E-409C-BE32-E72D297353CC}">
                <c16:uniqueId val="{0000001B-A59E-4520-9D38-0331F7485E4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59E-4520-9D38-0331F7485E4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59E-4520-9D38-0331F7485E4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59E-4520-9D38-0331F7485E4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59E-4520-9D38-0331F7485E4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'F135'!$A$6:$A$38</c:f>
              <c:strCache>
                <c:ptCount val="33"/>
                <c:pt idx="0">
                  <c:v>Morelos</c:v>
                </c:pt>
                <c:pt idx="1">
                  <c:v>Nayarit</c:v>
                </c:pt>
                <c:pt idx="2">
                  <c:v>Estado de México</c:v>
                </c:pt>
                <c:pt idx="3">
                  <c:v>Chiapas</c:v>
                </c:pt>
                <c:pt idx="4">
                  <c:v>Ciudad de México</c:v>
                </c:pt>
                <c:pt idx="5">
                  <c:v>Aguascalientes</c:v>
                </c:pt>
                <c:pt idx="6">
                  <c:v>Michoacán</c:v>
                </c:pt>
                <c:pt idx="7">
                  <c:v>Nuevo León</c:v>
                </c:pt>
                <c:pt idx="8">
                  <c:v>Jalisco</c:v>
                </c:pt>
                <c:pt idx="9">
                  <c:v>Coahuila</c:v>
                </c:pt>
                <c:pt idx="10">
                  <c:v>Tamaulipas</c:v>
                </c:pt>
                <c:pt idx="11">
                  <c:v>Guanajuato</c:v>
                </c:pt>
                <c:pt idx="12">
                  <c:v>Sinaloa</c:v>
                </c:pt>
                <c:pt idx="13">
                  <c:v>Nacional</c:v>
                </c:pt>
                <c:pt idx="14">
                  <c:v>Quintana Roo</c:v>
                </c:pt>
                <c:pt idx="15">
                  <c:v>Baja California</c:v>
                </c:pt>
                <c:pt idx="16">
                  <c:v>Puebla</c:v>
                </c:pt>
                <c:pt idx="17">
                  <c:v>Tabasco</c:v>
                </c:pt>
                <c:pt idx="18">
                  <c:v>Durango</c:v>
                </c:pt>
                <c:pt idx="19">
                  <c:v>Guerrero</c:v>
                </c:pt>
                <c:pt idx="20">
                  <c:v>Yucatán</c:v>
                </c:pt>
                <c:pt idx="21">
                  <c:v>Veracruz</c:v>
                </c:pt>
                <c:pt idx="22">
                  <c:v>Oaxaca</c:v>
                </c:pt>
                <c:pt idx="23">
                  <c:v>Chihuahua</c:v>
                </c:pt>
                <c:pt idx="24">
                  <c:v>Sonora</c:v>
                </c:pt>
                <c:pt idx="25">
                  <c:v>Querétaro</c:v>
                </c:pt>
                <c:pt idx="26">
                  <c:v>Baja California Sur</c:v>
                </c:pt>
                <c:pt idx="27">
                  <c:v>Campeche</c:v>
                </c:pt>
                <c:pt idx="28">
                  <c:v>Colima</c:v>
                </c:pt>
                <c:pt idx="29">
                  <c:v>San Luis Potosí</c:v>
                </c:pt>
                <c:pt idx="30">
                  <c:v>Hidalgo</c:v>
                </c:pt>
                <c:pt idx="31">
                  <c:v>Tlaxcala</c:v>
                </c:pt>
                <c:pt idx="32">
                  <c:v>Zacatecas</c:v>
                </c:pt>
              </c:strCache>
            </c:strRef>
          </c:cat>
          <c:val>
            <c:numRef>
              <c:f>'F135'!$B$6:$B$38</c:f>
              <c:numCache>
                <c:formatCode>0.0</c:formatCode>
                <c:ptCount val="33"/>
                <c:pt idx="0">
                  <c:v>-44.493793069766703</c:v>
                </c:pt>
                <c:pt idx="1">
                  <c:v>-26.709776690813001</c:v>
                </c:pt>
                <c:pt idx="2">
                  <c:v>-25.428299999501601</c:v>
                </c:pt>
                <c:pt idx="3">
                  <c:v>-24.3320925737004</c:v>
                </c:pt>
                <c:pt idx="4">
                  <c:v>-9.0035589893263293</c:v>
                </c:pt>
                <c:pt idx="5">
                  <c:v>-6.6941535362104698</c:v>
                </c:pt>
                <c:pt idx="6">
                  <c:v>-6.54834769173707</c:v>
                </c:pt>
                <c:pt idx="7">
                  <c:v>-6.0447442368672899</c:v>
                </c:pt>
                <c:pt idx="8">
                  <c:v>-5.7133734150134696</c:v>
                </c:pt>
                <c:pt idx="9">
                  <c:v>-5.6771645917735896</c:v>
                </c:pt>
                <c:pt idx="10">
                  <c:v>-2.3406739278077899</c:v>
                </c:pt>
                <c:pt idx="11">
                  <c:v>-1.99395345325371</c:v>
                </c:pt>
                <c:pt idx="12">
                  <c:v>-1.2261629735945101</c:v>
                </c:pt>
                <c:pt idx="13">
                  <c:v>-1.0194644136775399</c:v>
                </c:pt>
                <c:pt idx="14">
                  <c:v>2.0288670622495801</c:v>
                </c:pt>
                <c:pt idx="15">
                  <c:v>3.4169623659108499</c:v>
                </c:pt>
                <c:pt idx="16">
                  <c:v>3.4988136362253299</c:v>
                </c:pt>
                <c:pt idx="17">
                  <c:v>3.9437546624306701</c:v>
                </c:pt>
                <c:pt idx="18">
                  <c:v>4.3054344326505198</c:v>
                </c:pt>
                <c:pt idx="19">
                  <c:v>7.9646925478813504</c:v>
                </c:pt>
                <c:pt idx="20">
                  <c:v>9.9842795051480397</c:v>
                </c:pt>
                <c:pt idx="21">
                  <c:v>11.6340640080473</c:v>
                </c:pt>
                <c:pt idx="22">
                  <c:v>11.8841744626594</c:v>
                </c:pt>
                <c:pt idx="23">
                  <c:v>14.376323293487101</c:v>
                </c:pt>
                <c:pt idx="24">
                  <c:v>14.7704466561419</c:v>
                </c:pt>
                <c:pt idx="25">
                  <c:v>15.236542697381401</c:v>
                </c:pt>
                <c:pt idx="26">
                  <c:v>15.4462588325216</c:v>
                </c:pt>
                <c:pt idx="27">
                  <c:v>18.2040901787026</c:v>
                </c:pt>
                <c:pt idx="28">
                  <c:v>19.075780526677601</c:v>
                </c:pt>
                <c:pt idx="29">
                  <c:v>24.277215193386699</c:v>
                </c:pt>
                <c:pt idx="30">
                  <c:v>33.807447930117398</c:v>
                </c:pt>
                <c:pt idx="31">
                  <c:v>33.939631903217602</c:v>
                </c:pt>
                <c:pt idx="32">
                  <c:v>40.425556063971001</c:v>
                </c:pt>
              </c:numCache>
            </c:numRef>
          </c:val>
          <c:extLst>
            <c:ext xmlns:c16="http://schemas.microsoft.com/office/drawing/2014/chart" uri="{C3380CC4-5D6E-409C-BE32-E72D297353CC}">
              <c16:uniqueId val="{00000024-A59E-4520-9D38-0331F7485E4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C86-4869-B0B6-0ECAEF2929F0}"/>
              </c:ext>
            </c:extLst>
          </c:dPt>
          <c:dPt>
            <c:idx val="1"/>
            <c:invertIfNegative val="0"/>
            <c:bubble3D val="0"/>
            <c:spPr>
              <a:solidFill>
                <a:srgbClr val="7C878E"/>
              </a:solidFill>
              <a:ln>
                <a:noFill/>
              </a:ln>
              <a:effectLst/>
            </c:spPr>
            <c:extLst>
              <c:ext xmlns:c16="http://schemas.microsoft.com/office/drawing/2014/chart" uri="{C3380CC4-5D6E-409C-BE32-E72D297353CC}">
                <c16:uniqueId val="{00000003-5C86-4869-B0B6-0ECAEF2929F0}"/>
              </c:ext>
            </c:extLst>
          </c:dPt>
          <c:dPt>
            <c:idx val="2"/>
            <c:invertIfNegative val="0"/>
            <c:bubble3D val="0"/>
            <c:spPr>
              <a:solidFill>
                <a:srgbClr val="7C878E"/>
              </a:solidFill>
              <a:ln>
                <a:noFill/>
              </a:ln>
              <a:effectLst/>
            </c:spPr>
            <c:extLst>
              <c:ext xmlns:c16="http://schemas.microsoft.com/office/drawing/2014/chart" uri="{C3380CC4-5D6E-409C-BE32-E72D297353CC}">
                <c16:uniqueId val="{00000005-5C86-4869-B0B6-0ECAEF2929F0}"/>
              </c:ext>
            </c:extLst>
          </c:dPt>
          <c:dPt>
            <c:idx val="3"/>
            <c:invertIfNegative val="0"/>
            <c:bubble3D val="0"/>
            <c:spPr>
              <a:solidFill>
                <a:srgbClr val="7C878E"/>
              </a:solidFill>
              <a:ln>
                <a:noFill/>
              </a:ln>
              <a:effectLst/>
            </c:spPr>
            <c:extLst>
              <c:ext xmlns:c16="http://schemas.microsoft.com/office/drawing/2014/chart" uri="{C3380CC4-5D6E-409C-BE32-E72D297353CC}">
                <c16:uniqueId val="{00000007-5C86-4869-B0B6-0ECAEF2929F0}"/>
              </c:ext>
            </c:extLst>
          </c:dPt>
          <c:dPt>
            <c:idx val="4"/>
            <c:invertIfNegative val="0"/>
            <c:bubble3D val="0"/>
            <c:spPr>
              <a:solidFill>
                <a:srgbClr val="7C878E"/>
              </a:solidFill>
              <a:ln>
                <a:noFill/>
              </a:ln>
              <a:effectLst/>
            </c:spPr>
            <c:extLst>
              <c:ext xmlns:c16="http://schemas.microsoft.com/office/drawing/2014/chart" uri="{C3380CC4-5D6E-409C-BE32-E72D297353CC}">
                <c16:uniqueId val="{00000009-5C86-4869-B0B6-0ECAEF2929F0}"/>
              </c:ext>
            </c:extLst>
          </c:dPt>
          <c:dPt>
            <c:idx val="5"/>
            <c:invertIfNegative val="0"/>
            <c:bubble3D val="0"/>
            <c:spPr>
              <a:solidFill>
                <a:srgbClr val="7C878E"/>
              </a:solidFill>
              <a:ln>
                <a:noFill/>
              </a:ln>
              <a:effectLst/>
            </c:spPr>
            <c:extLst>
              <c:ext xmlns:c16="http://schemas.microsoft.com/office/drawing/2014/chart" uri="{C3380CC4-5D6E-409C-BE32-E72D297353CC}">
                <c16:uniqueId val="{0000000B-5C86-4869-B0B6-0ECAEF2929F0}"/>
              </c:ext>
            </c:extLst>
          </c:dPt>
          <c:dPt>
            <c:idx val="6"/>
            <c:invertIfNegative val="0"/>
            <c:bubble3D val="0"/>
            <c:spPr>
              <a:solidFill>
                <a:srgbClr val="7C878E"/>
              </a:solidFill>
              <a:ln>
                <a:noFill/>
              </a:ln>
              <a:effectLst/>
            </c:spPr>
            <c:extLst>
              <c:ext xmlns:c16="http://schemas.microsoft.com/office/drawing/2014/chart" uri="{C3380CC4-5D6E-409C-BE32-E72D297353CC}">
                <c16:uniqueId val="{0000000D-5C86-4869-B0B6-0ECAEF2929F0}"/>
              </c:ext>
            </c:extLst>
          </c:dPt>
          <c:dPt>
            <c:idx val="7"/>
            <c:invertIfNegative val="0"/>
            <c:bubble3D val="0"/>
            <c:spPr>
              <a:solidFill>
                <a:srgbClr val="7C878E"/>
              </a:solidFill>
              <a:ln>
                <a:noFill/>
              </a:ln>
              <a:effectLst/>
            </c:spPr>
            <c:extLst>
              <c:ext xmlns:c16="http://schemas.microsoft.com/office/drawing/2014/chart" uri="{C3380CC4-5D6E-409C-BE32-E72D297353CC}">
                <c16:uniqueId val="{0000000F-5C86-4869-B0B6-0ECAEF2929F0}"/>
              </c:ext>
            </c:extLst>
          </c:dPt>
          <c:dPt>
            <c:idx val="8"/>
            <c:invertIfNegative val="0"/>
            <c:bubble3D val="0"/>
            <c:spPr>
              <a:solidFill>
                <a:srgbClr val="7C878E"/>
              </a:solidFill>
              <a:ln>
                <a:noFill/>
              </a:ln>
              <a:effectLst/>
            </c:spPr>
            <c:extLst>
              <c:ext xmlns:c16="http://schemas.microsoft.com/office/drawing/2014/chart" uri="{C3380CC4-5D6E-409C-BE32-E72D297353CC}">
                <c16:uniqueId val="{00000011-5C86-4869-B0B6-0ECAEF2929F0}"/>
              </c:ext>
            </c:extLst>
          </c:dPt>
          <c:dPt>
            <c:idx val="9"/>
            <c:invertIfNegative val="0"/>
            <c:bubble3D val="0"/>
            <c:spPr>
              <a:solidFill>
                <a:srgbClr val="7C878E"/>
              </a:solidFill>
              <a:ln>
                <a:noFill/>
              </a:ln>
              <a:effectLst/>
            </c:spPr>
            <c:extLst>
              <c:ext xmlns:c16="http://schemas.microsoft.com/office/drawing/2014/chart" uri="{C3380CC4-5D6E-409C-BE32-E72D297353CC}">
                <c16:uniqueId val="{00000013-5C86-4869-B0B6-0ECAEF2929F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C86-4869-B0B6-0ECAEF2929F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C86-4869-B0B6-0ECAEF2929F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C86-4869-B0B6-0ECAEF2929F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C86-4869-B0B6-0ECAEF2929F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C86-4869-B0B6-0ECAEF2929F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C86-4869-B0B6-0ECAEF2929F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C86-4869-B0B6-0ECAEF2929F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C86-4869-B0B6-0ECAEF2929F0}"/>
              </c:ext>
            </c:extLst>
          </c:dPt>
          <c:dPt>
            <c:idx val="18"/>
            <c:invertIfNegative val="0"/>
            <c:bubble3D val="0"/>
            <c:spPr>
              <a:solidFill>
                <a:srgbClr val="FBBB27"/>
              </a:solidFill>
              <a:ln>
                <a:noFill/>
              </a:ln>
              <a:effectLst/>
            </c:spPr>
            <c:extLst>
              <c:ext xmlns:c16="http://schemas.microsoft.com/office/drawing/2014/chart" uri="{C3380CC4-5D6E-409C-BE32-E72D297353CC}">
                <c16:uniqueId val="{00000025-5C86-4869-B0B6-0ECAEF2929F0}"/>
              </c:ext>
            </c:extLst>
          </c:dPt>
          <c:dPt>
            <c:idx val="24"/>
            <c:invertIfNegative val="0"/>
            <c:bubble3D val="0"/>
            <c:spPr>
              <a:solidFill>
                <a:srgbClr val="95682B"/>
              </a:solidFill>
              <a:ln>
                <a:noFill/>
              </a:ln>
              <a:effectLst/>
            </c:spPr>
            <c:extLst>
              <c:ext xmlns:c16="http://schemas.microsoft.com/office/drawing/2014/chart" uri="{C3380CC4-5D6E-409C-BE32-E72D297353CC}">
                <c16:uniqueId val="{00000027-5C86-4869-B0B6-0ECAEF2929F0}"/>
              </c:ext>
            </c:extLst>
          </c:dPt>
          <c:dPt>
            <c:idx val="29"/>
            <c:invertIfNegative val="0"/>
            <c:bubble3D val="0"/>
            <c:spPr>
              <a:solidFill>
                <a:srgbClr val="7C878E"/>
              </a:solidFill>
              <a:ln>
                <a:noFill/>
              </a:ln>
              <a:effectLst/>
            </c:spPr>
            <c:extLst>
              <c:ext xmlns:c16="http://schemas.microsoft.com/office/drawing/2014/chart" uri="{C3380CC4-5D6E-409C-BE32-E72D297353CC}">
                <c16:uniqueId val="{00000029-5C86-4869-B0B6-0ECAEF2929F0}"/>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'F136'!$A$6:$A$38</c:f>
              <c:strCache>
                <c:ptCount val="33"/>
                <c:pt idx="0">
                  <c:v>Guerrero</c:v>
                </c:pt>
                <c:pt idx="1">
                  <c:v>Baja California Sur</c:v>
                </c:pt>
                <c:pt idx="2">
                  <c:v>Quintana Roo</c:v>
                </c:pt>
                <c:pt idx="3">
                  <c:v>Campeche</c:v>
                </c:pt>
                <c:pt idx="4">
                  <c:v>Colima</c:v>
                </c:pt>
                <c:pt idx="5">
                  <c:v>Nayarit</c:v>
                </c:pt>
                <c:pt idx="6">
                  <c:v>Oaxaca</c:v>
                </c:pt>
                <c:pt idx="7">
                  <c:v>Tabasco</c:v>
                </c:pt>
                <c:pt idx="8">
                  <c:v>Ciudad de México</c:v>
                </c:pt>
                <c:pt idx="9">
                  <c:v>Michoacán</c:v>
                </c:pt>
                <c:pt idx="10">
                  <c:v>Hidalgo</c:v>
                </c:pt>
                <c:pt idx="11">
                  <c:v>Sonora</c:v>
                </c:pt>
                <c:pt idx="12">
                  <c:v>Sinaloa</c:v>
                </c:pt>
                <c:pt idx="13">
                  <c:v>Veracruz</c:v>
                </c:pt>
                <c:pt idx="14">
                  <c:v>Guanajuato</c:v>
                </c:pt>
                <c:pt idx="15">
                  <c:v>Tlaxcala</c:v>
                </c:pt>
                <c:pt idx="16">
                  <c:v>Yucatán</c:v>
                </c:pt>
                <c:pt idx="17">
                  <c:v>Aguascalientes</c:v>
                </c:pt>
                <c:pt idx="18">
                  <c:v>Jalisco</c:v>
                </c:pt>
                <c:pt idx="19">
                  <c:v>San Luis Potosí</c:v>
                </c:pt>
                <c:pt idx="20">
                  <c:v>Durango</c:v>
                </c:pt>
                <c:pt idx="21">
                  <c:v>Estado de México</c:v>
                </c:pt>
                <c:pt idx="22">
                  <c:v>Puebla</c:v>
                </c:pt>
                <c:pt idx="23">
                  <c:v>Querétaro</c:v>
                </c:pt>
                <c:pt idx="24">
                  <c:v>Nacional</c:v>
                </c:pt>
                <c:pt idx="25">
                  <c:v>Chiapas</c:v>
                </c:pt>
                <c:pt idx="26">
                  <c:v>Morelos</c:v>
                </c:pt>
                <c:pt idx="27">
                  <c:v>Tamaulipas</c:v>
                </c:pt>
                <c:pt idx="28">
                  <c:v>Coahuila</c:v>
                </c:pt>
                <c:pt idx="29">
                  <c:v>Zacatecas</c:v>
                </c:pt>
                <c:pt idx="30">
                  <c:v>Nuevo León</c:v>
                </c:pt>
                <c:pt idx="31">
                  <c:v>Chihuahua</c:v>
                </c:pt>
                <c:pt idx="32">
                  <c:v>Baja California</c:v>
                </c:pt>
              </c:strCache>
            </c:strRef>
          </c:cat>
          <c:val>
            <c:numRef>
              <c:f>'F136'!$B$6:$B$38</c:f>
              <c:numCache>
                <c:formatCode>0.0</c:formatCode>
                <c:ptCount val="33"/>
                <c:pt idx="0">
                  <c:v>-7.6539101497504198</c:v>
                </c:pt>
                <c:pt idx="1">
                  <c:v>-5.6773468240584597</c:v>
                </c:pt>
                <c:pt idx="2">
                  <c:v>-5.0736497545008197</c:v>
                </c:pt>
                <c:pt idx="3">
                  <c:v>-4.0623260990539798</c:v>
                </c:pt>
                <c:pt idx="4">
                  <c:v>-3.3169338200285701</c:v>
                </c:pt>
                <c:pt idx="5">
                  <c:v>-3.23200559049616</c:v>
                </c:pt>
                <c:pt idx="6">
                  <c:v>-3.1742380678550801</c:v>
                </c:pt>
                <c:pt idx="7">
                  <c:v>-2.9543067226890698</c:v>
                </c:pt>
                <c:pt idx="8">
                  <c:v>-2.4332639298921701</c:v>
                </c:pt>
                <c:pt idx="9">
                  <c:v>-2.1761978361669301</c:v>
                </c:pt>
                <c:pt idx="10">
                  <c:v>-1.1784745192021999</c:v>
                </c:pt>
                <c:pt idx="11">
                  <c:v>-6.4544237006414198E-3</c:v>
                </c:pt>
                <c:pt idx="12">
                  <c:v>0.98305084745762294</c:v>
                </c:pt>
                <c:pt idx="13">
                  <c:v>1.5294360800648601</c:v>
                </c:pt>
                <c:pt idx="14">
                  <c:v>1.8427275008916499</c:v>
                </c:pt>
                <c:pt idx="15">
                  <c:v>2.0280337729705802</c:v>
                </c:pt>
                <c:pt idx="16">
                  <c:v>2.08159403350587</c:v>
                </c:pt>
                <c:pt idx="17">
                  <c:v>2.8738346799254102</c:v>
                </c:pt>
                <c:pt idx="18">
                  <c:v>2.8744054196896198</c:v>
                </c:pt>
                <c:pt idx="19">
                  <c:v>2.9813394265817901</c:v>
                </c:pt>
                <c:pt idx="20">
                  <c:v>3.04397052545613</c:v>
                </c:pt>
                <c:pt idx="21">
                  <c:v>3.3219568369362098</c:v>
                </c:pt>
                <c:pt idx="22">
                  <c:v>3.44783633930279</c:v>
                </c:pt>
                <c:pt idx="23">
                  <c:v>4.4220979981886899</c:v>
                </c:pt>
                <c:pt idx="24">
                  <c:v>4.9938892496671103</c:v>
                </c:pt>
                <c:pt idx="25">
                  <c:v>5.0097935814374104</c:v>
                </c:pt>
                <c:pt idx="26">
                  <c:v>5.1746733066237303</c:v>
                </c:pt>
                <c:pt idx="27">
                  <c:v>6.4881705074455498</c:v>
                </c:pt>
                <c:pt idx="28">
                  <c:v>6.5080506351177698</c:v>
                </c:pt>
                <c:pt idx="29">
                  <c:v>6.5517357713977198</c:v>
                </c:pt>
                <c:pt idx="30">
                  <c:v>7.4098274587907103</c:v>
                </c:pt>
                <c:pt idx="31">
                  <c:v>9.3332698519296091</c:v>
                </c:pt>
                <c:pt idx="32">
                  <c:v>11.625757073182699</c:v>
                </c:pt>
              </c:numCache>
            </c:numRef>
          </c:val>
          <c:extLst>
            <c:ext xmlns:c16="http://schemas.microsoft.com/office/drawing/2014/chart" uri="{C3380CC4-5D6E-409C-BE32-E72D297353CC}">
              <c16:uniqueId val="{0000002A-5C86-4869-B0B6-0ECAEF2929F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A15-4503-8779-4BB649D94B92}"/>
              </c:ext>
            </c:extLst>
          </c:dPt>
          <c:dPt>
            <c:idx val="1"/>
            <c:invertIfNegative val="0"/>
            <c:bubble3D val="0"/>
            <c:spPr>
              <a:solidFill>
                <a:srgbClr val="7C878E"/>
              </a:solidFill>
              <a:ln>
                <a:noFill/>
              </a:ln>
              <a:effectLst/>
            </c:spPr>
            <c:extLst>
              <c:ext xmlns:c16="http://schemas.microsoft.com/office/drawing/2014/chart" uri="{C3380CC4-5D6E-409C-BE32-E72D297353CC}">
                <c16:uniqueId val="{00000003-0A15-4503-8779-4BB649D94B92}"/>
              </c:ext>
            </c:extLst>
          </c:dPt>
          <c:dPt>
            <c:idx val="2"/>
            <c:invertIfNegative val="0"/>
            <c:bubble3D val="0"/>
            <c:spPr>
              <a:solidFill>
                <a:srgbClr val="7C878E"/>
              </a:solidFill>
              <a:ln>
                <a:noFill/>
              </a:ln>
              <a:effectLst/>
            </c:spPr>
            <c:extLst>
              <c:ext xmlns:c16="http://schemas.microsoft.com/office/drawing/2014/chart" uri="{C3380CC4-5D6E-409C-BE32-E72D297353CC}">
                <c16:uniqueId val="{00000005-0A15-4503-8779-4BB649D94B92}"/>
              </c:ext>
            </c:extLst>
          </c:dPt>
          <c:dPt>
            <c:idx val="3"/>
            <c:invertIfNegative val="0"/>
            <c:bubble3D val="0"/>
            <c:spPr>
              <a:solidFill>
                <a:srgbClr val="7C878E"/>
              </a:solidFill>
              <a:ln>
                <a:noFill/>
              </a:ln>
              <a:effectLst/>
            </c:spPr>
            <c:extLst>
              <c:ext xmlns:c16="http://schemas.microsoft.com/office/drawing/2014/chart" uri="{C3380CC4-5D6E-409C-BE32-E72D297353CC}">
                <c16:uniqueId val="{00000007-0A15-4503-8779-4BB649D94B92}"/>
              </c:ext>
            </c:extLst>
          </c:dPt>
          <c:dPt>
            <c:idx val="4"/>
            <c:invertIfNegative val="0"/>
            <c:bubble3D val="0"/>
            <c:spPr>
              <a:solidFill>
                <a:srgbClr val="7C878E"/>
              </a:solidFill>
              <a:ln>
                <a:noFill/>
              </a:ln>
              <a:effectLst/>
            </c:spPr>
            <c:extLst>
              <c:ext xmlns:c16="http://schemas.microsoft.com/office/drawing/2014/chart" uri="{C3380CC4-5D6E-409C-BE32-E72D297353CC}">
                <c16:uniqueId val="{00000009-0A15-4503-8779-4BB649D94B92}"/>
              </c:ext>
            </c:extLst>
          </c:dPt>
          <c:dPt>
            <c:idx val="5"/>
            <c:invertIfNegative val="0"/>
            <c:bubble3D val="0"/>
            <c:spPr>
              <a:solidFill>
                <a:srgbClr val="7C878E"/>
              </a:solidFill>
              <a:ln>
                <a:noFill/>
              </a:ln>
              <a:effectLst/>
            </c:spPr>
            <c:extLst>
              <c:ext xmlns:c16="http://schemas.microsoft.com/office/drawing/2014/chart" uri="{C3380CC4-5D6E-409C-BE32-E72D297353CC}">
                <c16:uniqueId val="{0000000B-0A15-4503-8779-4BB649D94B92}"/>
              </c:ext>
            </c:extLst>
          </c:dPt>
          <c:dPt>
            <c:idx val="6"/>
            <c:invertIfNegative val="0"/>
            <c:bubble3D val="0"/>
            <c:spPr>
              <a:solidFill>
                <a:srgbClr val="7C878E"/>
              </a:solidFill>
              <a:ln>
                <a:noFill/>
              </a:ln>
              <a:effectLst/>
            </c:spPr>
            <c:extLst>
              <c:ext xmlns:c16="http://schemas.microsoft.com/office/drawing/2014/chart" uri="{C3380CC4-5D6E-409C-BE32-E72D297353CC}">
                <c16:uniqueId val="{0000000D-0A15-4503-8779-4BB649D94B92}"/>
              </c:ext>
            </c:extLst>
          </c:dPt>
          <c:dPt>
            <c:idx val="7"/>
            <c:invertIfNegative val="0"/>
            <c:bubble3D val="0"/>
            <c:spPr>
              <a:solidFill>
                <a:srgbClr val="7C878E"/>
              </a:solidFill>
              <a:ln>
                <a:noFill/>
              </a:ln>
              <a:effectLst/>
            </c:spPr>
            <c:extLst>
              <c:ext xmlns:c16="http://schemas.microsoft.com/office/drawing/2014/chart" uri="{C3380CC4-5D6E-409C-BE32-E72D297353CC}">
                <c16:uniqueId val="{0000000F-0A15-4503-8779-4BB649D94B92}"/>
              </c:ext>
            </c:extLst>
          </c:dPt>
          <c:dPt>
            <c:idx val="8"/>
            <c:invertIfNegative val="0"/>
            <c:bubble3D val="0"/>
            <c:spPr>
              <a:solidFill>
                <a:srgbClr val="7C878E"/>
              </a:solidFill>
              <a:ln>
                <a:noFill/>
              </a:ln>
              <a:effectLst/>
            </c:spPr>
            <c:extLst>
              <c:ext xmlns:c16="http://schemas.microsoft.com/office/drawing/2014/chart" uri="{C3380CC4-5D6E-409C-BE32-E72D297353CC}">
                <c16:uniqueId val="{00000011-0A15-4503-8779-4BB649D94B92}"/>
              </c:ext>
            </c:extLst>
          </c:dPt>
          <c:dPt>
            <c:idx val="9"/>
            <c:invertIfNegative val="0"/>
            <c:bubble3D val="0"/>
            <c:spPr>
              <a:solidFill>
                <a:srgbClr val="7C878E"/>
              </a:solidFill>
              <a:ln>
                <a:noFill/>
              </a:ln>
              <a:effectLst/>
            </c:spPr>
            <c:extLst>
              <c:ext xmlns:c16="http://schemas.microsoft.com/office/drawing/2014/chart" uri="{C3380CC4-5D6E-409C-BE32-E72D297353CC}">
                <c16:uniqueId val="{00000013-0A15-4503-8779-4BB649D94B92}"/>
              </c:ext>
            </c:extLst>
          </c:dPt>
          <c:dPt>
            <c:idx val="10"/>
            <c:invertIfNegative val="0"/>
            <c:bubble3D val="0"/>
            <c:spPr>
              <a:solidFill>
                <a:srgbClr val="FBBB27"/>
              </a:solidFill>
              <a:ln>
                <a:noFill/>
              </a:ln>
              <a:effectLst/>
            </c:spPr>
            <c:extLst>
              <c:ext xmlns:c16="http://schemas.microsoft.com/office/drawing/2014/chart" uri="{C3380CC4-5D6E-409C-BE32-E72D297353CC}">
                <c16:uniqueId val="{00000015-0A15-4503-8779-4BB649D94B9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A15-4503-8779-4BB649D94B9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A15-4503-8779-4BB649D94B9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A15-4503-8779-4BB649D94B9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A15-4503-8779-4BB649D94B9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A15-4503-8779-4BB649D94B9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A15-4503-8779-4BB649D94B92}"/>
              </c:ext>
            </c:extLst>
          </c:dPt>
          <c:dPt>
            <c:idx val="17"/>
            <c:invertIfNegative val="0"/>
            <c:bubble3D val="0"/>
            <c:spPr>
              <a:solidFill>
                <a:srgbClr val="95682B"/>
              </a:solidFill>
              <a:ln>
                <a:noFill/>
              </a:ln>
              <a:effectLst/>
            </c:spPr>
            <c:extLst>
              <c:ext xmlns:c16="http://schemas.microsoft.com/office/drawing/2014/chart" uri="{C3380CC4-5D6E-409C-BE32-E72D297353CC}">
                <c16:uniqueId val="{00000023-0A15-4503-8779-4BB649D94B92}"/>
              </c:ext>
            </c:extLst>
          </c:dPt>
          <c:dPt>
            <c:idx val="29"/>
            <c:invertIfNegative val="0"/>
            <c:bubble3D val="0"/>
            <c:spPr>
              <a:solidFill>
                <a:srgbClr val="7C878E"/>
              </a:solidFill>
              <a:ln>
                <a:noFill/>
              </a:ln>
              <a:effectLst/>
            </c:spPr>
            <c:extLst>
              <c:ext xmlns:c16="http://schemas.microsoft.com/office/drawing/2014/chart" uri="{C3380CC4-5D6E-409C-BE32-E72D297353CC}">
                <c16:uniqueId val="{00000025-0A15-4503-8779-4BB649D94B9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'F137'!$A$6:$A$38</c:f>
              <c:strCache>
                <c:ptCount val="33"/>
                <c:pt idx="0">
                  <c:v>Baja California Sur</c:v>
                </c:pt>
                <c:pt idx="1">
                  <c:v>Tabasco</c:v>
                </c:pt>
                <c:pt idx="2">
                  <c:v>Oaxaca</c:v>
                </c:pt>
                <c:pt idx="3">
                  <c:v>Michoacán</c:v>
                </c:pt>
                <c:pt idx="4">
                  <c:v>Nayarit</c:v>
                </c:pt>
                <c:pt idx="5">
                  <c:v>Zacatecas</c:v>
                </c:pt>
                <c:pt idx="6">
                  <c:v>Sonora</c:v>
                </c:pt>
                <c:pt idx="7">
                  <c:v>Sinaloa</c:v>
                </c:pt>
                <c:pt idx="8">
                  <c:v>Chiapas</c:v>
                </c:pt>
                <c:pt idx="9">
                  <c:v>Colima</c:v>
                </c:pt>
                <c:pt idx="10">
                  <c:v>Jalisco</c:v>
                </c:pt>
                <c:pt idx="11">
                  <c:v>Veracruz</c:v>
                </c:pt>
                <c:pt idx="12">
                  <c:v>Tamaulipas</c:v>
                </c:pt>
                <c:pt idx="13">
                  <c:v>Guanajuato</c:v>
                </c:pt>
                <c:pt idx="14">
                  <c:v>Durango</c:v>
                </c:pt>
                <c:pt idx="15">
                  <c:v>Querétaro</c:v>
                </c:pt>
                <c:pt idx="16">
                  <c:v>Aguascalientes</c:v>
                </c:pt>
                <c:pt idx="17">
                  <c:v>Nacional</c:v>
                </c:pt>
                <c:pt idx="18">
                  <c:v>San Luis Potosí</c:v>
                </c:pt>
                <c:pt idx="19">
                  <c:v>Morelos</c:v>
                </c:pt>
                <c:pt idx="20">
                  <c:v>Nuevo León</c:v>
                </c:pt>
                <c:pt idx="21">
                  <c:v>Campeche</c:v>
                </c:pt>
                <c:pt idx="22">
                  <c:v>Baja California</c:v>
                </c:pt>
                <c:pt idx="23">
                  <c:v>Chihuahua</c:v>
                </c:pt>
                <c:pt idx="24">
                  <c:v>Yucatán</c:v>
                </c:pt>
                <c:pt idx="25">
                  <c:v>Coahuila</c:v>
                </c:pt>
                <c:pt idx="26">
                  <c:v>Estado de México</c:v>
                </c:pt>
                <c:pt idx="27">
                  <c:v>Ciudad de México</c:v>
                </c:pt>
                <c:pt idx="28">
                  <c:v>Quintana Roo</c:v>
                </c:pt>
                <c:pt idx="29">
                  <c:v>Hidalgo</c:v>
                </c:pt>
                <c:pt idx="30">
                  <c:v>Tlaxcala</c:v>
                </c:pt>
                <c:pt idx="31">
                  <c:v>Puebla</c:v>
                </c:pt>
                <c:pt idx="32">
                  <c:v>Guerrero</c:v>
                </c:pt>
              </c:strCache>
            </c:strRef>
          </c:cat>
          <c:val>
            <c:numRef>
              <c:f>'F137'!$B$6:$B$38</c:f>
              <c:numCache>
                <c:formatCode>0.0</c:formatCode>
                <c:ptCount val="33"/>
                <c:pt idx="0">
                  <c:v>-5.1390601850262296</c:v>
                </c:pt>
                <c:pt idx="1">
                  <c:v>-1.7974756212035501</c:v>
                </c:pt>
                <c:pt idx="2">
                  <c:v>-1.7053450602835101</c:v>
                </c:pt>
                <c:pt idx="3">
                  <c:v>-0.73022526629454898</c:v>
                </c:pt>
                <c:pt idx="4">
                  <c:v>0.199716519917392</c:v>
                </c:pt>
                <c:pt idx="5">
                  <c:v>1.9184639461324899</c:v>
                </c:pt>
                <c:pt idx="6">
                  <c:v>2.88593264891932</c:v>
                </c:pt>
                <c:pt idx="7">
                  <c:v>4.1695694625438096</c:v>
                </c:pt>
                <c:pt idx="8">
                  <c:v>4.74249630385932</c:v>
                </c:pt>
                <c:pt idx="9">
                  <c:v>4.93287107057263</c:v>
                </c:pt>
                <c:pt idx="10">
                  <c:v>6.8675339772420001</c:v>
                </c:pt>
                <c:pt idx="11">
                  <c:v>7.1584062080247</c:v>
                </c:pt>
                <c:pt idx="12">
                  <c:v>9.1992238398396395</c:v>
                </c:pt>
                <c:pt idx="13">
                  <c:v>11.3051223854306</c:v>
                </c:pt>
                <c:pt idx="14">
                  <c:v>11.7683338200465</c:v>
                </c:pt>
                <c:pt idx="15">
                  <c:v>12.3006142180392</c:v>
                </c:pt>
                <c:pt idx="16">
                  <c:v>12.840091896320001</c:v>
                </c:pt>
                <c:pt idx="17">
                  <c:v>12.857796548420399</c:v>
                </c:pt>
                <c:pt idx="18">
                  <c:v>12.9403870579012</c:v>
                </c:pt>
                <c:pt idx="19">
                  <c:v>13.6295597259319</c:v>
                </c:pt>
                <c:pt idx="20">
                  <c:v>13.9795923153769</c:v>
                </c:pt>
                <c:pt idx="21">
                  <c:v>14.2746913580247</c:v>
                </c:pt>
                <c:pt idx="22">
                  <c:v>14.329776986014499</c:v>
                </c:pt>
                <c:pt idx="23">
                  <c:v>14.3987550877112</c:v>
                </c:pt>
                <c:pt idx="24">
                  <c:v>14.9295966668191</c:v>
                </c:pt>
                <c:pt idx="25">
                  <c:v>15.4806641270757</c:v>
                </c:pt>
                <c:pt idx="26">
                  <c:v>16.131248099751499</c:v>
                </c:pt>
                <c:pt idx="27">
                  <c:v>16.718942203830998</c:v>
                </c:pt>
                <c:pt idx="28">
                  <c:v>20.038171827561101</c:v>
                </c:pt>
                <c:pt idx="29">
                  <c:v>25.466974784681899</c:v>
                </c:pt>
                <c:pt idx="30">
                  <c:v>27.632091169659301</c:v>
                </c:pt>
                <c:pt idx="31">
                  <c:v>28.339732425017299</c:v>
                </c:pt>
                <c:pt idx="32">
                  <c:v>34.488990681291497</c:v>
                </c:pt>
              </c:numCache>
            </c:numRef>
          </c:val>
          <c:extLst>
            <c:ext xmlns:c16="http://schemas.microsoft.com/office/drawing/2014/chart" uri="{C3380CC4-5D6E-409C-BE32-E72D297353CC}">
              <c16:uniqueId val="{00000026-0A15-4503-8779-4BB649D94B9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'F138'!$C$5</c:f>
              <c:strCache>
                <c:ptCount val="1"/>
                <c:pt idx="0">
                  <c:v>Exportaciones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AAF0-44F7-86BE-8FA078EB7DFE}"/>
              </c:ext>
            </c:extLst>
          </c:dPt>
          <c:dPt>
            <c:idx val="16"/>
            <c:invertIfNegative val="0"/>
            <c:bubble3D val="0"/>
            <c:spPr>
              <a:solidFill>
                <a:srgbClr val="7C878E"/>
              </a:solidFill>
              <a:ln>
                <a:noFill/>
              </a:ln>
              <a:effectLst/>
            </c:spPr>
            <c:extLst>
              <c:ext xmlns:c16="http://schemas.microsoft.com/office/drawing/2014/chart" uri="{C3380CC4-5D6E-409C-BE32-E72D297353CC}">
                <c16:uniqueId val="{00000003-AAF0-44F7-86BE-8FA078EB7DFE}"/>
              </c:ext>
            </c:extLst>
          </c:dPt>
          <c:dPt>
            <c:idx val="28"/>
            <c:invertIfNegative val="0"/>
            <c:bubble3D val="0"/>
            <c:spPr>
              <a:solidFill>
                <a:srgbClr val="7C878E"/>
              </a:solidFill>
              <a:ln>
                <a:noFill/>
              </a:ln>
              <a:effectLst/>
            </c:spPr>
            <c:extLst>
              <c:ext xmlns:c16="http://schemas.microsoft.com/office/drawing/2014/chart" uri="{C3380CC4-5D6E-409C-BE32-E72D297353CC}">
                <c16:uniqueId val="{00000005-AAF0-44F7-86BE-8FA078EB7DFE}"/>
              </c:ext>
            </c:extLst>
          </c:dPt>
          <c:dPt>
            <c:idx val="40"/>
            <c:invertIfNegative val="0"/>
            <c:bubble3D val="0"/>
            <c:spPr>
              <a:solidFill>
                <a:srgbClr val="7C878E"/>
              </a:solidFill>
              <a:ln>
                <a:noFill/>
              </a:ln>
              <a:effectLst/>
            </c:spPr>
            <c:extLst>
              <c:ext xmlns:c16="http://schemas.microsoft.com/office/drawing/2014/chart" uri="{C3380CC4-5D6E-409C-BE32-E72D297353CC}">
                <c16:uniqueId val="{00000007-AAF0-44F7-86BE-8FA078EB7DFE}"/>
              </c:ext>
            </c:extLst>
          </c:dPt>
          <c:dPt>
            <c:idx val="52"/>
            <c:invertIfNegative val="0"/>
            <c:bubble3D val="0"/>
            <c:spPr>
              <a:solidFill>
                <a:srgbClr val="7C878E"/>
              </a:solidFill>
              <a:ln>
                <a:noFill/>
              </a:ln>
              <a:effectLst/>
            </c:spPr>
            <c:extLst>
              <c:ext xmlns:c16="http://schemas.microsoft.com/office/drawing/2014/chart" uri="{C3380CC4-5D6E-409C-BE32-E72D297353CC}">
                <c16:uniqueId val="{00000009-AAF0-44F7-86BE-8FA078EB7DFE}"/>
              </c:ext>
            </c:extLst>
          </c:dPt>
          <c:dPt>
            <c:idx val="64"/>
            <c:invertIfNegative val="0"/>
            <c:bubble3D val="0"/>
            <c:spPr>
              <a:solidFill>
                <a:srgbClr val="7C878E"/>
              </a:solidFill>
              <a:ln>
                <a:noFill/>
              </a:ln>
              <a:effectLst/>
            </c:spPr>
            <c:extLst>
              <c:ext xmlns:c16="http://schemas.microsoft.com/office/drawing/2014/chart" uri="{C3380CC4-5D6E-409C-BE32-E72D297353CC}">
                <c16:uniqueId val="{0000000B-AAF0-44F7-86BE-8FA078EB7DFE}"/>
              </c:ext>
            </c:extLst>
          </c:dPt>
          <c:dPt>
            <c:idx val="76"/>
            <c:invertIfNegative val="0"/>
            <c:bubble3D val="0"/>
            <c:spPr>
              <a:solidFill>
                <a:srgbClr val="7C878E"/>
              </a:solidFill>
              <a:ln>
                <a:noFill/>
              </a:ln>
              <a:effectLst/>
            </c:spPr>
            <c:extLst>
              <c:ext xmlns:c16="http://schemas.microsoft.com/office/drawing/2014/chart" uri="{C3380CC4-5D6E-409C-BE32-E72D297353CC}">
                <c16:uniqueId val="{0000000D-AAF0-44F7-86BE-8FA078EB7DFE}"/>
              </c:ext>
            </c:extLst>
          </c:dPt>
          <c:dPt>
            <c:idx val="88"/>
            <c:invertIfNegative val="0"/>
            <c:bubble3D val="0"/>
            <c:spPr>
              <a:solidFill>
                <a:srgbClr val="7C878E"/>
              </a:solidFill>
              <a:ln>
                <a:noFill/>
              </a:ln>
              <a:effectLst/>
            </c:spPr>
            <c:extLst>
              <c:ext xmlns:c16="http://schemas.microsoft.com/office/drawing/2014/chart" uri="{C3380CC4-5D6E-409C-BE32-E72D297353CC}">
                <c16:uniqueId val="{0000000F-AAF0-44F7-86BE-8FA078EB7DFE}"/>
              </c:ext>
            </c:extLst>
          </c:dPt>
          <c:dPt>
            <c:idx val="100"/>
            <c:invertIfNegative val="0"/>
            <c:bubble3D val="0"/>
            <c:spPr>
              <a:solidFill>
                <a:srgbClr val="FBBB27"/>
              </a:solidFill>
              <a:ln>
                <a:noFill/>
              </a:ln>
              <a:effectLst/>
            </c:spPr>
            <c:extLst>
              <c:ext xmlns:c16="http://schemas.microsoft.com/office/drawing/2014/chart" uri="{C3380CC4-5D6E-409C-BE32-E72D297353CC}">
                <c16:uniqueId val="{00000011-AAF0-44F7-86BE-8FA078EB7DFE}"/>
              </c:ext>
            </c:extLst>
          </c:dPt>
          <c:cat>
            <c:multiLvlStrRef>
              <c:f>'F138'!$A$6:$B$106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'F138'!$C$6:$C$106</c:f>
              <c:numCache>
                <c:formatCode>#,##0</c:formatCode>
                <c:ptCount val="101"/>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13895</c:v>
                </c:pt>
              </c:numCache>
            </c:numRef>
          </c:val>
          <c:extLst>
            <c:ext xmlns:c16="http://schemas.microsoft.com/office/drawing/2014/chart" uri="{C3380CC4-5D6E-409C-BE32-E72D297353CC}">
              <c16:uniqueId val="{00000012-AAF0-44F7-86BE-8FA078EB7DF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'F138'!$D$5</c:f>
              <c:strCache>
                <c:ptCount val="1"/>
                <c:pt idx="0">
                  <c:v>Promedio</c:v>
                </c:pt>
              </c:strCache>
            </c:strRef>
          </c:tx>
          <c:spPr>
            <a:ln w="28575" cap="rnd">
              <a:solidFill>
                <a:srgbClr val="B69630"/>
              </a:solidFill>
              <a:round/>
            </a:ln>
            <a:effectLst/>
          </c:spPr>
          <c:marker>
            <c:symbol val="none"/>
          </c:marker>
          <c:cat>
            <c:multiLvlStrRef>
              <c:f>'F138'!$A$6:$B$106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'F138'!$D$6:$D$106</c:f>
              <c:numCache>
                <c:formatCode>#,##0</c:formatCode>
                <c:ptCount val="101"/>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13078</c:v>
                </c:pt>
              </c:numCache>
            </c:numRef>
          </c:val>
          <c:smooth val="0"/>
          <c:extLst>
            <c:ext xmlns:c16="http://schemas.microsoft.com/office/drawing/2014/chart" uri="{C3380CC4-5D6E-409C-BE32-E72D297353CC}">
              <c16:uniqueId val="{00000013-AAF0-44F7-86BE-8FA078EB7DF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'F139'!$C$5</c:f>
              <c:strCache>
                <c:ptCount val="1"/>
                <c:pt idx="0">
                  <c:v>Exportaciones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9C22-486D-8009-BF1B19796DC9}"/>
              </c:ext>
            </c:extLst>
          </c:dPt>
          <c:dPt>
            <c:idx val="16"/>
            <c:invertIfNegative val="0"/>
            <c:bubble3D val="0"/>
            <c:spPr>
              <a:solidFill>
                <a:srgbClr val="7C878E"/>
              </a:solidFill>
              <a:ln>
                <a:noFill/>
              </a:ln>
              <a:effectLst/>
            </c:spPr>
            <c:extLst>
              <c:ext xmlns:c16="http://schemas.microsoft.com/office/drawing/2014/chart" uri="{C3380CC4-5D6E-409C-BE32-E72D297353CC}">
                <c16:uniqueId val="{00000003-9C22-486D-8009-BF1B19796DC9}"/>
              </c:ext>
            </c:extLst>
          </c:dPt>
          <c:dPt>
            <c:idx val="28"/>
            <c:invertIfNegative val="0"/>
            <c:bubble3D val="0"/>
            <c:spPr>
              <a:solidFill>
                <a:srgbClr val="7C878E"/>
              </a:solidFill>
              <a:ln>
                <a:noFill/>
              </a:ln>
              <a:effectLst/>
            </c:spPr>
            <c:extLst>
              <c:ext xmlns:c16="http://schemas.microsoft.com/office/drawing/2014/chart" uri="{C3380CC4-5D6E-409C-BE32-E72D297353CC}">
                <c16:uniqueId val="{00000005-9C22-486D-8009-BF1B19796DC9}"/>
              </c:ext>
            </c:extLst>
          </c:dPt>
          <c:dPt>
            <c:idx val="40"/>
            <c:invertIfNegative val="0"/>
            <c:bubble3D val="0"/>
            <c:spPr>
              <a:solidFill>
                <a:srgbClr val="7C878E"/>
              </a:solidFill>
              <a:ln>
                <a:noFill/>
              </a:ln>
              <a:effectLst/>
            </c:spPr>
            <c:extLst>
              <c:ext xmlns:c16="http://schemas.microsoft.com/office/drawing/2014/chart" uri="{C3380CC4-5D6E-409C-BE32-E72D297353CC}">
                <c16:uniqueId val="{00000007-9C22-486D-8009-BF1B19796DC9}"/>
              </c:ext>
            </c:extLst>
          </c:dPt>
          <c:dPt>
            <c:idx val="52"/>
            <c:invertIfNegative val="0"/>
            <c:bubble3D val="0"/>
            <c:spPr>
              <a:solidFill>
                <a:srgbClr val="7C878E"/>
              </a:solidFill>
              <a:ln>
                <a:noFill/>
              </a:ln>
              <a:effectLst/>
            </c:spPr>
            <c:extLst>
              <c:ext xmlns:c16="http://schemas.microsoft.com/office/drawing/2014/chart" uri="{C3380CC4-5D6E-409C-BE32-E72D297353CC}">
                <c16:uniqueId val="{00000009-9C22-486D-8009-BF1B19796DC9}"/>
              </c:ext>
            </c:extLst>
          </c:dPt>
          <c:dPt>
            <c:idx val="64"/>
            <c:invertIfNegative val="0"/>
            <c:bubble3D val="0"/>
            <c:spPr>
              <a:solidFill>
                <a:srgbClr val="7C878E"/>
              </a:solidFill>
              <a:ln>
                <a:noFill/>
              </a:ln>
              <a:effectLst/>
            </c:spPr>
            <c:extLst>
              <c:ext xmlns:c16="http://schemas.microsoft.com/office/drawing/2014/chart" uri="{C3380CC4-5D6E-409C-BE32-E72D297353CC}">
                <c16:uniqueId val="{0000000B-9C22-486D-8009-BF1B19796DC9}"/>
              </c:ext>
            </c:extLst>
          </c:dPt>
          <c:dPt>
            <c:idx val="76"/>
            <c:invertIfNegative val="0"/>
            <c:bubble3D val="0"/>
            <c:spPr>
              <a:solidFill>
                <a:srgbClr val="7C878E"/>
              </a:solidFill>
              <a:ln>
                <a:noFill/>
              </a:ln>
              <a:effectLst/>
            </c:spPr>
            <c:extLst>
              <c:ext xmlns:c16="http://schemas.microsoft.com/office/drawing/2014/chart" uri="{C3380CC4-5D6E-409C-BE32-E72D297353CC}">
                <c16:uniqueId val="{0000000D-9C22-486D-8009-BF1B19796DC9}"/>
              </c:ext>
            </c:extLst>
          </c:dPt>
          <c:dPt>
            <c:idx val="88"/>
            <c:invertIfNegative val="0"/>
            <c:bubble3D val="0"/>
            <c:spPr>
              <a:solidFill>
                <a:srgbClr val="7C878E"/>
              </a:solidFill>
              <a:ln>
                <a:noFill/>
              </a:ln>
              <a:effectLst/>
            </c:spPr>
            <c:extLst>
              <c:ext xmlns:c16="http://schemas.microsoft.com/office/drawing/2014/chart" uri="{C3380CC4-5D6E-409C-BE32-E72D297353CC}">
                <c16:uniqueId val="{0000000F-9C22-486D-8009-BF1B19796DC9}"/>
              </c:ext>
            </c:extLst>
          </c:dPt>
          <c:dPt>
            <c:idx val="100"/>
            <c:invertIfNegative val="0"/>
            <c:bubble3D val="0"/>
            <c:spPr>
              <a:solidFill>
                <a:srgbClr val="FBBB27"/>
              </a:solidFill>
              <a:ln>
                <a:noFill/>
              </a:ln>
              <a:effectLst/>
            </c:spPr>
            <c:extLst>
              <c:ext xmlns:c16="http://schemas.microsoft.com/office/drawing/2014/chart" uri="{C3380CC4-5D6E-409C-BE32-E72D297353CC}">
                <c16:uniqueId val="{00000011-9C22-486D-8009-BF1B19796DC9}"/>
              </c:ext>
            </c:extLst>
          </c:dPt>
          <c:cat>
            <c:multiLvlStrRef>
              <c:f>'F139'!$A$6:$B$106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'F139'!$C$6:$C$106</c:f>
              <c:numCache>
                <c:formatCode>#,##0</c:formatCode>
                <c:ptCount val="101"/>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numCache>
            </c:numRef>
          </c:val>
          <c:extLst>
            <c:ext xmlns:c16="http://schemas.microsoft.com/office/drawing/2014/chart" uri="{C3380CC4-5D6E-409C-BE32-E72D297353CC}">
              <c16:uniqueId val="{00000012-9C22-486D-8009-BF1B19796DC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'F139'!$D$5</c:f>
              <c:strCache>
                <c:ptCount val="1"/>
                <c:pt idx="0">
                  <c:v>Promedio</c:v>
                </c:pt>
              </c:strCache>
            </c:strRef>
          </c:tx>
          <c:spPr>
            <a:ln w="28575" cap="rnd">
              <a:solidFill>
                <a:srgbClr val="B69630"/>
              </a:solidFill>
              <a:round/>
            </a:ln>
            <a:effectLst/>
          </c:spPr>
          <c:marker>
            <c:symbol val="none"/>
          </c:marker>
          <c:cat>
            <c:multiLvlStrRef>
              <c:f>'F139'!$A$6:$B$106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'F139'!$D$6:$D$106</c:f>
              <c:numCache>
                <c:formatCode>#,##0</c:formatCode>
                <c:ptCount val="101"/>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numCache>
            </c:numRef>
          </c:val>
          <c:smooth val="0"/>
          <c:extLst>
            <c:ext xmlns:c16="http://schemas.microsoft.com/office/drawing/2014/chart" uri="{C3380CC4-5D6E-409C-BE32-E72D297353CC}">
              <c16:uniqueId val="{00000013-9C22-486D-8009-BF1B19796DC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'F140'!$C$5</c:f>
              <c:strCache>
                <c:ptCount val="1"/>
                <c:pt idx="0">
                  <c:v>Exportaciones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060E-46F2-8BBC-1CEDAF57C0A0}"/>
              </c:ext>
            </c:extLst>
          </c:dPt>
          <c:dPt>
            <c:idx val="10"/>
            <c:invertIfNegative val="0"/>
            <c:bubble3D val="0"/>
            <c:extLst>
              <c:ext xmlns:c16="http://schemas.microsoft.com/office/drawing/2014/chart" uri="{C3380CC4-5D6E-409C-BE32-E72D297353CC}">
                <c16:uniqueId val="{00000002-060E-46F2-8BBC-1CEDAF57C0A0}"/>
              </c:ext>
            </c:extLst>
          </c:dPt>
          <c:dPt>
            <c:idx val="11"/>
            <c:invertIfNegative val="0"/>
            <c:bubble3D val="0"/>
            <c:spPr>
              <a:solidFill>
                <a:srgbClr val="C9D0D6"/>
              </a:solidFill>
              <a:ln>
                <a:noFill/>
              </a:ln>
              <a:effectLst/>
            </c:spPr>
            <c:extLst>
              <c:ext xmlns:c16="http://schemas.microsoft.com/office/drawing/2014/chart" uri="{C3380CC4-5D6E-409C-BE32-E72D297353CC}">
                <c16:uniqueId val="{00000004-060E-46F2-8BBC-1CEDAF57C0A0}"/>
              </c:ext>
            </c:extLst>
          </c:dPt>
          <c:dPt>
            <c:idx val="16"/>
            <c:invertIfNegative val="0"/>
            <c:bubble3D val="0"/>
            <c:spPr>
              <a:solidFill>
                <a:srgbClr val="7C878E"/>
              </a:solidFill>
              <a:ln>
                <a:noFill/>
              </a:ln>
              <a:effectLst/>
            </c:spPr>
            <c:extLst>
              <c:ext xmlns:c16="http://schemas.microsoft.com/office/drawing/2014/chart" uri="{C3380CC4-5D6E-409C-BE32-E72D297353CC}">
                <c16:uniqueId val="{00000006-060E-46F2-8BBC-1CEDAF57C0A0}"/>
              </c:ext>
            </c:extLst>
          </c:dPt>
          <c:dPt>
            <c:idx val="22"/>
            <c:invertIfNegative val="0"/>
            <c:bubble3D val="0"/>
            <c:extLst>
              <c:ext xmlns:c16="http://schemas.microsoft.com/office/drawing/2014/chart" uri="{C3380CC4-5D6E-409C-BE32-E72D297353CC}">
                <c16:uniqueId val="{00000007-060E-46F2-8BBC-1CEDAF57C0A0}"/>
              </c:ext>
            </c:extLst>
          </c:dPt>
          <c:dPt>
            <c:idx val="23"/>
            <c:invertIfNegative val="0"/>
            <c:bubble3D val="0"/>
            <c:spPr>
              <a:solidFill>
                <a:srgbClr val="C9D0D6"/>
              </a:solidFill>
              <a:ln>
                <a:noFill/>
              </a:ln>
              <a:effectLst/>
            </c:spPr>
            <c:extLst>
              <c:ext xmlns:c16="http://schemas.microsoft.com/office/drawing/2014/chart" uri="{C3380CC4-5D6E-409C-BE32-E72D297353CC}">
                <c16:uniqueId val="{00000009-060E-46F2-8BBC-1CEDAF57C0A0}"/>
              </c:ext>
            </c:extLst>
          </c:dPt>
          <c:dPt>
            <c:idx val="28"/>
            <c:invertIfNegative val="0"/>
            <c:bubble3D val="0"/>
            <c:spPr>
              <a:solidFill>
                <a:srgbClr val="7C878E"/>
              </a:solidFill>
              <a:ln>
                <a:noFill/>
              </a:ln>
              <a:effectLst/>
            </c:spPr>
            <c:extLst>
              <c:ext xmlns:c16="http://schemas.microsoft.com/office/drawing/2014/chart" uri="{C3380CC4-5D6E-409C-BE32-E72D297353CC}">
                <c16:uniqueId val="{0000000B-060E-46F2-8BBC-1CEDAF57C0A0}"/>
              </c:ext>
            </c:extLst>
          </c:dPt>
          <c:dPt>
            <c:idx val="34"/>
            <c:invertIfNegative val="0"/>
            <c:bubble3D val="0"/>
            <c:extLst>
              <c:ext xmlns:c16="http://schemas.microsoft.com/office/drawing/2014/chart" uri="{C3380CC4-5D6E-409C-BE32-E72D297353CC}">
                <c16:uniqueId val="{0000000C-060E-46F2-8BBC-1CEDAF57C0A0}"/>
              </c:ext>
            </c:extLst>
          </c:dPt>
          <c:dPt>
            <c:idx val="35"/>
            <c:invertIfNegative val="0"/>
            <c:bubble3D val="0"/>
            <c:spPr>
              <a:solidFill>
                <a:srgbClr val="C9D0D6"/>
              </a:solidFill>
              <a:ln>
                <a:noFill/>
              </a:ln>
              <a:effectLst/>
            </c:spPr>
            <c:extLst>
              <c:ext xmlns:c16="http://schemas.microsoft.com/office/drawing/2014/chart" uri="{C3380CC4-5D6E-409C-BE32-E72D297353CC}">
                <c16:uniqueId val="{0000000E-060E-46F2-8BBC-1CEDAF57C0A0}"/>
              </c:ext>
            </c:extLst>
          </c:dPt>
          <c:dPt>
            <c:idx val="40"/>
            <c:invertIfNegative val="0"/>
            <c:bubble3D val="0"/>
            <c:spPr>
              <a:solidFill>
                <a:srgbClr val="7C878E"/>
              </a:solidFill>
              <a:ln>
                <a:noFill/>
              </a:ln>
              <a:effectLst/>
            </c:spPr>
            <c:extLst>
              <c:ext xmlns:c16="http://schemas.microsoft.com/office/drawing/2014/chart" uri="{C3380CC4-5D6E-409C-BE32-E72D297353CC}">
                <c16:uniqueId val="{00000010-060E-46F2-8BBC-1CEDAF57C0A0}"/>
              </c:ext>
            </c:extLst>
          </c:dPt>
          <c:dPt>
            <c:idx val="46"/>
            <c:invertIfNegative val="0"/>
            <c:bubble3D val="0"/>
            <c:extLst>
              <c:ext xmlns:c16="http://schemas.microsoft.com/office/drawing/2014/chart" uri="{C3380CC4-5D6E-409C-BE32-E72D297353CC}">
                <c16:uniqueId val="{00000011-060E-46F2-8BBC-1CEDAF57C0A0}"/>
              </c:ext>
            </c:extLst>
          </c:dPt>
          <c:dPt>
            <c:idx val="47"/>
            <c:invertIfNegative val="0"/>
            <c:bubble3D val="0"/>
            <c:spPr>
              <a:solidFill>
                <a:srgbClr val="C9D0D6"/>
              </a:solidFill>
              <a:ln>
                <a:noFill/>
              </a:ln>
              <a:effectLst/>
            </c:spPr>
            <c:extLst>
              <c:ext xmlns:c16="http://schemas.microsoft.com/office/drawing/2014/chart" uri="{C3380CC4-5D6E-409C-BE32-E72D297353CC}">
                <c16:uniqueId val="{00000013-060E-46F2-8BBC-1CEDAF57C0A0}"/>
              </c:ext>
            </c:extLst>
          </c:dPt>
          <c:dPt>
            <c:idx val="52"/>
            <c:invertIfNegative val="0"/>
            <c:bubble3D val="0"/>
            <c:spPr>
              <a:solidFill>
                <a:srgbClr val="7C878E"/>
              </a:solidFill>
              <a:ln>
                <a:noFill/>
              </a:ln>
              <a:effectLst/>
            </c:spPr>
            <c:extLst>
              <c:ext xmlns:c16="http://schemas.microsoft.com/office/drawing/2014/chart" uri="{C3380CC4-5D6E-409C-BE32-E72D297353CC}">
                <c16:uniqueId val="{00000015-060E-46F2-8BBC-1CEDAF57C0A0}"/>
              </c:ext>
            </c:extLst>
          </c:dPt>
          <c:dPt>
            <c:idx val="58"/>
            <c:invertIfNegative val="0"/>
            <c:bubble3D val="0"/>
            <c:extLst>
              <c:ext xmlns:c16="http://schemas.microsoft.com/office/drawing/2014/chart" uri="{C3380CC4-5D6E-409C-BE32-E72D297353CC}">
                <c16:uniqueId val="{00000016-060E-46F2-8BBC-1CEDAF57C0A0}"/>
              </c:ext>
            </c:extLst>
          </c:dPt>
          <c:dPt>
            <c:idx val="59"/>
            <c:invertIfNegative val="0"/>
            <c:bubble3D val="0"/>
            <c:spPr>
              <a:solidFill>
                <a:srgbClr val="C9D0D6"/>
              </a:solidFill>
              <a:ln>
                <a:noFill/>
              </a:ln>
              <a:effectLst/>
            </c:spPr>
            <c:extLst>
              <c:ext xmlns:c16="http://schemas.microsoft.com/office/drawing/2014/chart" uri="{C3380CC4-5D6E-409C-BE32-E72D297353CC}">
                <c16:uniqueId val="{00000018-060E-46F2-8BBC-1CEDAF57C0A0}"/>
              </c:ext>
            </c:extLst>
          </c:dPt>
          <c:dPt>
            <c:idx val="64"/>
            <c:invertIfNegative val="0"/>
            <c:bubble3D val="0"/>
            <c:spPr>
              <a:solidFill>
                <a:srgbClr val="7C878E"/>
              </a:solidFill>
              <a:ln>
                <a:noFill/>
              </a:ln>
              <a:effectLst/>
            </c:spPr>
            <c:extLst>
              <c:ext xmlns:c16="http://schemas.microsoft.com/office/drawing/2014/chart" uri="{C3380CC4-5D6E-409C-BE32-E72D297353CC}">
                <c16:uniqueId val="{0000001A-060E-46F2-8BBC-1CEDAF57C0A0}"/>
              </c:ext>
            </c:extLst>
          </c:dPt>
          <c:dPt>
            <c:idx val="70"/>
            <c:invertIfNegative val="0"/>
            <c:bubble3D val="0"/>
            <c:extLst>
              <c:ext xmlns:c16="http://schemas.microsoft.com/office/drawing/2014/chart" uri="{C3380CC4-5D6E-409C-BE32-E72D297353CC}">
                <c16:uniqueId val="{0000001B-060E-46F2-8BBC-1CEDAF57C0A0}"/>
              </c:ext>
            </c:extLst>
          </c:dPt>
          <c:dPt>
            <c:idx val="71"/>
            <c:invertIfNegative val="0"/>
            <c:bubble3D val="0"/>
            <c:spPr>
              <a:solidFill>
                <a:srgbClr val="C9D0D6"/>
              </a:solidFill>
              <a:ln>
                <a:noFill/>
              </a:ln>
              <a:effectLst/>
            </c:spPr>
            <c:extLst>
              <c:ext xmlns:c16="http://schemas.microsoft.com/office/drawing/2014/chart" uri="{C3380CC4-5D6E-409C-BE32-E72D297353CC}">
                <c16:uniqueId val="{0000001D-060E-46F2-8BBC-1CEDAF57C0A0}"/>
              </c:ext>
            </c:extLst>
          </c:dPt>
          <c:dPt>
            <c:idx val="76"/>
            <c:invertIfNegative val="0"/>
            <c:bubble3D val="0"/>
            <c:spPr>
              <a:solidFill>
                <a:srgbClr val="7C878E"/>
              </a:solidFill>
              <a:ln>
                <a:noFill/>
              </a:ln>
              <a:effectLst/>
            </c:spPr>
            <c:extLst>
              <c:ext xmlns:c16="http://schemas.microsoft.com/office/drawing/2014/chart" uri="{C3380CC4-5D6E-409C-BE32-E72D297353CC}">
                <c16:uniqueId val="{0000001F-060E-46F2-8BBC-1CEDAF57C0A0}"/>
              </c:ext>
            </c:extLst>
          </c:dPt>
          <c:dPt>
            <c:idx val="88"/>
            <c:invertIfNegative val="0"/>
            <c:bubble3D val="0"/>
            <c:spPr>
              <a:solidFill>
                <a:srgbClr val="7C878E"/>
              </a:solidFill>
              <a:ln>
                <a:noFill/>
              </a:ln>
              <a:effectLst/>
            </c:spPr>
            <c:extLst>
              <c:ext xmlns:c16="http://schemas.microsoft.com/office/drawing/2014/chart" uri="{C3380CC4-5D6E-409C-BE32-E72D297353CC}">
                <c16:uniqueId val="{00000021-060E-46F2-8BBC-1CEDAF57C0A0}"/>
              </c:ext>
            </c:extLst>
          </c:dPt>
          <c:dPt>
            <c:idx val="100"/>
            <c:invertIfNegative val="0"/>
            <c:bubble3D val="0"/>
            <c:spPr>
              <a:solidFill>
                <a:srgbClr val="FBBB27"/>
              </a:solidFill>
              <a:ln>
                <a:noFill/>
              </a:ln>
              <a:effectLst/>
            </c:spPr>
            <c:extLst>
              <c:ext xmlns:c16="http://schemas.microsoft.com/office/drawing/2014/chart" uri="{C3380CC4-5D6E-409C-BE32-E72D297353CC}">
                <c16:uniqueId val="{00000023-060E-46F2-8BBC-1CEDAF57C0A0}"/>
              </c:ext>
            </c:extLst>
          </c:dPt>
          <c:cat>
            <c:multiLvlStrRef>
              <c:f>'F140'!$A$6:$B$106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'F140'!$C$6:$C$106</c:f>
              <c:numCache>
                <c:formatCode>#,##0</c:formatCode>
                <c:ptCount val="101"/>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173165</c:v>
                </c:pt>
              </c:numCache>
            </c:numRef>
          </c:val>
          <c:extLst>
            <c:ext xmlns:c16="http://schemas.microsoft.com/office/drawing/2014/chart" uri="{C3380CC4-5D6E-409C-BE32-E72D297353CC}">
              <c16:uniqueId val="{00000024-060E-46F2-8BBC-1CEDAF57C0A0}"/>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'F140'!$D$5</c:f>
              <c:strCache>
                <c:ptCount val="1"/>
                <c:pt idx="0">
                  <c:v>Variación</c:v>
                </c:pt>
              </c:strCache>
            </c:strRef>
          </c:tx>
          <c:spPr>
            <a:ln w="28575" cap="rnd">
              <a:solidFill>
                <a:srgbClr val="B69630"/>
              </a:solidFill>
              <a:round/>
            </a:ln>
            <a:effectLst/>
          </c:spPr>
          <c:marker>
            <c:symbol val="none"/>
          </c:marker>
          <c:cat>
            <c:multiLvlStrRef>
              <c:f>'F140'!$A$6:$B$106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'F140'!$D$6:$D$106</c:f>
              <c:numCache>
                <c:formatCode>0.0</c:formatCode>
                <c:ptCount val="101"/>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7.2</c:v>
                </c:pt>
              </c:numCache>
            </c:numRef>
          </c:val>
          <c:smooth val="0"/>
          <c:extLst>
            <c:ext xmlns:c16="http://schemas.microsoft.com/office/drawing/2014/chart" uri="{C3380CC4-5D6E-409C-BE32-E72D297353CC}">
              <c16:uniqueId val="{00000025-060E-46F2-8BBC-1CEDAF57C0A0}"/>
            </c:ext>
          </c:extLst>
        </c:ser>
        <c:ser>
          <c:idx val="2"/>
          <c:order val="2"/>
          <c:tx>
            <c:strRef>
              <c:f>'F140'!$E$5</c:f>
              <c:strCache>
                <c:ptCount val="1"/>
                <c:pt idx="0">
                  <c:v>Variación promedio</c:v>
                </c:pt>
              </c:strCache>
            </c:strRef>
          </c:tx>
          <c:spPr>
            <a:ln w="28575" cap="rnd">
              <a:solidFill>
                <a:srgbClr val="524805"/>
              </a:solidFill>
              <a:round/>
            </a:ln>
            <a:effectLst/>
          </c:spPr>
          <c:marker>
            <c:symbol val="none"/>
          </c:marker>
          <c:cat>
            <c:multiLvlStrRef>
              <c:f>'F140'!$A$6:$B$106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'F140'!$E$6:$E$106</c:f>
              <c:numCache>
                <c:formatCode>0.0</c:formatCode>
                <c:ptCount val="101"/>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numCache>
            </c:numRef>
          </c:val>
          <c:smooth val="0"/>
          <c:extLst>
            <c:ext xmlns:c16="http://schemas.microsoft.com/office/drawing/2014/chart" uri="{C3380CC4-5D6E-409C-BE32-E72D297353CC}">
              <c16:uniqueId val="{00000026-060E-46F2-8BBC-1CEDAF57C0A0}"/>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'F141'!$C$5</c:f>
              <c:strCache>
                <c:ptCount val="1"/>
                <c:pt idx="0">
                  <c:v>Establecimientos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8230-415D-AC25-4FACF00A67E1}"/>
              </c:ext>
            </c:extLst>
          </c:dPt>
          <c:dPt>
            <c:idx val="16"/>
            <c:invertIfNegative val="0"/>
            <c:bubble3D val="0"/>
            <c:spPr>
              <a:solidFill>
                <a:srgbClr val="7C878E"/>
              </a:solidFill>
              <a:ln>
                <a:noFill/>
              </a:ln>
              <a:effectLst/>
            </c:spPr>
            <c:extLst>
              <c:ext xmlns:c16="http://schemas.microsoft.com/office/drawing/2014/chart" uri="{C3380CC4-5D6E-409C-BE32-E72D297353CC}">
                <c16:uniqueId val="{00000003-8230-415D-AC25-4FACF00A67E1}"/>
              </c:ext>
            </c:extLst>
          </c:dPt>
          <c:dPt>
            <c:idx val="28"/>
            <c:invertIfNegative val="0"/>
            <c:bubble3D val="0"/>
            <c:spPr>
              <a:solidFill>
                <a:srgbClr val="7C878E"/>
              </a:solidFill>
              <a:ln>
                <a:noFill/>
              </a:ln>
              <a:effectLst/>
            </c:spPr>
            <c:extLst>
              <c:ext xmlns:c16="http://schemas.microsoft.com/office/drawing/2014/chart" uri="{C3380CC4-5D6E-409C-BE32-E72D297353CC}">
                <c16:uniqueId val="{00000005-8230-415D-AC25-4FACF00A67E1}"/>
              </c:ext>
            </c:extLst>
          </c:dPt>
          <c:dPt>
            <c:idx val="40"/>
            <c:invertIfNegative val="0"/>
            <c:bubble3D val="0"/>
            <c:spPr>
              <a:solidFill>
                <a:srgbClr val="7C878E"/>
              </a:solidFill>
              <a:ln>
                <a:noFill/>
              </a:ln>
              <a:effectLst/>
            </c:spPr>
            <c:extLst>
              <c:ext xmlns:c16="http://schemas.microsoft.com/office/drawing/2014/chart" uri="{C3380CC4-5D6E-409C-BE32-E72D297353CC}">
                <c16:uniqueId val="{00000007-8230-415D-AC25-4FACF00A67E1}"/>
              </c:ext>
            </c:extLst>
          </c:dPt>
          <c:dPt>
            <c:idx val="52"/>
            <c:invertIfNegative val="0"/>
            <c:bubble3D val="0"/>
            <c:spPr>
              <a:solidFill>
                <a:srgbClr val="7C878E"/>
              </a:solidFill>
              <a:ln>
                <a:noFill/>
              </a:ln>
              <a:effectLst/>
            </c:spPr>
            <c:extLst>
              <c:ext xmlns:c16="http://schemas.microsoft.com/office/drawing/2014/chart" uri="{C3380CC4-5D6E-409C-BE32-E72D297353CC}">
                <c16:uniqueId val="{00000009-8230-415D-AC25-4FACF00A67E1}"/>
              </c:ext>
            </c:extLst>
          </c:dPt>
          <c:dPt>
            <c:idx val="64"/>
            <c:invertIfNegative val="0"/>
            <c:bubble3D val="0"/>
            <c:spPr>
              <a:solidFill>
                <a:srgbClr val="7C878E"/>
              </a:solidFill>
              <a:ln>
                <a:noFill/>
              </a:ln>
              <a:effectLst/>
            </c:spPr>
            <c:extLst>
              <c:ext xmlns:c16="http://schemas.microsoft.com/office/drawing/2014/chart" uri="{C3380CC4-5D6E-409C-BE32-E72D297353CC}">
                <c16:uniqueId val="{0000000B-8230-415D-AC25-4FACF00A67E1}"/>
              </c:ext>
            </c:extLst>
          </c:dPt>
          <c:dPt>
            <c:idx val="76"/>
            <c:invertIfNegative val="0"/>
            <c:bubble3D val="0"/>
            <c:spPr>
              <a:solidFill>
                <a:srgbClr val="7C878E"/>
              </a:solidFill>
              <a:ln>
                <a:noFill/>
              </a:ln>
              <a:effectLst/>
            </c:spPr>
            <c:extLst>
              <c:ext xmlns:c16="http://schemas.microsoft.com/office/drawing/2014/chart" uri="{C3380CC4-5D6E-409C-BE32-E72D297353CC}">
                <c16:uniqueId val="{0000000D-8230-415D-AC25-4FACF00A67E1}"/>
              </c:ext>
            </c:extLst>
          </c:dPt>
          <c:dPt>
            <c:idx val="88"/>
            <c:invertIfNegative val="0"/>
            <c:bubble3D val="0"/>
            <c:spPr>
              <a:solidFill>
                <a:srgbClr val="7C878E"/>
              </a:solidFill>
              <a:ln>
                <a:noFill/>
              </a:ln>
              <a:effectLst/>
            </c:spPr>
            <c:extLst>
              <c:ext xmlns:c16="http://schemas.microsoft.com/office/drawing/2014/chart" uri="{C3380CC4-5D6E-409C-BE32-E72D297353CC}">
                <c16:uniqueId val="{0000000F-8230-415D-AC25-4FACF00A67E1}"/>
              </c:ext>
            </c:extLst>
          </c:dPt>
          <c:dPt>
            <c:idx val="100"/>
            <c:invertIfNegative val="0"/>
            <c:bubble3D val="0"/>
            <c:spPr>
              <a:solidFill>
                <a:srgbClr val="FBBB27"/>
              </a:solidFill>
              <a:ln>
                <a:noFill/>
              </a:ln>
              <a:effectLst/>
            </c:spPr>
            <c:extLst>
              <c:ext xmlns:c16="http://schemas.microsoft.com/office/drawing/2014/chart" uri="{C3380CC4-5D6E-409C-BE32-E72D297353CC}">
                <c16:uniqueId val="{00000011-8230-415D-AC25-4FACF00A67E1}"/>
              </c:ext>
            </c:extLst>
          </c:dPt>
          <c:cat>
            <c:multiLvlStrRef>
              <c:f>'F141'!$A$6:$B$106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'F141'!$C$6:$C$106</c:f>
              <c:numCache>
                <c:formatCode>#,##0</c:formatCode>
                <c:ptCount val="101"/>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418</c:v>
                </c:pt>
              </c:numCache>
            </c:numRef>
          </c:val>
          <c:extLst>
            <c:ext xmlns:c16="http://schemas.microsoft.com/office/drawing/2014/chart" uri="{C3380CC4-5D6E-409C-BE32-E72D297353CC}">
              <c16:uniqueId val="{00000012-8230-415D-AC25-4FACF00A67E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'F141'!$D$5</c:f>
              <c:strCache>
                <c:ptCount val="1"/>
                <c:pt idx="0">
                  <c:v>Promedio</c:v>
                </c:pt>
              </c:strCache>
            </c:strRef>
          </c:tx>
          <c:spPr>
            <a:ln w="28575" cap="rnd">
              <a:solidFill>
                <a:srgbClr val="B69630"/>
              </a:solidFill>
              <a:round/>
            </a:ln>
            <a:effectLst/>
          </c:spPr>
          <c:marker>
            <c:symbol val="none"/>
          </c:marker>
          <c:cat>
            <c:multiLvlStrRef>
              <c:f>'F141'!$A$6:$B$106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'F141'!$D$6:$D$106</c:f>
              <c:numCache>
                <c:formatCode>#,##0</c:formatCode>
                <c:ptCount val="101"/>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408</c:v>
                </c:pt>
              </c:numCache>
            </c:numRef>
          </c:val>
          <c:smooth val="0"/>
          <c:extLst>
            <c:ext xmlns:c16="http://schemas.microsoft.com/office/drawing/2014/chart" uri="{C3380CC4-5D6E-409C-BE32-E72D297353CC}">
              <c16:uniqueId val="{00000013-8230-415D-AC25-4FACF00A67E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'F13'!$B$6</c:f>
              <c:strCache>
                <c:ptCount val="1"/>
                <c:pt idx="0">
                  <c:v>Renta</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AF0-457E-8E7A-8371C494056B}"/>
              </c:ext>
            </c:extLst>
          </c:dPt>
          <c:dPt>
            <c:idx val="1"/>
            <c:invertIfNegative val="0"/>
            <c:bubble3D val="0"/>
            <c:spPr>
              <a:solidFill>
                <a:srgbClr val="FBBB27"/>
              </a:solidFill>
              <a:ln>
                <a:noFill/>
              </a:ln>
              <a:effectLst/>
            </c:spPr>
            <c:extLst>
              <c:ext xmlns:c16="http://schemas.microsoft.com/office/drawing/2014/chart" uri="{C3380CC4-5D6E-409C-BE32-E72D297353CC}">
                <c16:uniqueId val="{00000003-DAF0-457E-8E7A-8371C494056B}"/>
              </c:ext>
            </c:extLst>
          </c:dPt>
          <c:dPt>
            <c:idx val="2"/>
            <c:invertIfNegative val="0"/>
            <c:bubble3D val="0"/>
            <c:spPr>
              <a:solidFill>
                <a:srgbClr val="7C878E"/>
              </a:solidFill>
              <a:ln>
                <a:noFill/>
              </a:ln>
              <a:effectLst/>
            </c:spPr>
            <c:extLst>
              <c:ext xmlns:c16="http://schemas.microsoft.com/office/drawing/2014/chart" uri="{C3380CC4-5D6E-409C-BE32-E72D297353CC}">
                <c16:uniqueId val="{00000005-DAF0-457E-8E7A-8371C494056B}"/>
              </c:ext>
            </c:extLst>
          </c:dPt>
          <c:dPt>
            <c:idx val="3"/>
            <c:invertIfNegative val="0"/>
            <c:bubble3D val="0"/>
            <c:spPr>
              <a:solidFill>
                <a:srgbClr val="7C878E"/>
              </a:solidFill>
              <a:ln>
                <a:noFill/>
              </a:ln>
              <a:effectLst/>
            </c:spPr>
            <c:extLst>
              <c:ext xmlns:c16="http://schemas.microsoft.com/office/drawing/2014/chart" uri="{C3380CC4-5D6E-409C-BE32-E72D297353CC}">
                <c16:uniqueId val="{00000007-DAF0-457E-8E7A-8371C494056B}"/>
              </c:ext>
            </c:extLst>
          </c:dPt>
          <c:dPt>
            <c:idx val="4"/>
            <c:invertIfNegative val="0"/>
            <c:bubble3D val="0"/>
            <c:spPr>
              <a:solidFill>
                <a:srgbClr val="7C878E"/>
              </a:solidFill>
              <a:ln>
                <a:noFill/>
              </a:ln>
              <a:effectLst/>
            </c:spPr>
            <c:extLst>
              <c:ext xmlns:c16="http://schemas.microsoft.com/office/drawing/2014/chart" uri="{C3380CC4-5D6E-409C-BE32-E72D297353CC}">
                <c16:uniqueId val="{00000009-DAF0-457E-8E7A-8371C494056B}"/>
              </c:ext>
            </c:extLst>
          </c:dPt>
          <c:dPt>
            <c:idx val="5"/>
            <c:invertIfNegative val="0"/>
            <c:bubble3D val="0"/>
            <c:spPr>
              <a:solidFill>
                <a:srgbClr val="7C878E"/>
              </a:solidFill>
              <a:ln>
                <a:noFill/>
              </a:ln>
              <a:effectLst/>
            </c:spPr>
            <c:extLst>
              <c:ext xmlns:c16="http://schemas.microsoft.com/office/drawing/2014/chart" uri="{C3380CC4-5D6E-409C-BE32-E72D297353CC}">
                <c16:uniqueId val="{0000000B-DAF0-457E-8E7A-8371C494056B}"/>
              </c:ext>
            </c:extLst>
          </c:dPt>
          <c:dPt>
            <c:idx val="6"/>
            <c:invertIfNegative val="0"/>
            <c:bubble3D val="0"/>
            <c:spPr>
              <a:solidFill>
                <a:srgbClr val="7C878E"/>
              </a:solidFill>
              <a:ln>
                <a:noFill/>
              </a:ln>
              <a:effectLst/>
            </c:spPr>
            <c:extLst>
              <c:ext xmlns:c16="http://schemas.microsoft.com/office/drawing/2014/chart" uri="{C3380CC4-5D6E-409C-BE32-E72D297353CC}">
                <c16:uniqueId val="{0000000D-DAF0-457E-8E7A-8371C494056B}"/>
              </c:ext>
            </c:extLst>
          </c:dPt>
          <c:dPt>
            <c:idx val="7"/>
            <c:invertIfNegative val="0"/>
            <c:bubble3D val="0"/>
            <c:spPr>
              <a:solidFill>
                <a:srgbClr val="7C878E"/>
              </a:solidFill>
              <a:ln>
                <a:noFill/>
              </a:ln>
              <a:effectLst/>
            </c:spPr>
            <c:extLst>
              <c:ext xmlns:c16="http://schemas.microsoft.com/office/drawing/2014/chart" uri="{C3380CC4-5D6E-409C-BE32-E72D297353CC}">
                <c16:uniqueId val="{0000000F-DAF0-457E-8E7A-8371C494056B}"/>
              </c:ext>
            </c:extLst>
          </c:dPt>
          <c:dPt>
            <c:idx val="8"/>
            <c:invertIfNegative val="0"/>
            <c:bubble3D val="0"/>
            <c:spPr>
              <a:solidFill>
                <a:srgbClr val="7C878E"/>
              </a:solidFill>
              <a:ln>
                <a:noFill/>
              </a:ln>
              <a:effectLst/>
            </c:spPr>
            <c:extLst>
              <c:ext xmlns:c16="http://schemas.microsoft.com/office/drawing/2014/chart" uri="{C3380CC4-5D6E-409C-BE32-E72D297353CC}">
                <c16:uniqueId val="{00000011-DAF0-457E-8E7A-8371C494056B}"/>
              </c:ext>
            </c:extLst>
          </c:dPt>
          <c:dPt>
            <c:idx val="9"/>
            <c:invertIfNegative val="0"/>
            <c:bubble3D val="0"/>
            <c:spPr>
              <a:solidFill>
                <a:srgbClr val="7C878E"/>
              </a:solidFill>
              <a:ln>
                <a:noFill/>
              </a:ln>
              <a:effectLst/>
            </c:spPr>
            <c:extLst>
              <c:ext xmlns:c16="http://schemas.microsoft.com/office/drawing/2014/chart" uri="{C3380CC4-5D6E-409C-BE32-E72D297353CC}">
                <c16:uniqueId val="{00000013-DAF0-457E-8E7A-8371C494056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AF0-457E-8E7A-8371C494056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AF0-457E-8E7A-8371C494056B}"/>
              </c:ext>
            </c:extLst>
          </c:dPt>
          <c:dPt>
            <c:idx val="12"/>
            <c:invertIfNegative val="0"/>
            <c:bubble3D val="0"/>
            <c:spPr>
              <a:solidFill>
                <a:srgbClr val="95682B"/>
              </a:solidFill>
              <a:ln>
                <a:noFill/>
              </a:ln>
              <a:effectLst/>
            </c:spPr>
            <c:extLst>
              <c:ext xmlns:c16="http://schemas.microsoft.com/office/drawing/2014/chart" uri="{C3380CC4-5D6E-409C-BE32-E72D297353CC}">
                <c16:uniqueId val="{00000019-DAF0-457E-8E7A-8371C494056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AF0-457E-8E7A-8371C494056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AF0-457E-8E7A-8371C494056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AF0-457E-8E7A-8371C494056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AF0-457E-8E7A-8371C494056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AF0-457E-8E7A-8371C494056B}"/>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'F13'!$A$7:$A$39</c:f>
              <c:strCache>
                <c:ptCount val="33"/>
                <c:pt idx="0">
                  <c:v>Ciudad de México</c:v>
                </c:pt>
                <c:pt idx="1">
                  <c:v>Jalisco</c:v>
                </c:pt>
                <c:pt idx="2">
                  <c:v>Quintana Roo</c:v>
                </c:pt>
                <c:pt idx="3">
                  <c:v>Colima</c:v>
                </c:pt>
                <c:pt idx="4">
                  <c:v>Baja California Sur</c:v>
                </c:pt>
                <c:pt idx="5">
                  <c:v>Baja California</c:v>
                </c:pt>
                <c:pt idx="6">
                  <c:v>Aguascalientes</c:v>
                </c:pt>
                <c:pt idx="7">
                  <c:v>Nayarit</c:v>
                </c:pt>
                <c:pt idx="8">
                  <c:v>Nuevo León</c:v>
                </c:pt>
                <c:pt idx="9">
                  <c:v>Tamaulipas</c:v>
                </c:pt>
                <c:pt idx="10">
                  <c:v>Michoacán</c:v>
                </c:pt>
                <c:pt idx="11">
                  <c:v>Chihuahua</c:v>
                </c:pt>
                <c:pt idx="12">
                  <c:v>Nacional</c:v>
                </c:pt>
                <c:pt idx="13">
                  <c:v>Estado de México</c:v>
                </c:pt>
                <c:pt idx="14">
                  <c:v>Querétaro</c:v>
                </c:pt>
                <c:pt idx="15">
                  <c:v>Guanajuato</c:v>
                </c:pt>
                <c:pt idx="16">
                  <c:v>Morelos</c:v>
                </c:pt>
                <c:pt idx="17">
                  <c:v>Coahuila</c:v>
                </c:pt>
                <c:pt idx="18">
                  <c:v>Sonora</c:v>
                </c:pt>
                <c:pt idx="19">
                  <c:v>San Luis Potosí</c:v>
                </c:pt>
                <c:pt idx="20">
                  <c:v>Puebla</c:v>
                </c:pt>
                <c:pt idx="21">
                  <c:v>Chiapas</c:v>
                </c:pt>
                <c:pt idx="22">
                  <c:v>Zacatecas</c:v>
                </c:pt>
                <c:pt idx="23">
                  <c:v>Yucatán</c:v>
                </c:pt>
                <c:pt idx="24">
                  <c:v>Durango</c:v>
                </c:pt>
                <c:pt idx="25">
                  <c:v>Veracruz</c:v>
                </c:pt>
                <c:pt idx="26">
                  <c:v>Sinaloa</c:v>
                </c:pt>
                <c:pt idx="27">
                  <c:v>Hidalgo</c:v>
                </c:pt>
                <c:pt idx="28">
                  <c:v>Tlaxcala</c:v>
                </c:pt>
                <c:pt idx="29">
                  <c:v>Campeche</c:v>
                </c:pt>
                <c:pt idx="30">
                  <c:v>Guerrero</c:v>
                </c:pt>
                <c:pt idx="31">
                  <c:v>Tabasco</c:v>
                </c:pt>
                <c:pt idx="32">
                  <c:v>Oaxaca</c:v>
                </c:pt>
              </c:strCache>
            </c:strRef>
          </c:cat>
          <c:val>
            <c:numRef>
              <c:f>'F13'!$B$7:$B$39</c:f>
              <c:numCache>
                <c:formatCode>0.0%</c:formatCode>
                <c:ptCount val="33"/>
                <c:pt idx="0">
                  <c:v>0.2689520585365423</c:v>
                </c:pt>
                <c:pt idx="1">
                  <c:v>0.26231935216126934</c:v>
                </c:pt>
                <c:pt idx="2">
                  <c:v>0.26141320307408017</c:v>
                </c:pt>
                <c:pt idx="3">
                  <c:v>0.25383408853258976</c:v>
                </c:pt>
                <c:pt idx="4">
                  <c:v>0.24011863013585463</c:v>
                </c:pt>
                <c:pt idx="5">
                  <c:v>0.22373332121813644</c:v>
                </c:pt>
                <c:pt idx="6">
                  <c:v>0.20172686486933511</c:v>
                </c:pt>
                <c:pt idx="7">
                  <c:v>0.19296588509834425</c:v>
                </c:pt>
                <c:pt idx="8">
                  <c:v>0.18150793149213171</c:v>
                </c:pt>
                <c:pt idx="9">
                  <c:v>0.17753296180250089</c:v>
                </c:pt>
                <c:pt idx="10">
                  <c:v>0.16986160442046561</c:v>
                </c:pt>
                <c:pt idx="11">
                  <c:v>0.16425251054432996</c:v>
                </c:pt>
                <c:pt idx="12">
                  <c:v>0.16399438414111764</c:v>
                </c:pt>
                <c:pt idx="13">
                  <c:v>0.16262434008996093</c:v>
                </c:pt>
                <c:pt idx="14">
                  <c:v>0.15817345308115</c:v>
                </c:pt>
                <c:pt idx="15">
                  <c:v>0.1560453416384017</c:v>
                </c:pt>
                <c:pt idx="16">
                  <c:v>0.1554868688760882</c:v>
                </c:pt>
                <c:pt idx="17">
                  <c:v>0.14778589806392961</c:v>
                </c:pt>
                <c:pt idx="18">
                  <c:v>0.14471175338241599</c:v>
                </c:pt>
                <c:pt idx="19">
                  <c:v>0.14058512571575654</c:v>
                </c:pt>
                <c:pt idx="20">
                  <c:v>0.13971401370151942</c:v>
                </c:pt>
                <c:pt idx="21">
                  <c:v>0.13888335877970762</c:v>
                </c:pt>
                <c:pt idx="22">
                  <c:v>0.11866925777885741</c:v>
                </c:pt>
                <c:pt idx="23">
                  <c:v>0.11083241768650778</c:v>
                </c:pt>
                <c:pt idx="24">
                  <c:v>0.10897630801974732</c:v>
                </c:pt>
                <c:pt idx="25">
                  <c:v>0.10611318222361608</c:v>
                </c:pt>
                <c:pt idx="26">
                  <c:v>0.10163425621697675</c:v>
                </c:pt>
                <c:pt idx="27">
                  <c:v>9.9190470022184174E-2</c:v>
                </c:pt>
                <c:pt idx="28">
                  <c:v>9.8987425486849037E-2</c:v>
                </c:pt>
                <c:pt idx="29">
                  <c:v>9.5248266059819967E-2</c:v>
                </c:pt>
                <c:pt idx="30">
                  <c:v>9.4882173752294782E-2</c:v>
                </c:pt>
                <c:pt idx="31">
                  <c:v>8.8621099480199361E-2</c:v>
                </c:pt>
                <c:pt idx="32">
                  <c:v>6.5465194259400006E-2</c:v>
                </c:pt>
              </c:numCache>
            </c:numRef>
          </c:val>
          <c:extLst>
            <c:ext xmlns:c16="http://schemas.microsoft.com/office/drawing/2014/chart" uri="{C3380CC4-5D6E-409C-BE32-E72D297353CC}">
              <c16:uniqueId val="{00000024-DAF0-457E-8E7A-8371C494056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38E-4222-8612-106898E0B6B0}"/>
              </c:ext>
            </c:extLst>
          </c:dPt>
          <c:dPt>
            <c:idx val="1"/>
            <c:invertIfNegative val="0"/>
            <c:bubble3D val="0"/>
            <c:spPr>
              <a:solidFill>
                <a:srgbClr val="7C878E"/>
              </a:solidFill>
              <a:ln>
                <a:noFill/>
              </a:ln>
              <a:effectLst/>
            </c:spPr>
            <c:extLst>
              <c:ext xmlns:c16="http://schemas.microsoft.com/office/drawing/2014/chart" uri="{C3380CC4-5D6E-409C-BE32-E72D297353CC}">
                <c16:uniqueId val="{00000003-E38E-4222-8612-106898E0B6B0}"/>
              </c:ext>
            </c:extLst>
          </c:dPt>
          <c:dPt>
            <c:idx val="2"/>
            <c:invertIfNegative val="0"/>
            <c:bubble3D val="0"/>
            <c:spPr>
              <a:solidFill>
                <a:srgbClr val="7C878E"/>
              </a:solidFill>
              <a:ln>
                <a:noFill/>
              </a:ln>
              <a:effectLst/>
            </c:spPr>
            <c:extLst>
              <c:ext xmlns:c16="http://schemas.microsoft.com/office/drawing/2014/chart" uri="{C3380CC4-5D6E-409C-BE32-E72D297353CC}">
                <c16:uniqueId val="{00000005-E38E-4222-8612-106898E0B6B0}"/>
              </c:ext>
            </c:extLst>
          </c:dPt>
          <c:dPt>
            <c:idx val="3"/>
            <c:invertIfNegative val="0"/>
            <c:bubble3D val="0"/>
            <c:spPr>
              <a:solidFill>
                <a:srgbClr val="7C878E"/>
              </a:solidFill>
              <a:ln>
                <a:noFill/>
              </a:ln>
              <a:effectLst/>
            </c:spPr>
            <c:extLst>
              <c:ext xmlns:c16="http://schemas.microsoft.com/office/drawing/2014/chart" uri="{C3380CC4-5D6E-409C-BE32-E72D297353CC}">
                <c16:uniqueId val="{00000007-E38E-4222-8612-106898E0B6B0}"/>
              </c:ext>
            </c:extLst>
          </c:dPt>
          <c:dPt>
            <c:idx val="4"/>
            <c:invertIfNegative val="0"/>
            <c:bubble3D val="0"/>
            <c:spPr>
              <a:solidFill>
                <a:srgbClr val="7C878E"/>
              </a:solidFill>
              <a:ln>
                <a:noFill/>
              </a:ln>
              <a:effectLst/>
            </c:spPr>
            <c:extLst>
              <c:ext xmlns:c16="http://schemas.microsoft.com/office/drawing/2014/chart" uri="{C3380CC4-5D6E-409C-BE32-E72D297353CC}">
                <c16:uniqueId val="{00000009-E38E-4222-8612-106898E0B6B0}"/>
              </c:ext>
            </c:extLst>
          </c:dPt>
          <c:dPt>
            <c:idx val="5"/>
            <c:invertIfNegative val="0"/>
            <c:bubble3D val="0"/>
            <c:spPr>
              <a:solidFill>
                <a:srgbClr val="7C878E"/>
              </a:solidFill>
              <a:ln>
                <a:noFill/>
              </a:ln>
              <a:effectLst/>
            </c:spPr>
            <c:extLst>
              <c:ext xmlns:c16="http://schemas.microsoft.com/office/drawing/2014/chart" uri="{C3380CC4-5D6E-409C-BE32-E72D297353CC}">
                <c16:uniqueId val="{0000000B-E38E-4222-8612-106898E0B6B0}"/>
              </c:ext>
            </c:extLst>
          </c:dPt>
          <c:dPt>
            <c:idx val="6"/>
            <c:invertIfNegative val="0"/>
            <c:bubble3D val="0"/>
            <c:spPr>
              <a:solidFill>
                <a:srgbClr val="7C878E"/>
              </a:solidFill>
              <a:ln>
                <a:noFill/>
              </a:ln>
              <a:effectLst/>
            </c:spPr>
            <c:extLst>
              <c:ext xmlns:c16="http://schemas.microsoft.com/office/drawing/2014/chart" uri="{C3380CC4-5D6E-409C-BE32-E72D297353CC}">
                <c16:uniqueId val="{0000000D-E38E-4222-8612-106898E0B6B0}"/>
              </c:ext>
            </c:extLst>
          </c:dPt>
          <c:dPt>
            <c:idx val="7"/>
            <c:invertIfNegative val="0"/>
            <c:bubble3D val="0"/>
            <c:spPr>
              <a:solidFill>
                <a:srgbClr val="7C878E"/>
              </a:solidFill>
              <a:ln>
                <a:noFill/>
              </a:ln>
              <a:effectLst/>
            </c:spPr>
            <c:extLst>
              <c:ext xmlns:c16="http://schemas.microsoft.com/office/drawing/2014/chart" uri="{C3380CC4-5D6E-409C-BE32-E72D297353CC}">
                <c16:uniqueId val="{0000000F-E38E-4222-8612-106898E0B6B0}"/>
              </c:ext>
            </c:extLst>
          </c:dPt>
          <c:dPt>
            <c:idx val="8"/>
            <c:invertIfNegative val="0"/>
            <c:bubble3D val="0"/>
            <c:spPr>
              <a:solidFill>
                <a:srgbClr val="7C878E"/>
              </a:solidFill>
              <a:ln>
                <a:noFill/>
              </a:ln>
              <a:effectLst/>
            </c:spPr>
            <c:extLst>
              <c:ext xmlns:c16="http://schemas.microsoft.com/office/drawing/2014/chart" uri="{C3380CC4-5D6E-409C-BE32-E72D297353CC}">
                <c16:uniqueId val="{00000011-E38E-4222-8612-106898E0B6B0}"/>
              </c:ext>
            </c:extLst>
          </c:dPt>
          <c:dPt>
            <c:idx val="9"/>
            <c:invertIfNegative val="0"/>
            <c:bubble3D val="0"/>
            <c:spPr>
              <a:solidFill>
                <a:srgbClr val="7C878E"/>
              </a:solidFill>
              <a:ln>
                <a:noFill/>
              </a:ln>
              <a:effectLst/>
            </c:spPr>
            <c:extLst>
              <c:ext xmlns:c16="http://schemas.microsoft.com/office/drawing/2014/chart" uri="{C3380CC4-5D6E-409C-BE32-E72D297353CC}">
                <c16:uniqueId val="{00000013-E38E-4222-8612-106898E0B6B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38E-4222-8612-106898E0B6B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38E-4222-8612-106898E0B6B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38E-4222-8612-106898E0B6B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38E-4222-8612-106898E0B6B0}"/>
              </c:ext>
            </c:extLst>
          </c:dPt>
          <c:dPt>
            <c:idx val="14"/>
            <c:invertIfNegative val="0"/>
            <c:bubble3D val="0"/>
            <c:spPr>
              <a:solidFill>
                <a:srgbClr val="FBBB27"/>
              </a:solidFill>
              <a:ln>
                <a:noFill/>
              </a:ln>
              <a:effectLst/>
            </c:spPr>
            <c:extLst>
              <c:ext xmlns:c16="http://schemas.microsoft.com/office/drawing/2014/chart" uri="{C3380CC4-5D6E-409C-BE32-E72D297353CC}">
                <c16:uniqueId val="{0000001D-E38E-4222-8612-106898E0B6B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38E-4222-8612-106898E0B6B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38E-4222-8612-106898E0B6B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38E-4222-8612-106898E0B6B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'F142'!$A$6:$A$24</c:f>
              <c:strCache>
                <c:ptCount val="19"/>
                <c:pt idx="0">
                  <c:v>Michoacán</c:v>
                </c:pt>
                <c:pt idx="1">
                  <c:v>Yucatán</c:v>
                </c:pt>
                <c:pt idx="2">
                  <c:v>Sinaloa</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Tamaulipas</c:v>
                </c:pt>
                <c:pt idx="14">
                  <c:v>Jalisco</c:v>
                </c:pt>
                <c:pt idx="15">
                  <c:v>Coahuila</c:v>
                </c:pt>
                <c:pt idx="16">
                  <c:v>Chihuahua</c:v>
                </c:pt>
                <c:pt idx="17">
                  <c:v>Nuevo León</c:v>
                </c:pt>
                <c:pt idx="18">
                  <c:v>Baja California</c:v>
                </c:pt>
              </c:strCache>
            </c:strRef>
          </c:cat>
          <c:val>
            <c:numRef>
              <c:f>'F142'!$B$6:$B$24</c:f>
              <c:numCache>
                <c:formatCode>0.0</c:formatCode>
                <c:ptCount val="19"/>
                <c:pt idx="0">
                  <c:v>0.4</c:v>
                </c:pt>
                <c:pt idx="1">
                  <c:v>0.8</c:v>
                </c:pt>
                <c:pt idx="2">
                  <c:v>0.9</c:v>
                </c:pt>
                <c:pt idx="3">
                  <c:v>0.9</c:v>
                </c:pt>
                <c:pt idx="4">
                  <c:v>1.2</c:v>
                </c:pt>
                <c:pt idx="5">
                  <c:v>1.4</c:v>
                </c:pt>
                <c:pt idx="6">
                  <c:v>2.1</c:v>
                </c:pt>
                <c:pt idx="7">
                  <c:v>2.7</c:v>
                </c:pt>
                <c:pt idx="8">
                  <c:v>2.7</c:v>
                </c:pt>
                <c:pt idx="9">
                  <c:v>3.8</c:v>
                </c:pt>
                <c:pt idx="10">
                  <c:v>4.2</c:v>
                </c:pt>
                <c:pt idx="11">
                  <c:v>5.7</c:v>
                </c:pt>
                <c:pt idx="12">
                  <c:v>6.2</c:v>
                </c:pt>
                <c:pt idx="13">
                  <c:v>6.4</c:v>
                </c:pt>
                <c:pt idx="14">
                  <c:v>6.5</c:v>
                </c:pt>
                <c:pt idx="15">
                  <c:v>6.9</c:v>
                </c:pt>
                <c:pt idx="16">
                  <c:v>9.1</c:v>
                </c:pt>
                <c:pt idx="17">
                  <c:v>12.4</c:v>
                </c:pt>
                <c:pt idx="18">
                  <c:v>17.7</c:v>
                </c:pt>
              </c:numCache>
            </c:numRef>
          </c:val>
          <c:extLst>
            <c:ext xmlns:c16="http://schemas.microsoft.com/office/drawing/2014/chart" uri="{C3380CC4-5D6E-409C-BE32-E72D297353CC}">
              <c16:uniqueId val="{00000024-E38E-4222-8612-106898E0B6B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'F143'!$C$5</c:f>
              <c:strCache>
                <c:ptCount val="1"/>
                <c:pt idx="0">
                  <c:v>Personal ocupado</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6F8D-40B3-954A-3813D16984E0}"/>
              </c:ext>
            </c:extLst>
          </c:dPt>
          <c:dPt>
            <c:idx val="16"/>
            <c:invertIfNegative val="0"/>
            <c:bubble3D val="0"/>
            <c:spPr>
              <a:solidFill>
                <a:srgbClr val="7C878E"/>
              </a:solidFill>
              <a:ln>
                <a:noFill/>
              </a:ln>
              <a:effectLst/>
            </c:spPr>
            <c:extLst>
              <c:ext xmlns:c16="http://schemas.microsoft.com/office/drawing/2014/chart" uri="{C3380CC4-5D6E-409C-BE32-E72D297353CC}">
                <c16:uniqueId val="{00000003-6F8D-40B3-954A-3813D16984E0}"/>
              </c:ext>
            </c:extLst>
          </c:dPt>
          <c:dPt>
            <c:idx val="28"/>
            <c:invertIfNegative val="0"/>
            <c:bubble3D val="0"/>
            <c:spPr>
              <a:solidFill>
                <a:srgbClr val="7C878E"/>
              </a:solidFill>
              <a:ln>
                <a:noFill/>
              </a:ln>
              <a:effectLst/>
            </c:spPr>
            <c:extLst>
              <c:ext xmlns:c16="http://schemas.microsoft.com/office/drawing/2014/chart" uri="{C3380CC4-5D6E-409C-BE32-E72D297353CC}">
                <c16:uniqueId val="{00000005-6F8D-40B3-954A-3813D16984E0}"/>
              </c:ext>
            </c:extLst>
          </c:dPt>
          <c:dPt>
            <c:idx val="40"/>
            <c:invertIfNegative val="0"/>
            <c:bubble3D val="0"/>
            <c:spPr>
              <a:solidFill>
                <a:srgbClr val="7C878E"/>
              </a:solidFill>
              <a:ln>
                <a:noFill/>
              </a:ln>
              <a:effectLst/>
            </c:spPr>
            <c:extLst>
              <c:ext xmlns:c16="http://schemas.microsoft.com/office/drawing/2014/chart" uri="{C3380CC4-5D6E-409C-BE32-E72D297353CC}">
                <c16:uniqueId val="{00000007-6F8D-40B3-954A-3813D16984E0}"/>
              </c:ext>
            </c:extLst>
          </c:dPt>
          <c:dPt>
            <c:idx val="52"/>
            <c:invertIfNegative val="0"/>
            <c:bubble3D val="0"/>
            <c:spPr>
              <a:solidFill>
                <a:srgbClr val="7C878E"/>
              </a:solidFill>
              <a:ln>
                <a:noFill/>
              </a:ln>
              <a:effectLst/>
            </c:spPr>
            <c:extLst>
              <c:ext xmlns:c16="http://schemas.microsoft.com/office/drawing/2014/chart" uri="{C3380CC4-5D6E-409C-BE32-E72D297353CC}">
                <c16:uniqueId val="{00000009-6F8D-40B3-954A-3813D16984E0}"/>
              </c:ext>
            </c:extLst>
          </c:dPt>
          <c:dPt>
            <c:idx val="64"/>
            <c:invertIfNegative val="0"/>
            <c:bubble3D val="0"/>
            <c:spPr>
              <a:solidFill>
                <a:srgbClr val="7C878E"/>
              </a:solidFill>
              <a:ln>
                <a:noFill/>
              </a:ln>
              <a:effectLst/>
            </c:spPr>
            <c:extLst>
              <c:ext xmlns:c16="http://schemas.microsoft.com/office/drawing/2014/chart" uri="{C3380CC4-5D6E-409C-BE32-E72D297353CC}">
                <c16:uniqueId val="{0000000B-6F8D-40B3-954A-3813D16984E0}"/>
              </c:ext>
            </c:extLst>
          </c:dPt>
          <c:dPt>
            <c:idx val="76"/>
            <c:invertIfNegative val="0"/>
            <c:bubble3D val="0"/>
            <c:spPr>
              <a:solidFill>
                <a:srgbClr val="7C878E"/>
              </a:solidFill>
              <a:ln>
                <a:noFill/>
              </a:ln>
              <a:effectLst/>
            </c:spPr>
            <c:extLst>
              <c:ext xmlns:c16="http://schemas.microsoft.com/office/drawing/2014/chart" uri="{C3380CC4-5D6E-409C-BE32-E72D297353CC}">
                <c16:uniqueId val="{0000000D-6F8D-40B3-954A-3813D16984E0}"/>
              </c:ext>
            </c:extLst>
          </c:dPt>
          <c:dPt>
            <c:idx val="88"/>
            <c:invertIfNegative val="0"/>
            <c:bubble3D val="0"/>
            <c:spPr>
              <a:solidFill>
                <a:srgbClr val="7C878E"/>
              </a:solidFill>
              <a:ln>
                <a:noFill/>
              </a:ln>
              <a:effectLst/>
            </c:spPr>
            <c:extLst>
              <c:ext xmlns:c16="http://schemas.microsoft.com/office/drawing/2014/chart" uri="{C3380CC4-5D6E-409C-BE32-E72D297353CC}">
                <c16:uniqueId val="{0000000F-6F8D-40B3-954A-3813D16984E0}"/>
              </c:ext>
            </c:extLst>
          </c:dPt>
          <c:dPt>
            <c:idx val="100"/>
            <c:invertIfNegative val="0"/>
            <c:bubble3D val="0"/>
            <c:spPr>
              <a:solidFill>
                <a:srgbClr val="FBBB27"/>
              </a:solidFill>
              <a:ln>
                <a:noFill/>
              </a:ln>
              <a:effectLst/>
            </c:spPr>
            <c:extLst>
              <c:ext xmlns:c16="http://schemas.microsoft.com/office/drawing/2014/chart" uri="{C3380CC4-5D6E-409C-BE32-E72D297353CC}">
                <c16:uniqueId val="{00000011-6F8D-40B3-954A-3813D16984E0}"/>
              </c:ext>
            </c:extLst>
          </c:dPt>
          <c:cat>
            <c:multiLvlStrRef>
              <c:f>'F143'!$A$6:$B$106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'F143'!$C$6:$C$106</c:f>
              <c:numCache>
                <c:formatCode>#,##0</c:formatCode>
                <c:ptCount val="101"/>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207882</c:v>
                </c:pt>
              </c:numCache>
            </c:numRef>
          </c:val>
          <c:extLst>
            <c:ext xmlns:c16="http://schemas.microsoft.com/office/drawing/2014/chart" uri="{C3380CC4-5D6E-409C-BE32-E72D297353CC}">
              <c16:uniqueId val="{00000012-6F8D-40B3-954A-3813D16984E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'F143'!$D$5</c:f>
              <c:strCache>
                <c:ptCount val="1"/>
                <c:pt idx="0">
                  <c:v>Promedio</c:v>
                </c:pt>
              </c:strCache>
            </c:strRef>
          </c:tx>
          <c:spPr>
            <a:ln w="28575" cap="rnd">
              <a:solidFill>
                <a:srgbClr val="B69630"/>
              </a:solidFill>
              <a:round/>
            </a:ln>
            <a:effectLst/>
          </c:spPr>
          <c:marker>
            <c:symbol val="none"/>
          </c:marker>
          <c:cat>
            <c:multiLvlStrRef>
              <c:f>'F143'!$A$6:$B$106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'F143'!$D$6:$D$106</c:f>
              <c:numCache>
                <c:formatCode>#,##0</c:formatCode>
                <c:ptCount val="101"/>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199971</c:v>
                </c:pt>
              </c:numCache>
            </c:numRef>
          </c:val>
          <c:smooth val="0"/>
          <c:extLst>
            <c:ext xmlns:c16="http://schemas.microsoft.com/office/drawing/2014/chart" uri="{C3380CC4-5D6E-409C-BE32-E72D297353CC}">
              <c16:uniqueId val="{00000013-6F8D-40B3-954A-3813D16984E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'F144'!$C$5</c:f>
              <c:strCache>
                <c:ptCount val="1"/>
                <c:pt idx="0">
                  <c:v>Variación</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9D40-48A5-B26A-2219ED055D19}"/>
              </c:ext>
            </c:extLst>
          </c:dPt>
          <c:dPt>
            <c:idx val="16"/>
            <c:invertIfNegative val="0"/>
            <c:bubble3D val="0"/>
            <c:spPr>
              <a:solidFill>
                <a:srgbClr val="7C878E"/>
              </a:solidFill>
              <a:ln>
                <a:noFill/>
              </a:ln>
              <a:effectLst/>
            </c:spPr>
            <c:extLst>
              <c:ext xmlns:c16="http://schemas.microsoft.com/office/drawing/2014/chart" uri="{C3380CC4-5D6E-409C-BE32-E72D297353CC}">
                <c16:uniqueId val="{00000003-9D40-48A5-B26A-2219ED055D19}"/>
              </c:ext>
            </c:extLst>
          </c:dPt>
          <c:dPt>
            <c:idx val="28"/>
            <c:invertIfNegative val="0"/>
            <c:bubble3D val="0"/>
            <c:spPr>
              <a:solidFill>
                <a:srgbClr val="7C878E"/>
              </a:solidFill>
              <a:ln>
                <a:noFill/>
              </a:ln>
              <a:effectLst/>
            </c:spPr>
            <c:extLst>
              <c:ext xmlns:c16="http://schemas.microsoft.com/office/drawing/2014/chart" uri="{C3380CC4-5D6E-409C-BE32-E72D297353CC}">
                <c16:uniqueId val="{00000005-9D40-48A5-B26A-2219ED055D19}"/>
              </c:ext>
            </c:extLst>
          </c:dPt>
          <c:dPt>
            <c:idx val="40"/>
            <c:invertIfNegative val="0"/>
            <c:bubble3D val="0"/>
            <c:spPr>
              <a:solidFill>
                <a:srgbClr val="7C878E"/>
              </a:solidFill>
              <a:ln>
                <a:noFill/>
              </a:ln>
              <a:effectLst/>
            </c:spPr>
            <c:extLst>
              <c:ext xmlns:c16="http://schemas.microsoft.com/office/drawing/2014/chart" uri="{C3380CC4-5D6E-409C-BE32-E72D297353CC}">
                <c16:uniqueId val="{00000007-9D40-48A5-B26A-2219ED055D19}"/>
              </c:ext>
            </c:extLst>
          </c:dPt>
          <c:dPt>
            <c:idx val="52"/>
            <c:invertIfNegative val="0"/>
            <c:bubble3D val="0"/>
            <c:spPr>
              <a:solidFill>
                <a:srgbClr val="7C878E"/>
              </a:solidFill>
              <a:ln>
                <a:noFill/>
              </a:ln>
              <a:effectLst/>
            </c:spPr>
            <c:extLst>
              <c:ext xmlns:c16="http://schemas.microsoft.com/office/drawing/2014/chart" uri="{C3380CC4-5D6E-409C-BE32-E72D297353CC}">
                <c16:uniqueId val="{00000009-9D40-48A5-B26A-2219ED055D19}"/>
              </c:ext>
            </c:extLst>
          </c:dPt>
          <c:dPt>
            <c:idx val="64"/>
            <c:invertIfNegative val="0"/>
            <c:bubble3D val="0"/>
            <c:spPr>
              <a:solidFill>
                <a:srgbClr val="7C878E"/>
              </a:solidFill>
              <a:ln>
                <a:noFill/>
              </a:ln>
              <a:effectLst/>
            </c:spPr>
            <c:extLst>
              <c:ext xmlns:c16="http://schemas.microsoft.com/office/drawing/2014/chart" uri="{C3380CC4-5D6E-409C-BE32-E72D297353CC}">
                <c16:uniqueId val="{0000000B-9D40-48A5-B26A-2219ED055D19}"/>
              </c:ext>
            </c:extLst>
          </c:dPt>
          <c:dPt>
            <c:idx val="76"/>
            <c:invertIfNegative val="0"/>
            <c:bubble3D val="0"/>
            <c:spPr>
              <a:solidFill>
                <a:srgbClr val="7C878E"/>
              </a:solidFill>
              <a:ln>
                <a:noFill/>
              </a:ln>
              <a:effectLst/>
            </c:spPr>
            <c:extLst>
              <c:ext xmlns:c16="http://schemas.microsoft.com/office/drawing/2014/chart" uri="{C3380CC4-5D6E-409C-BE32-E72D297353CC}">
                <c16:uniqueId val="{0000000D-9D40-48A5-B26A-2219ED055D19}"/>
              </c:ext>
            </c:extLst>
          </c:dPt>
          <c:dPt>
            <c:idx val="88"/>
            <c:invertIfNegative val="0"/>
            <c:bubble3D val="0"/>
            <c:spPr>
              <a:solidFill>
                <a:srgbClr val="7C878E"/>
              </a:solidFill>
              <a:ln>
                <a:noFill/>
              </a:ln>
              <a:effectLst/>
            </c:spPr>
            <c:extLst>
              <c:ext xmlns:c16="http://schemas.microsoft.com/office/drawing/2014/chart" uri="{C3380CC4-5D6E-409C-BE32-E72D297353CC}">
                <c16:uniqueId val="{0000000F-9D40-48A5-B26A-2219ED055D19}"/>
              </c:ext>
            </c:extLst>
          </c:dPt>
          <c:dPt>
            <c:idx val="100"/>
            <c:invertIfNegative val="0"/>
            <c:bubble3D val="0"/>
            <c:spPr>
              <a:solidFill>
                <a:srgbClr val="FBBB27"/>
              </a:solidFill>
              <a:ln>
                <a:noFill/>
              </a:ln>
              <a:effectLst/>
            </c:spPr>
            <c:extLst>
              <c:ext xmlns:c16="http://schemas.microsoft.com/office/drawing/2014/chart" uri="{C3380CC4-5D6E-409C-BE32-E72D297353CC}">
                <c16:uniqueId val="{00000011-9D40-48A5-B26A-2219ED055D19}"/>
              </c:ext>
            </c:extLst>
          </c:dPt>
          <c:cat>
            <c:multiLvlStrRef>
              <c:f>'F144'!$A$6:$B$106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'F144'!$C$6:$C$106</c:f>
              <c:numCache>
                <c:formatCode>0.0</c:formatCode>
                <c:ptCount val="101"/>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7.3</c:v>
                </c:pt>
              </c:numCache>
            </c:numRef>
          </c:val>
          <c:extLst>
            <c:ext xmlns:c16="http://schemas.microsoft.com/office/drawing/2014/chart" uri="{C3380CC4-5D6E-409C-BE32-E72D297353CC}">
              <c16:uniqueId val="{00000012-9D40-48A5-B26A-2219ED055D1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'F144'!$D$5</c:f>
              <c:strCache>
                <c:ptCount val="1"/>
                <c:pt idx="0">
                  <c:v>Variación promedio</c:v>
                </c:pt>
              </c:strCache>
            </c:strRef>
          </c:tx>
          <c:spPr>
            <a:ln w="28575" cap="rnd">
              <a:solidFill>
                <a:srgbClr val="B69630"/>
              </a:solidFill>
              <a:round/>
            </a:ln>
            <a:effectLst/>
          </c:spPr>
          <c:marker>
            <c:symbol val="none"/>
          </c:marker>
          <c:cat>
            <c:multiLvlStrRef>
              <c:f>'F144'!$A$6:$B$106</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'F144'!$D$6:$D$106</c:f>
              <c:numCache>
                <c:formatCode>0.0</c:formatCode>
                <c:ptCount val="101"/>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-1.3</c:v>
                </c:pt>
              </c:numCache>
            </c:numRef>
          </c:val>
          <c:smooth val="0"/>
          <c:extLst>
            <c:ext xmlns:c16="http://schemas.microsoft.com/office/drawing/2014/chart" uri="{C3380CC4-5D6E-409C-BE32-E72D297353CC}">
              <c16:uniqueId val="{00000013-9D40-48A5-B26A-2219ED055D1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7AC-497C-97E6-E4C5726DA965}"/>
              </c:ext>
            </c:extLst>
          </c:dPt>
          <c:dPt>
            <c:idx val="1"/>
            <c:invertIfNegative val="0"/>
            <c:bubble3D val="0"/>
            <c:spPr>
              <a:solidFill>
                <a:srgbClr val="7C878E"/>
              </a:solidFill>
              <a:ln>
                <a:noFill/>
              </a:ln>
              <a:effectLst/>
            </c:spPr>
            <c:extLst>
              <c:ext xmlns:c16="http://schemas.microsoft.com/office/drawing/2014/chart" uri="{C3380CC4-5D6E-409C-BE32-E72D297353CC}">
                <c16:uniqueId val="{00000003-47AC-497C-97E6-E4C5726DA965}"/>
              </c:ext>
            </c:extLst>
          </c:dPt>
          <c:dPt>
            <c:idx val="2"/>
            <c:invertIfNegative val="0"/>
            <c:bubble3D val="0"/>
            <c:spPr>
              <a:solidFill>
                <a:srgbClr val="7C878E"/>
              </a:solidFill>
              <a:ln>
                <a:noFill/>
              </a:ln>
              <a:effectLst/>
            </c:spPr>
            <c:extLst>
              <c:ext xmlns:c16="http://schemas.microsoft.com/office/drawing/2014/chart" uri="{C3380CC4-5D6E-409C-BE32-E72D297353CC}">
                <c16:uniqueId val="{00000005-47AC-497C-97E6-E4C5726DA965}"/>
              </c:ext>
            </c:extLst>
          </c:dPt>
          <c:dPt>
            <c:idx val="3"/>
            <c:invertIfNegative val="0"/>
            <c:bubble3D val="0"/>
            <c:spPr>
              <a:solidFill>
                <a:srgbClr val="7C878E"/>
              </a:solidFill>
              <a:ln>
                <a:noFill/>
              </a:ln>
              <a:effectLst/>
            </c:spPr>
            <c:extLst>
              <c:ext xmlns:c16="http://schemas.microsoft.com/office/drawing/2014/chart" uri="{C3380CC4-5D6E-409C-BE32-E72D297353CC}">
                <c16:uniqueId val="{00000007-47AC-497C-97E6-E4C5726DA965}"/>
              </c:ext>
            </c:extLst>
          </c:dPt>
          <c:dPt>
            <c:idx val="4"/>
            <c:invertIfNegative val="0"/>
            <c:bubble3D val="0"/>
            <c:spPr>
              <a:solidFill>
                <a:srgbClr val="7C878E"/>
              </a:solidFill>
              <a:ln>
                <a:noFill/>
              </a:ln>
              <a:effectLst/>
            </c:spPr>
            <c:extLst>
              <c:ext xmlns:c16="http://schemas.microsoft.com/office/drawing/2014/chart" uri="{C3380CC4-5D6E-409C-BE32-E72D297353CC}">
                <c16:uniqueId val="{00000009-47AC-497C-97E6-E4C5726DA965}"/>
              </c:ext>
            </c:extLst>
          </c:dPt>
          <c:dPt>
            <c:idx val="5"/>
            <c:invertIfNegative val="0"/>
            <c:bubble3D val="0"/>
            <c:spPr>
              <a:solidFill>
                <a:srgbClr val="7C878E"/>
              </a:solidFill>
              <a:ln>
                <a:noFill/>
              </a:ln>
              <a:effectLst/>
            </c:spPr>
            <c:extLst>
              <c:ext xmlns:c16="http://schemas.microsoft.com/office/drawing/2014/chart" uri="{C3380CC4-5D6E-409C-BE32-E72D297353CC}">
                <c16:uniqueId val="{0000000B-47AC-497C-97E6-E4C5726DA965}"/>
              </c:ext>
            </c:extLst>
          </c:dPt>
          <c:dPt>
            <c:idx val="6"/>
            <c:invertIfNegative val="0"/>
            <c:bubble3D val="0"/>
            <c:spPr>
              <a:solidFill>
                <a:srgbClr val="7C878E"/>
              </a:solidFill>
              <a:ln>
                <a:noFill/>
              </a:ln>
              <a:effectLst/>
            </c:spPr>
            <c:extLst>
              <c:ext xmlns:c16="http://schemas.microsoft.com/office/drawing/2014/chart" uri="{C3380CC4-5D6E-409C-BE32-E72D297353CC}">
                <c16:uniqueId val="{0000000D-47AC-497C-97E6-E4C5726DA965}"/>
              </c:ext>
            </c:extLst>
          </c:dPt>
          <c:dPt>
            <c:idx val="7"/>
            <c:invertIfNegative val="0"/>
            <c:bubble3D val="0"/>
            <c:spPr>
              <a:solidFill>
                <a:srgbClr val="7C878E"/>
              </a:solidFill>
              <a:ln>
                <a:noFill/>
              </a:ln>
              <a:effectLst/>
            </c:spPr>
            <c:extLst>
              <c:ext xmlns:c16="http://schemas.microsoft.com/office/drawing/2014/chart" uri="{C3380CC4-5D6E-409C-BE32-E72D297353CC}">
                <c16:uniqueId val="{0000000F-47AC-497C-97E6-E4C5726DA965}"/>
              </c:ext>
            </c:extLst>
          </c:dPt>
          <c:dPt>
            <c:idx val="8"/>
            <c:invertIfNegative val="0"/>
            <c:bubble3D val="0"/>
            <c:spPr>
              <a:solidFill>
                <a:srgbClr val="7C878E"/>
              </a:solidFill>
              <a:ln>
                <a:noFill/>
              </a:ln>
              <a:effectLst/>
            </c:spPr>
            <c:extLst>
              <c:ext xmlns:c16="http://schemas.microsoft.com/office/drawing/2014/chart" uri="{C3380CC4-5D6E-409C-BE32-E72D297353CC}">
                <c16:uniqueId val="{00000011-47AC-497C-97E6-E4C5726DA965}"/>
              </c:ext>
            </c:extLst>
          </c:dPt>
          <c:dPt>
            <c:idx val="9"/>
            <c:invertIfNegative val="0"/>
            <c:bubble3D val="0"/>
            <c:spPr>
              <a:solidFill>
                <a:srgbClr val="7C878E"/>
              </a:solidFill>
              <a:ln>
                <a:noFill/>
              </a:ln>
              <a:effectLst/>
            </c:spPr>
            <c:extLst>
              <c:ext xmlns:c16="http://schemas.microsoft.com/office/drawing/2014/chart" uri="{C3380CC4-5D6E-409C-BE32-E72D297353CC}">
                <c16:uniqueId val="{00000013-47AC-497C-97E6-E4C5726DA96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7AC-497C-97E6-E4C5726DA96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7AC-497C-97E6-E4C5726DA96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7AC-497C-97E6-E4C5726DA965}"/>
              </c:ext>
            </c:extLst>
          </c:dPt>
          <c:dPt>
            <c:idx val="13"/>
            <c:invertIfNegative val="0"/>
            <c:bubble3D val="0"/>
            <c:spPr>
              <a:solidFill>
                <a:srgbClr val="FBBB27"/>
              </a:solidFill>
              <a:ln>
                <a:noFill/>
              </a:ln>
              <a:effectLst/>
            </c:spPr>
            <c:extLst>
              <c:ext xmlns:c16="http://schemas.microsoft.com/office/drawing/2014/chart" uri="{C3380CC4-5D6E-409C-BE32-E72D297353CC}">
                <c16:uniqueId val="{0000001B-47AC-497C-97E6-E4C5726DA96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7AC-497C-97E6-E4C5726DA96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7AC-497C-97E6-E4C5726DA96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7AC-497C-97E6-E4C5726DA96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7AC-497C-97E6-E4C5726DA96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'F145'!$A$6:$A$24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'F145'!$B$6:$B$24</c:f>
              <c:numCache>
                <c:formatCode>0.0</c:formatCode>
                <c:ptCount val="19"/>
                <c:pt idx="0">
                  <c:v>0.2</c:v>
                </c:pt>
                <c:pt idx="1">
                  <c:v>0.7</c:v>
                </c:pt>
                <c:pt idx="2">
                  <c:v>0.7</c:v>
                </c:pt>
                <c:pt idx="3">
                  <c:v>1.1000000000000001</c:v>
                </c:pt>
                <c:pt idx="4">
                  <c:v>1.4</c:v>
                </c:pt>
                <c:pt idx="5">
                  <c:v>1.5</c:v>
                </c:pt>
                <c:pt idx="6">
                  <c:v>2</c:v>
                </c:pt>
                <c:pt idx="7">
                  <c:v>2.5</c:v>
                </c:pt>
                <c:pt idx="8">
                  <c:v>2.8</c:v>
                </c:pt>
                <c:pt idx="9">
                  <c:v>3.4</c:v>
                </c:pt>
                <c:pt idx="10">
                  <c:v>4.5</c:v>
                </c:pt>
                <c:pt idx="11">
                  <c:v>5.8</c:v>
                </c:pt>
                <c:pt idx="12">
                  <c:v>6.1</c:v>
                </c:pt>
                <c:pt idx="13">
                  <c:v>6.7</c:v>
                </c:pt>
                <c:pt idx="14">
                  <c:v>8.4</c:v>
                </c:pt>
                <c:pt idx="15">
                  <c:v>8.6999999999999993</c:v>
                </c:pt>
                <c:pt idx="16">
                  <c:v>10.199999999999999</c:v>
                </c:pt>
                <c:pt idx="17">
                  <c:v>13.3</c:v>
                </c:pt>
                <c:pt idx="18">
                  <c:v>13.7</c:v>
                </c:pt>
              </c:numCache>
            </c:numRef>
          </c:val>
          <c:extLst>
            <c:ext xmlns:c16="http://schemas.microsoft.com/office/drawing/2014/chart" uri="{C3380CC4-5D6E-409C-BE32-E72D297353CC}">
              <c16:uniqueId val="{00000024-47AC-497C-97E6-E4C5726DA96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'F146'!$D$5</c:f>
              <c:strCache>
                <c:ptCount val="1"/>
                <c:pt idx="0">
                  <c:v>Variación mensual</c:v>
                </c:pt>
              </c:strCache>
            </c:strRef>
          </c:tx>
          <c:spPr>
            <a:solidFill>
              <a:srgbClr val="95682B"/>
            </a:solidFill>
            <a:ln w="28575" cap="rnd">
              <a:solidFill>
                <a:srgbClr val="95682B"/>
              </a:solidFill>
              <a:round/>
            </a:ln>
            <a:effectLst/>
          </c:spPr>
          <c:invertIfNegative val="0"/>
          <c:cat>
            <c:multiLvlStrRef>
              <c:f>'F146'!$B$31:$C$84</c:f>
              <c:multiLvlStrCache>
                <c:ptCount val="5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lvl>
                <c:lvl>
                  <c:pt idx="0">
                    <c:v>2017</c:v>
                  </c:pt>
                  <c:pt idx="12">
                    <c:v>2018</c:v>
                  </c:pt>
                  <c:pt idx="24">
                    <c:v>2019</c:v>
                  </c:pt>
                  <c:pt idx="36">
                    <c:v>2020</c:v>
                  </c:pt>
                  <c:pt idx="48">
                    <c:v>2021</c:v>
                  </c:pt>
                </c:lvl>
              </c:multiLvlStrCache>
            </c:multiLvlStrRef>
          </c:cat>
          <c:val>
            <c:numRef>
              <c:f>'F146'!$D$31:$D$84</c:f>
              <c:numCache>
                <c:formatCode>0%</c:formatCode>
                <c:ptCount val="54"/>
                <c:pt idx="0">
                  <c:v>-0.12021542346122438</c:v>
                </c:pt>
                <c:pt idx="1">
                  <c:v>-4.8447610647285644E-2</c:v>
                </c:pt>
                <c:pt idx="2">
                  <c:v>7.4005146523342447E-2</c:v>
                </c:pt>
                <c:pt idx="3">
                  <c:v>-0.10686344684467708</c:v>
                </c:pt>
                <c:pt idx="4">
                  <c:v>0.14291482599547378</c:v>
                </c:pt>
                <c:pt idx="5">
                  <c:v>-2.7144018016456051E-2</c:v>
                </c:pt>
                <c:pt idx="6">
                  <c:v>-2.3842602601401919E-2</c:v>
                </c:pt>
                <c:pt idx="7">
                  <c:v>9.3047116003056596E-2</c:v>
                </c:pt>
                <c:pt idx="8">
                  <c:v>-4.9618732355041328E-2</c:v>
                </c:pt>
                <c:pt idx="9">
                  <c:v>3.6682572475416952E-2</c:v>
                </c:pt>
                <c:pt idx="10">
                  <c:v>1.6450171394503332E-2</c:v>
                </c:pt>
                <c:pt idx="11">
                  <c:v>9.4341077617259295E-3</c:v>
                </c:pt>
                <c:pt idx="12">
                  <c:v>-4.7526772207685641E-2</c:v>
                </c:pt>
                <c:pt idx="13">
                  <c:v>-7.4221196003811829E-2</c:v>
                </c:pt>
                <c:pt idx="14">
                  <c:v>6.7583110702090332E-2</c:v>
                </c:pt>
                <c:pt idx="15">
                  <c:v>2.8665501165013652E-2</c:v>
                </c:pt>
                <c:pt idx="16">
                  <c:v>3.0439372399501563E-2</c:v>
                </c:pt>
                <c:pt idx="17">
                  <c:v>3.0081861127953191E-2</c:v>
                </c:pt>
                <c:pt idx="18">
                  <c:v>-4.5816718872869755E-3</c:v>
                </c:pt>
                <c:pt idx="19">
                  <c:v>1.2313053277434483E-2</c:v>
                </c:pt>
                <c:pt idx="20">
                  <c:v>-1.2600277174161678E-2</c:v>
                </c:pt>
                <c:pt idx="21">
                  <c:v>8.628866093703258E-2</c:v>
                </c:pt>
                <c:pt idx="22">
                  <c:v>-2.8386023433696672E-2</c:v>
                </c:pt>
                <c:pt idx="23">
                  <c:v>-4.6355011472979823E-2</c:v>
                </c:pt>
                <c:pt idx="24">
                  <c:v>-5.3516683633817452E-2</c:v>
                </c:pt>
                <c:pt idx="25">
                  <c:v>-7.1866154625154888E-2</c:v>
                </c:pt>
                <c:pt idx="26">
                  <c:v>0.1237242337346196</c:v>
                </c:pt>
                <c:pt idx="27">
                  <c:v>-4.6484977025600949E-2</c:v>
                </c:pt>
                <c:pt idx="28">
                  <c:v>3.7306473400783968E-2</c:v>
                </c:pt>
                <c:pt idx="29">
                  <c:v>-1.1964560883995445E-2</c:v>
                </c:pt>
                <c:pt idx="30">
                  <c:v>1.6938566814376887E-2</c:v>
                </c:pt>
                <c:pt idx="31">
                  <c:v>-5.8446503586080389E-3</c:v>
                </c:pt>
                <c:pt idx="32">
                  <c:v>8.6643302180684501E-3</c:v>
                </c:pt>
                <c:pt idx="33">
                  <c:v>4.4089979461037654E-2</c:v>
                </c:pt>
                <c:pt idx="34">
                  <c:v>-3.4039110876720846E-2</c:v>
                </c:pt>
                <c:pt idx="35">
                  <c:v>2.4923468943173432E-2</c:v>
                </c:pt>
                <c:pt idx="36">
                  <c:v>-9.9037675011270698E-2</c:v>
                </c:pt>
                <c:pt idx="37">
                  <c:v>-5.1367619722050062E-2</c:v>
                </c:pt>
                <c:pt idx="38">
                  <c:v>0.11218744998768448</c:v>
                </c:pt>
                <c:pt idx="39">
                  <c:v>-0.20702806480040781</c:v>
                </c:pt>
                <c:pt idx="40">
                  <c:v>1.8525026847828752E-2</c:v>
                </c:pt>
                <c:pt idx="41">
                  <c:v>0.11743384567017889</c:v>
                </c:pt>
                <c:pt idx="42">
                  <c:v>3.5090244159124317E-2</c:v>
                </c:pt>
                <c:pt idx="43">
                  <c:v>-9.7838485752992366E-3</c:v>
                </c:pt>
                <c:pt idx="44">
                  <c:v>7.7923073586048108E-3</c:v>
                </c:pt>
                <c:pt idx="45">
                  <c:v>7.2210409345881299E-2</c:v>
                </c:pt>
                <c:pt idx="46">
                  <c:v>6.9583271634803268E-3</c:v>
                </c:pt>
                <c:pt idx="47">
                  <c:v>7.9392700057657306E-2</c:v>
                </c:pt>
                <c:pt idx="48">
                  <c:v>-0.1166826945493542</c:v>
                </c:pt>
                <c:pt idx="49">
                  <c:v>-1.5839849349465029E-2</c:v>
                </c:pt>
                <c:pt idx="50">
                  <c:v>0.16422315849390001</c:v>
                </c:pt>
                <c:pt idx="51">
                  <c:v>-6.344010833272884E-2</c:v>
                </c:pt>
                <c:pt idx="52">
                  <c:v>1.5212626833057907E-2</c:v>
                </c:pt>
                <c:pt idx="53">
                  <c:v>6.7847374353377399E-2</c:v>
                </c:pt>
              </c:numCache>
            </c:numRef>
          </c:val>
          <c:extLst>
            <c:ext xmlns:c16="http://schemas.microsoft.com/office/drawing/2014/chart" uri="{C3380CC4-5D6E-409C-BE32-E72D297353CC}">
              <c16:uniqueId val="{00000000-F99B-43A4-8A6D-710D9F9B11E7}"/>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'F146'!$E$5</c:f>
              <c:strCache>
                <c:ptCount val="1"/>
                <c:pt idx="0">
                  <c:v> Índice </c:v>
                </c:pt>
              </c:strCache>
            </c:strRef>
          </c:tx>
          <c:spPr>
            <a:ln w="28575" cap="rnd">
              <a:solidFill>
                <a:srgbClr val="FBBB27"/>
              </a:solidFill>
              <a:round/>
            </a:ln>
            <a:effectLst/>
          </c:spPr>
          <c:marker>
            <c:symbol val="none"/>
          </c:marker>
          <c:cat>
            <c:multiLvlStrRef>
              <c:f>'F146'!$B$31:$C$84</c:f>
              <c:multiLvlStrCache>
                <c:ptCount val="5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lvl>
                <c:lvl>
                  <c:pt idx="0">
                    <c:v>2017</c:v>
                  </c:pt>
                  <c:pt idx="12">
                    <c:v>2018</c:v>
                  </c:pt>
                  <c:pt idx="24">
                    <c:v>2019</c:v>
                  </c:pt>
                  <c:pt idx="36">
                    <c:v>2020</c:v>
                  </c:pt>
                  <c:pt idx="48">
                    <c:v>2021</c:v>
                  </c:pt>
                </c:lvl>
              </c:multiLvlStrCache>
            </c:multiLvlStrRef>
          </c:cat>
          <c:val>
            <c:numRef>
              <c:f>'F146'!$E$31:$E$84</c:f>
              <c:numCache>
                <c:formatCode>_-* #,##0_-;\-* #,##0_-;_-* "-"??_-;_-@_-</c:formatCode>
                <c:ptCount val="54"/>
                <c:pt idx="0">
                  <c:v>115.99312999999999</c:v>
                </c:pt>
                <c:pt idx="1">
                  <c:v>110.37354000000001</c:v>
                </c:pt>
                <c:pt idx="2">
                  <c:v>118.54174999999999</c:v>
                </c:pt>
                <c:pt idx="3">
                  <c:v>105.87397</c:v>
                </c:pt>
                <c:pt idx="4">
                  <c:v>121.00493</c:v>
                </c:pt>
                <c:pt idx="5">
                  <c:v>117.72037</c:v>
                </c:pt>
                <c:pt idx="6">
                  <c:v>114.91361000000001</c:v>
                </c:pt>
                <c:pt idx="7">
                  <c:v>125.60599000000001</c:v>
                </c:pt>
                <c:pt idx="8">
                  <c:v>119.37358</c:v>
                </c:pt>
                <c:pt idx="9">
                  <c:v>123.75251</c:v>
                </c:pt>
                <c:pt idx="10">
                  <c:v>125.78825999999999</c:v>
                </c:pt>
                <c:pt idx="11">
                  <c:v>126.97496</c:v>
                </c:pt>
                <c:pt idx="12">
                  <c:v>120.94025000000001</c:v>
                </c:pt>
                <c:pt idx="13">
                  <c:v>111.96392</c:v>
                </c:pt>
                <c:pt idx="14">
                  <c:v>119.53079</c:v>
                </c:pt>
                <c:pt idx="15">
                  <c:v>122.9572</c:v>
                </c:pt>
                <c:pt idx="16">
                  <c:v>126.69994</c:v>
                </c:pt>
                <c:pt idx="17">
                  <c:v>130.51131000000001</c:v>
                </c:pt>
                <c:pt idx="18">
                  <c:v>129.91335000000001</c:v>
                </c:pt>
                <c:pt idx="19">
                  <c:v>131.51298</c:v>
                </c:pt>
                <c:pt idx="20">
                  <c:v>129.85588000000001</c:v>
                </c:pt>
                <c:pt idx="21">
                  <c:v>141.06097</c:v>
                </c:pt>
                <c:pt idx="22">
                  <c:v>137.05681000000001</c:v>
                </c:pt>
                <c:pt idx="23">
                  <c:v>130.70354</c:v>
                </c:pt>
                <c:pt idx="24">
                  <c:v>123.70872</c:v>
                </c:pt>
                <c:pt idx="25">
                  <c:v>114.81825000000001</c:v>
                </c:pt>
                <c:pt idx="26">
                  <c:v>129.02404999999999</c:v>
                </c:pt>
                <c:pt idx="27">
                  <c:v>123.02637</c:v>
                </c:pt>
                <c:pt idx="28">
                  <c:v>127.61605</c:v>
                </c:pt>
                <c:pt idx="29">
                  <c:v>126.08918</c:v>
                </c:pt>
                <c:pt idx="30">
                  <c:v>128.22495000000001</c:v>
                </c:pt>
                <c:pt idx="31">
                  <c:v>127.47552</c:v>
                </c:pt>
                <c:pt idx="32">
                  <c:v>128.58000999999999</c:v>
                </c:pt>
                <c:pt idx="33">
                  <c:v>134.2491</c:v>
                </c:pt>
                <c:pt idx="34">
                  <c:v>129.67938000000001</c:v>
                </c:pt>
                <c:pt idx="35">
                  <c:v>132.91144</c:v>
                </c:pt>
                <c:pt idx="36">
                  <c:v>119.7482</c:v>
                </c:pt>
                <c:pt idx="37">
                  <c:v>113.59702</c:v>
                </c:pt>
                <c:pt idx="38">
                  <c:v>126.34117999999999</c:v>
                </c:pt>
                <c:pt idx="39">
                  <c:v>100.18501000000001</c:v>
                </c:pt>
                <c:pt idx="40">
                  <c:v>102.04094000000001</c:v>
                </c:pt>
                <c:pt idx="41" formatCode="_(* #,##0.00_);_(* \(#,##0.00\);_(* &quot;-&quot;??_);_(@_)">
                  <c:v>114.024</c:v>
                </c:pt>
                <c:pt idx="42">
                  <c:v>118.02513</c:v>
                </c:pt>
                <c:pt idx="43">
                  <c:v>116.87039</c:v>
                </c:pt>
                <c:pt idx="44">
                  <c:v>117.78108</c:v>
                </c:pt>
                <c:pt idx="45">
                  <c:v>126.2861</c:v>
                </c:pt>
                <c:pt idx="46">
                  <c:v>127.16484</c:v>
                </c:pt>
                <c:pt idx="47">
                  <c:v>137.26079999999999</c:v>
                </c:pt>
                <c:pt idx="48">
                  <c:v>121.24484</c:v>
                </c:pt>
                <c:pt idx="49">
                  <c:v>119.32434000000001</c:v>
                </c:pt>
                <c:pt idx="50">
                  <c:v>138.92016000000001</c:v>
                </c:pt>
                <c:pt idx="51">
                  <c:v>130.10704999999999</c:v>
                </c:pt>
                <c:pt idx="52">
                  <c:v>132.08632</c:v>
                </c:pt>
                <c:pt idx="53" formatCode="_(* #,##0.00_);_(* \(#,##0.00\);_(* &quot;-&quot;??_);_(@_)">
                  <c:v>141.04803000000001</c:v>
                </c:pt>
              </c:numCache>
            </c:numRef>
          </c:val>
          <c:smooth val="0"/>
          <c:extLst>
            <c:ext xmlns:c16="http://schemas.microsoft.com/office/drawing/2014/chart" uri="{C3380CC4-5D6E-409C-BE32-E72D297353CC}">
              <c16:uniqueId val="{00000001-F99B-43A4-8A6D-710D9F9B11E7}"/>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a:t>Variación mensual</a:t>
                </a:r>
              </a:p>
            </c:rich>
          </c:tx>
          <c:overlay val="0"/>
          <c:spPr>
            <a:noFill/>
            <a:ln w="25400">
              <a:noFill/>
            </a:ln>
          </c:spPr>
        </c:title>
        <c:numFmt formatCode="0%" sourceLinked="1"/>
        <c:majorTickMark val="none"/>
        <c:minorTickMark val="none"/>
        <c:tickLblPos val="nextTo"/>
        <c:spPr>
          <a:ln w="6350">
            <a:noFill/>
          </a:ln>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a:t>Índice</a:t>
                </a:r>
              </a:p>
            </c:rich>
          </c:tx>
          <c:overlay val="0"/>
          <c:spPr>
            <a:noFill/>
            <a:ln w="25400">
              <a:noFill/>
            </a:ln>
          </c:spPr>
        </c:title>
        <c:numFmt formatCode="_-* #,##0_-;\-* #,##0_-;_-* &quot;-&quot;??_-;_-@_-" sourceLinked="1"/>
        <c:majorTickMark val="out"/>
        <c:minorTickMark val="none"/>
        <c:tickLblPos val="nextTo"/>
        <c:spPr>
          <a:ln w="6350">
            <a:noFill/>
          </a:ln>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
        <c:crosses val="max"/>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5AC-40B8-A623-34FAA6FAFDF0}"/>
              </c:ext>
            </c:extLst>
          </c:dPt>
          <c:dPt>
            <c:idx val="1"/>
            <c:invertIfNegative val="0"/>
            <c:bubble3D val="0"/>
            <c:spPr>
              <a:solidFill>
                <a:srgbClr val="7C878E"/>
              </a:solidFill>
              <a:ln>
                <a:noFill/>
              </a:ln>
              <a:effectLst/>
            </c:spPr>
            <c:extLst>
              <c:ext xmlns:c16="http://schemas.microsoft.com/office/drawing/2014/chart" uri="{C3380CC4-5D6E-409C-BE32-E72D297353CC}">
                <c16:uniqueId val="{00000003-E5AC-40B8-A623-34FAA6FAFDF0}"/>
              </c:ext>
            </c:extLst>
          </c:dPt>
          <c:dPt>
            <c:idx val="2"/>
            <c:invertIfNegative val="0"/>
            <c:bubble3D val="0"/>
            <c:spPr>
              <a:solidFill>
                <a:srgbClr val="7C878E"/>
              </a:solidFill>
              <a:ln>
                <a:noFill/>
              </a:ln>
              <a:effectLst/>
            </c:spPr>
            <c:extLst>
              <c:ext xmlns:c16="http://schemas.microsoft.com/office/drawing/2014/chart" uri="{C3380CC4-5D6E-409C-BE32-E72D297353CC}">
                <c16:uniqueId val="{00000005-E5AC-40B8-A623-34FAA6FAFDF0}"/>
              </c:ext>
            </c:extLst>
          </c:dPt>
          <c:dPt>
            <c:idx val="3"/>
            <c:invertIfNegative val="0"/>
            <c:bubble3D val="0"/>
            <c:spPr>
              <a:solidFill>
                <a:srgbClr val="7C878E"/>
              </a:solidFill>
              <a:ln>
                <a:noFill/>
              </a:ln>
              <a:effectLst/>
            </c:spPr>
            <c:extLst>
              <c:ext xmlns:c16="http://schemas.microsoft.com/office/drawing/2014/chart" uri="{C3380CC4-5D6E-409C-BE32-E72D297353CC}">
                <c16:uniqueId val="{00000007-E5AC-40B8-A623-34FAA6FAFDF0}"/>
              </c:ext>
            </c:extLst>
          </c:dPt>
          <c:dPt>
            <c:idx val="4"/>
            <c:invertIfNegative val="0"/>
            <c:bubble3D val="0"/>
            <c:spPr>
              <a:solidFill>
                <a:srgbClr val="7C878E"/>
              </a:solidFill>
              <a:ln>
                <a:noFill/>
              </a:ln>
              <a:effectLst/>
            </c:spPr>
            <c:extLst>
              <c:ext xmlns:c16="http://schemas.microsoft.com/office/drawing/2014/chart" uri="{C3380CC4-5D6E-409C-BE32-E72D297353CC}">
                <c16:uniqueId val="{00000009-E5AC-40B8-A623-34FAA6FAFDF0}"/>
              </c:ext>
            </c:extLst>
          </c:dPt>
          <c:dPt>
            <c:idx val="5"/>
            <c:invertIfNegative val="0"/>
            <c:bubble3D val="0"/>
            <c:spPr>
              <a:solidFill>
                <a:srgbClr val="7C878E"/>
              </a:solidFill>
              <a:ln>
                <a:noFill/>
              </a:ln>
              <a:effectLst/>
            </c:spPr>
            <c:extLst>
              <c:ext xmlns:c16="http://schemas.microsoft.com/office/drawing/2014/chart" uri="{C3380CC4-5D6E-409C-BE32-E72D297353CC}">
                <c16:uniqueId val="{0000000B-E5AC-40B8-A623-34FAA6FAFDF0}"/>
              </c:ext>
            </c:extLst>
          </c:dPt>
          <c:dPt>
            <c:idx val="6"/>
            <c:invertIfNegative val="0"/>
            <c:bubble3D val="0"/>
            <c:spPr>
              <a:solidFill>
                <a:srgbClr val="7C878E"/>
              </a:solidFill>
              <a:ln>
                <a:noFill/>
              </a:ln>
              <a:effectLst/>
            </c:spPr>
            <c:extLst>
              <c:ext xmlns:c16="http://schemas.microsoft.com/office/drawing/2014/chart" uri="{C3380CC4-5D6E-409C-BE32-E72D297353CC}">
                <c16:uniqueId val="{0000000D-E5AC-40B8-A623-34FAA6FAFDF0}"/>
              </c:ext>
            </c:extLst>
          </c:dPt>
          <c:dPt>
            <c:idx val="7"/>
            <c:invertIfNegative val="0"/>
            <c:bubble3D val="0"/>
            <c:spPr>
              <a:solidFill>
                <a:srgbClr val="7C878E"/>
              </a:solidFill>
              <a:ln>
                <a:noFill/>
              </a:ln>
              <a:effectLst/>
            </c:spPr>
            <c:extLst>
              <c:ext xmlns:c16="http://schemas.microsoft.com/office/drawing/2014/chart" uri="{C3380CC4-5D6E-409C-BE32-E72D297353CC}">
                <c16:uniqueId val="{0000000F-E5AC-40B8-A623-34FAA6FAFDF0}"/>
              </c:ext>
            </c:extLst>
          </c:dPt>
          <c:dPt>
            <c:idx val="8"/>
            <c:invertIfNegative val="0"/>
            <c:bubble3D val="0"/>
            <c:spPr>
              <a:solidFill>
                <a:srgbClr val="7C878E"/>
              </a:solidFill>
              <a:ln>
                <a:noFill/>
              </a:ln>
              <a:effectLst/>
            </c:spPr>
            <c:extLst>
              <c:ext xmlns:c16="http://schemas.microsoft.com/office/drawing/2014/chart" uri="{C3380CC4-5D6E-409C-BE32-E72D297353CC}">
                <c16:uniqueId val="{00000011-E5AC-40B8-A623-34FAA6FAFDF0}"/>
              </c:ext>
            </c:extLst>
          </c:dPt>
          <c:dPt>
            <c:idx val="9"/>
            <c:invertIfNegative val="0"/>
            <c:bubble3D val="0"/>
            <c:spPr>
              <a:solidFill>
                <a:srgbClr val="7C878E"/>
              </a:solidFill>
              <a:ln>
                <a:noFill/>
              </a:ln>
              <a:effectLst/>
            </c:spPr>
            <c:extLst>
              <c:ext xmlns:c16="http://schemas.microsoft.com/office/drawing/2014/chart" uri="{C3380CC4-5D6E-409C-BE32-E72D297353CC}">
                <c16:uniqueId val="{00000013-E5AC-40B8-A623-34FAA6FAFDF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5AC-40B8-A623-34FAA6FAFDF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5AC-40B8-A623-34FAA6FAFDF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5AC-40B8-A623-34FAA6FAFDF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5AC-40B8-A623-34FAA6FAFDF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5AC-40B8-A623-34FAA6FAFDF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5AC-40B8-A623-34FAA6FAFDF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5AC-40B8-A623-34FAA6FAFDF0}"/>
              </c:ext>
            </c:extLst>
          </c:dPt>
          <c:dPt>
            <c:idx val="17"/>
            <c:invertIfNegative val="0"/>
            <c:bubble3D val="0"/>
            <c:spPr>
              <a:solidFill>
                <a:srgbClr val="95682B"/>
              </a:solidFill>
              <a:ln>
                <a:noFill/>
              </a:ln>
              <a:effectLst/>
            </c:spPr>
            <c:extLst>
              <c:ext xmlns:c16="http://schemas.microsoft.com/office/drawing/2014/chart" uri="{C3380CC4-5D6E-409C-BE32-E72D297353CC}">
                <c16:uniqueId val="{00000023-E5AC-40B8-A623-34FAA6FAFDF0}"/>
              </c:ext>
            </c:extLst>
          </c:dPt>
          <c:dPt>
            <c:idx val="21"/>
            <c:invertIfNegative val="0"/>
            <c:bubble3D val="0"/>
            <c:spPr>
              <a:solidFill>
                <a:srgbClr val="FBBB27"/>
              </a:solidFill>
              <a:ln>
                <a:noFill/>
              </a:ln>
              <a:effectLst/>
            </c:spPr>
            <c:extLst>
              <c:ext xmlns:c16="http://schemas.microsoft.com/office/drawing/2014/chart" uri="{C3380CC4-5D6E-409C-BE32-E72D297353CC}">
                <c16:uniqueId val="{00000025-E5AC-40B8-A623-34FAA6FAFDF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'F147'!$B$7:$B$39</c:f>
              <c:strCache>
                <c:ptCount val="33"/>
                <c:pt idx="0">
                  <c:v>Michoacán</c:v>
                </c:pt>
                <c:pt idx="1">
                  <c:v>Morelos</c:v>
                </c:pt>
                <c:pt idx="2">
                  <c:v>Zacatecas</c:v>
                </c:pt>
                <c:pt idx="3">
                  <c:v>Tamaulipas</c:v>
                </c:pt>
                <c:pt idx="4">
                  <c:v>Guerrero</c:v>
                </c:pt>
                <c:pt idx="5">
                  <c:v>Querétaro</c:v>
                </c:pt>
                <c:pt idx="6">
                  <c:v>Oaxaca</c:v>
                </c:pt>
                <c:pt idx="7">
                  <c:v>Durango</c:v>
                </c:pt>
                <c:pt idx="8">
                  <c:v>Aguascalientes</c:v>
                </c:pt>
                <c:pt idx="9">
                  <c:v>Chiapas</c:v>
                </c:pt>
                <c:pt idx="10">
                  <c:v>Puebla</c:v>
                </c:pt>
                <c:pt idx="11">
                  <c:v>Nayarit</c:v>
                </c:pt>
                <c:pt idx="12">
                  <c:v>Tabasco</c:v>
                </c:pt>
                <c:pt idx="13">
                  <c:v>Hidalgo</c:v>
                </c:pt>
                <c:pt idx="14">
                  <c:v>Veracruz</c:v>
                </c:pt>
                <c:pt idx="15">
                  <c:v>Guanajuato</c:v>
                </c:pt>
                <c:pt idx="16">
                  <c:v>Colima</c:v>
                </c:pt>
                <c:pt idx="17">
                  <c:v>Nacional</c:v>
                </c:pt>
                <c:pt idx="18">
                  <c:v>Chihuahua</c:v>
                </c:pt>
                <c:pt idx="19">
                  <c:v>Ciudad de México</c:v>
                </c:pt>
                <c:pt idx="20">
                  <c:v>Baja California</c:v>
                </c:pt>
                <c:pt idx="21">
                  <c:v>Jalisco</c:v>
                </c:pt>
                <c:pt idx="22">
                  <c:v>Nuevo León</c:v>
                </c:pt>
                <c:pt idx="23">
                  <c:v>Coahuila</c:v>
                </c:pt>
                <c:pt idx="24">
                  <c:v>San Luis Potosí</c:v>
                </c:pt>
                <c:pt idx="25">
                  <c:v>Estado de México</c:v>
                </c:pt>
                <c:pt idx="26">
                  <c:v>Campeche</c:v>
                </c:pt>
                <c:pt idx="27">
                  <c:v>Yucatán</c:v>
                </c:pt>
                <c:pt idx="28">
                  <c:v>Tlaxcala</c:v>
                </c:pt>
                <c:pt idx="29">
                  <c:v>Sonora</c:v>
                </c:pt>
                <c:pt idx="30">
                  <c:v>Sinaloa</c:v>
                </c:pt>
                <c:pt idx="31">
                  <c:v>Baja California Sur</c:v>
                </c:pt>
                <c:pt idx="32">
                  <c:v>Quintana Roo</c:v>
                </c:pt>
              </c:strCache>
            </c:strRef>
          </c:cat>
          <c:val>
            <c:numRef>
              <c:f>'F147'!$C$7:$C$39</c:f>
              <c:numCache>
                <c:formatCode>0.00</c:formatCode>
                <c:ptCount val="33"/>
                <c:pt idx="0">
                  <c:v>-0.92356984959783961</c:v>
                </c:pt>
                <c:pt idx="1">
                  <c:v>0.58434817159956287</c:v>
                </c:pt>
                <c:pt idx="2">
                  <c:v>3.5694276136836094</c:v>
                </c:pt>
                <c:pt idx="3">
                  <c:v>5.3308890868307026</c:v>
                </c:pt>
                <c:pt idx="4">
                  <c:v>5.9603112775290601</c:v>
                </c:pt>
                <c:pt idx="5">
                  <c:v>6.0092664910514291</c:v>
                </c:pt>
                <c:pt idx="6">
                  <c:v>7.0141989066124344</c:v>
                </c:pt>
                <c:pt idx="7">
                  <c:v>8.1574552442515209</c:v>
                </c:pt>
                <c:pt idx="8">
                  <c:v>8.4929133035352606</c:v>
                </c:pt>
                <c:pt idx="9">
                  <c:v>8.8023306656043907</c:v>
                </c:pt>
                <c:pt idx="10">
                  <c:v>10.613638474560357</c:v>
                </c:pt>
                <c:pt idx="11">
                  <c:v>11.96877567808775</c:v>
                </c:pt>
                <c:pt idx="12">
                  <c:v>14.011058673200111</c:v>
                </c:pt>
                <c:pt idx="13">
                  <c:v>15.508058175826712</c:v>
                </c:pt>
                <c:pt idx="14">
                  <c:v>17.955130382278444</c:v>
                </c:pt>
                <c:pt idx="15">
                  <c:v>18.675936109113671</c:v>
                </c:pt>
                <c:pt idx="16">
                  <c:v>19.910467128365234</c:v>
                </c:pt>
                <c:pt idx="17">
                  <c:v>20.979324221418118</c:v>
                </c:pt>
                <c:pt idx="18">
                  <c:v>21.532062616396122</c:v>
                </c:pt>
                <c:pt idx="19">
                  <c:v>23.042107121232533</c:v>
                </c:pt>
                <c:pt idx="20">
                  <c:v>23.243371445662842</c:v>
                </c:pt>
                <c:pt idx="21">
                  <c:v>23.700298239468733</c:v>
                </c:pt>
                <c:pt idx="22">
                  <c:v>24.639445910868091</c:v>
                </c:pt>
                <c:pt idx="23">
                  <c:v>24.643649746541787</c:v>
                </c:pt>
                <c:pt idx="24">
                  <c:v>24.667140724692672</c:v>
                </c:pt>
                <c:pt idx="25">
                  <c:v>26.172576056143409</c:v>
                </c:pt>
                <c:pt idx="26">
                  <c:v>27.164073128801945</c:v>
                </c:pt>
                <c:pt idx="27">
                  <c:v>28.911026638712372</c:v>
                </c:pt>
                <c:pt idx="28">
                  <c:v>37.912672483522783</c:v>
                </c:pt>
                <c:pt idx="29">
                  <c:v>38.396567124982695</c:v>
                </c:pt>
                <c:pt idx="30">
                  <c:v>41.281210924269999</c:v>
                </c:pt>
                <c:pt idx="31">
                  <c:v>42.454405061349441</c:v>
                </c:pt>
                <c:pt idx="32">
                  <c:v>63.339583125519439</c:v>
                </c:pt>
              </c:numCache>
            </c:numRef>
          </c:val>
          <c:extLst>
            <c:ext xmlns:c16="http://schemas.microsoft.com/office/drawing/2014/chart" uri="{C3380CC4-5D6E-409C-BE32-E72D297353CC}">
              <c16:uniqueId val="{00000026-E5AC-40B8-A623-34FAA6FAFDF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F7D-4B75-883C-E84C719B17F5}"/>
              </c:ext>
            </c:extLst>
          </c:dPt>
          <c:dPt>
            <c:idx val="1"/>
            <c:invertIfNegative val="0"/>
            <c:bubble3D val="0"/>
            <c:spPr>
              <a:solidFill>
                <a:srgbClr val="7C878E"/>
              </a:solidFill>
              <a:ln>
                <a:noFill/>
              </a:ln>
              <a:effectLst/>
            </c:spPr>
            <c:extLst>
              <c:ext xmlns:c16="http://schemas.microsoft.com/office/drawing/2014/chart" uri="{C3380CC4-5D6E-409C-BE32-E72D297353CC}">
                <c16:uniqueId val="{00000003-3F7D-4B75-883C-E84C719B17F5}"/>
              </c:ext>
            </c:extLst>
          </c:dPt>
          <c:dPt>
            <c:idx val="2"/>
            <c:invertIfNegative val="0"/>
            <c:bubble3D val="0"/>
            <c:spPr>
              <a:solidFill>
                <a:srgbClr val="7C878E"/>
              </a:solidFill>
              <a:ln>
                <a:noFill/>
              </a:ln>
              <a:effectLst/>
            </c:spPr>
            <c:extLst>
              <c:ext xmlns:c16="http://schemas.microsoft.com/office/drawing/2014/chart" uri="{C3380CC4-5D6E-409C-BE32-E72D297353CC}">
                <c16:uniqueId val="{00000005-3F7D-4B75-883C-E84C719B17F5}"/>
              </c:ext>
            </c:extLst>
          </c:dPt>
          <c:dPt>
            <c:idx val="3"/>
            <c:invertIfNegative val="0"/>
            <c:bubble3D val="0"/>
            <c:spPr>
              <a:solidFill>
                <a:srgbClr val="7C878E"/>
              </a:solidFill>
              <a:ln>
                <a:noFill/>
              </a:ln>
              <a:effectLst/>
            </c:spPr>
            <c:extLst>
              <c:ext xmlns:c16="http://schemas.microsoft.com/office/drawing/2014/chart" uri="{C3380CC4-5D6E-409C-BE32-E72D297353CC}">
                <c16:uniqueId val="{00000007-3F7D-4B75-883C-E84C719B17F5}"/>
              </c:ext>
            </c:extLst>
          </c:dPt>
          <c:dPt>
            <c:idx val="4"/>
            <c:invertIfNegative val="0"/>
            <c:bubble3D val="0"/>
            <c:spPr>
              <a:solidFill>
                <a:srgbClr val="7C878E"/>
              </a:solidFill>
              <a:ln>
                <a:noFill/>
              </a:ln>
              <a:effectLst/>
            </c:spPr>
            <c:extLst>
              <c:ext xmlns:c16="http://schemas.microsoft.com/office/drawing/2014/chart" uri="{C3380CC4-5D6E-409C-BE32-E72D297353CC}">
                <c16:uniqueId val="{00000009-3F7D-4B75-883C-E84C719B17F5}"/>
              </c:ext>
            </c:extLst>
          </c:dPt>
          <c:dPt>
            <c:idx val="5"/>
            <c:invertIfNegative val="0"/>
            <c:bubble3D val="0"/>
            <c:spPr>
              <a:solidFill>
                <a:srgbClr val="7C878E"/>
              </a:solidFill>
              <a:ln>
                <a:noFill/>
              </a:ln>
              <a:effectLst/>
            </c:spPr>
            <c:extLst>
              <c:ext xmlns:c16="http://schemas.microsoft.com/office/drawing/2014/chart" uri="{C3380CC4-5D6E-409C-BE32-E72D297353CC}">
                <c16:uniqueId val="{0000000B-3F7D-4B75-883C-E84C719B17F5}"/>
              </c:ext>
            </c:extLst>
          </c:dPt>
          <c:dPt>
            <c:idx val="6"/>
            <c:invertIfNegative val="0"/>
            <c:bubble3D val="0"/>
            <c:spPr>
              <a:solidFill>
                <a:srgbClr val="7C878E"/>
              </a:solidFill>
              <a:ln>
                <a:noFill/>
              </a:ln>
              <a:effectLst/>
            </c:spPr>
            <c:extLst>
              <c:ext xmlns:c16="http://schemas.microsoft.com/office/drawing/2014/chart" uri="{C3380CC4-5D6E-409C-BE32-E72D297353CC}">
                <c16:uniqueId val="{0000000D-3F7D-4B75-883C-E84C719B17F5}"/>
              </c:ext>
            </c:extLst>
          </c:dPt>
          <c:dPt>
            <c:idx val="7"/>
            <c:invertIfNegative val="0"/>
            <c:bubble3D val="0"/>
            <c:spPr>
              <a:solidFill>
                <a:srgbClr val="7C878E"/>
              </a:solidFill>
              <a:ln>
                <a:noFill/>
              </a:ln>
              <a:effectLst/>
            </c:spPr>
            <c:extLst>
              <c:ext xmlns:c16="http://schemas.microsoft.com/office/drawing/2014/chart" uri="{C3380CC4-5D6E-409C-BE32-E72D297353CC}">
                <c16:uniqueId val="{0000000F-3F7D-4B75-883C-E84C719B17F5}"/>
              </c:ext>
            </c:extLst>
          </c:dPt>
          <c:dPt>
            <c:idx val="8"/>
            <c:invertIfNegative val="0"/>
            <c:bubble3D val="0"/>
            <c:spPr>
              <a:solidFill>
                <a:srgbClr val="7C878E"/>
              </a:solidFill>
              <a:ln>
                <a:noFill/>
              </a:ln>
              <a:effectLst/>
            </c:spPr>
            <c:extLst>
              <c:ext xmlns:c16="http://schemas.microsoft.com/office/drawing/2014/chart" uri="{C3380CC4-5D6E-409C-BE32-E72D297353CC}">
                <c16:uniqueId val="{00000011-3F7D-4B75-883C-E84C719B17F5}"/>
              </c:ext>
            </c:extLst>
          </c:dPt>
          <c:dPt>
            <c:idx val="9"/>
            <c:invertIfNegative val="0"/>
            <c:bubble3D val="0"/>
            <c:spPr>
              <a:solidFill>
                <a:srgbClr val="7C878E"/>
              </a:solidFill>
              <a:ln>
                <a:noFill/>
              </a:ln>
              <a:effectLst/>
            </c:spPr>
            <c:extLst>
              <c:ext xmlns:c16="http://schemas.microsoft.com/office/drawing/2014/chart" uri="{C3380CC4-5D6E-409C-BE32-E72D297353CC}">
                <c16:uniqueId val="{00000013-3F7D-4B75-883C-E84C719B17F5}"/>
              </c:ext>
            </c:extLst>
          </c:dPt>
          <c:dPt>
            <c:idx val="10"/>
            <c:invertIfNegative val="0"/>
            <c:bubble3D val="0"/>
            <c:spPr>
              <a:solidFill>
                <a:srgbClr val="FBBB27"/>
              </a:solidFill>
              <a:ln>
                <a:noFill/>
              </a:ln>
              <a:effectLst/>
            </c:spPr>
            <c:extLst>
              <c:ext xmlns:c16="http://schemas.microsoft.com/office/drawing/2014/chart" uri="{C3380CC4-5D6E-409C-BE32-E72D297353CC}">
                <c16:uniqueId val="{00000015-3F7D-4B75-883C-E84C719B17F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F7D-4B75-883C-E84C719B17F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F7D-4B75-883C-E84C719B17F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F7D-4B75-883C-E84C719B17F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F7D-4B75-883C-E84C719B17F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F7D-4B75-883C-E84C719B17F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F7D-4B75-883C-E84C719B17F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F7D-4B75-883C-E84C719B17F5}"/>
              </c:ext>
            </c:extLst>
          </c:dPt>
          <c:dPt>
            <c:idx val="19"/>
            <c:invertIfNegative val="0"/>
            <c:bubble3D val="0"/>
            <c:spPr>
              <a:solidFill>
                <a:srgbClr val="95682B"/>
              </a:solidFill>
              <a:ln>
                <a:noFill/>
              </a:ln>
              <a:effectLst/>
            </c:spPr>
            <c:extLst>
              <c:ext xmlns:c16="http://schemas.microsoft.com/office/drawing/2014/chart" uri="{C3380CC4-5D6E-409C-BE32-E72D297353CC}">
                <c16:uniqueId val="{00000025-3F7D-4B75-883C-E84C719B17F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'F148'!$B$7:$B$39</c:f>
              <c:strCache>
                <c:ptCount val="33"/>
                <c:pt idx="0">
                  <c:v>Veracruz</c:v>
                </c:pt>
                <c:pt idx="1">
                  <c:v>Campeche</c:v>
                </c:pt>
                <c:pt idx="2">
                  <c:v>Tabasco</c:v>
                </c:pt>
                <c:pt idx="3">
                  <c:v>Tlaxcala</c:v>
                </c:pt>
                <c:pt idx="4">
                  <c:v>Sinaloa</c:v>
                </c:pt>
                <c:pt idx="5">
                  <c:v>Yucatán</c:v>
                </c:pt>
                <c:pt idx="6">
                  <c:v>Morelos</c:v>
                </c:pt>
                <c:pt idx="7">
                  <c:v>Puebla</c:v>
                </c:pt>
                <c:pt idx="8">
                  <c:v>Chiapas</c:v>
                </c:pt>
                <c:pt idx="9">
                  <c:v>Baja California Sur</c:v>
                </c:pt>
                <c:pt idx="10">
                  <c:v>Jalisco</c:v>
                </c:pt>
                <c:pt idx="11">
                  <c:v>Nuevo León</c:v>
                </c:pt>
                <c:pt idx="12">
                  <c:v>Querétaro</c:v>
                </c:pt>
                <c:pt idx="13">
                  <c:v>Oaxaca</c:v>
                </c:pt>
                <c:pt idx="14">
                  <c:v>Chihuahua</c:v>
                </c:pt>
                <c:pt idx="15">
                  <c:v>Ciudad de México</c:v>
                </c:pt>
                <c:pt idx="16">
                  <c:v>Coahuila</c:v>
                </c:pt>
                <c:pt idx="17">
                  <c:v>Quintana Roo</c:v>
                </c:pt>
                <c:pt idx="18">
                  <c:v>Guerrero</c:v>
                </c:pt>
                <c:pt idx="19">
                  <c:v>Nacional</c:v>
                </c:pt>
                <c:pt idx="20">
                  <c:v>Durango</c:v>
                </c:pt>
                <c:pt idx="21">
                  <c:v>San Luis Potosí</c:v>
                </c:pt>
                <c:pt idx="22">
                  <c:v>Tamaulipas</c:v>
                </c:pt>
                <c:pt idx="23">
                  <c:v>Guanajuato</c:v>
                </c:pt>
                <c:pt idx="24">
                  <c:v>Sonora</c:v>
                </c:pt>
                <c:pt idx="25">
                  <c:v>Baja California</c:v>
                </c:pt>
                <c:pt idx="26">
                  <c:v>Michoacán</c:v>
                </c:pt>
                <c:pt idx="27">
                  <c:v>Colima</c:v>
                </c:pt>
                <c:pt idx="28">
                  <c:v>Zacatecas</c:v>
                </c:pt>
                <c:pt idx="29">
                  <c:v>México</c:v>
                </c:pt>
                <c:pt idx="30">
                  <c:v>Hidalgo</c:v>
                </c:pt>
                <c:pt idx="31">
                  <c:v>Aguascalientes</c:v>
                </c:pt>
                <c:pt idx="32">
                  <c:v>Nayarit</c:v>
                </c:pt>
              </c:strCache>
            </c:strRef>
          </c:cat>
          <c:val>
            <c:numRef>
              <c:f>'F148'!$C$7:$C$39</c:f>
              <c:numCache>
                <c:formatCode>0.00</c:formatCode>
                <c:ptCount val="33"/>
                <c:pt idx="0">
                  <c:v>-12.086340861120402</c:v>
                </c:pt>
                <c:pt idx="1">
                  <c:v>-5.3086282072895274</c:v>
                </c:pt>
                <c:pt idx="2">
                  <c:v>-4.2238882601548084</c:v>
                </c:pt>
                <c:pt idx="3">
                  <c:v>-1.8019051636011825</c:v>
                </c:pt>
                <c:pt idx="4">
                  <c:v>-1.713838432881218</c:v>
                </c:pt>
                <c:pt idx="5">
                  <c:v>-1.3612970427826465</c:v>
                </c:pt>
                <c:pt idx="6">
                  <c:v>-0.67334477550934468</c:v>
                </c:pt>
                <c:pt idx="7">
                  <c:v>-0.62788220182116894</c:v>
                </c:pt>
                <c:pt idx="8">
                  <c:v>-0.57319933666447664</c:v>
                </c:pt>
                <c:pt idx="9">
                  <c:v>-0.35469255622282109</c:v>
                </c:pt>
                <c:pt idx="10">
                  <c:v>-0.1347168294534786</c:v>
                </c:pt>
                <c:pt idx="11">
                  <c:v>-6.5880558497835195E-2</c:v>
                </c:pt>
                <c:pt idx="12">
                  <c:v>1.2128844786137714</c:v>
                </c:pt>
                <c:pt idx="13">
                  <c:v>1.2332796786712579</c:v>
                </c:pt>
                <c:pt idx="14">
                  <c:v>1.3777101215993739</c:v>
                </c:pt>
                <c:pt idx="15">
                  <c:v>1.4662273780332591</c:v>
                </c:pt>
                <c:pt idx="16">
                  <c:v>1.5259209990510276</c:v>
                </c:pt>
                <c:pt idx="17">
                  <c:v>1.5352219743016939</c:v>
                </c:pt>
                <c:pt idx="18">
                  <c:v>1.5891194215054263</c:v>
                </c:pt>
                <c:pt idx="19">
                  <c:v>1.6460235948016317</c:v>
                </c:pt>
                <c:pt idx="20">
                  <c:v>1.7242669429515418</c:v>
                </c:pt>
                <c:pt idx="21">
                  <c:v>1.7948429872113241</c:v>
                </c:pt>
                <c:pt idx="22">
                  <c:v>2.113553633464806</c:v>
                </c:pt>
                <c:pt idx="23">
                  <c:v>3.2761560721401253</c:v>
                </c:pt>
                <c:pt idx="24">
                  <c:v>3.5095632796819762</c:v>
                </c:pt>
                <c:pt idx="25">
                  <c:v>3.8371568152358502</c:v>
                </c:pt>
                <c:pt idx="26">
                  <c:v>3.9022908073251252</c:v>
                </c:pt>
                <c:pt idx="27">
                  <c:v>4.6931820873983892</c:v>
                </c:pt>
                <c:pt idx="28">
                  <c:v>5.6840390327946464</c:v>
                </c:pt>
                <c:pt idx="29">
                  <c:v>6.067171048084103</c:v>
                </c:pt>
                <c:pt idx="30">
                  <c:v>6.4983211143688049</c:v>
                </c:pt>
                <c:pt idx="31">
                  <c:v>7.8246967853289062</c:v>
                </c:pt>
                <c:pt idx="32">
                  <c:v>9.5979721874994492</c:v>
                </c:pt>
              </c:numCache>
            </c:numRef>
          </c:val>
          <c:extLst>
            <c:ext xmlns:c16="http://schemas.microsoft.com/office/drawing/2014/chart" uri="{C3380CC4-5D6E-409C-BE32-E72D297353CC}">
              <c16:uniqueId val="{00000026-3F7D-4B75-883C-E84C719B17F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'F149'!$D$5</c:f>
              <c:strCache>
                <c:ptCount val="1"/>
                <c:pt idx="0">
                  <c:v>Variación mensual</c:v>
                </c:pt>
              </c:strCache>
            </c:strRef>
          </c:tx>
          <c:spPr>
            <a:solidFill>
              <a:srgbClr val="95682B"/>
            </a:solidFill>
            <a:ln w="28575" cap="rnd">
              <a:solidFill>
                <a:srgbClr val="95682B"/>
              </a:solidFill>
              <a:round/>
            </a:ln>
            <a:effectLst/>
          </c:spPr>
          <c:invertIfNegative val="0"/>
          <c:cat>
            <c:multiLvlStrRef>
              <c:f>'F149'!$B$31:$C$84</c:f>
              <c:multiLvlStrCache>
                <c:ptCount val="5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lvl>
                <c:lvl>
                  <c:pt idx="0">
                    <c:v>2017</c:v>
                  </c:pt>
                  <c:pt idx="12">
                    <c:v>2018</c:v>
                  </c:pt>
                  <c:pt idx="24">
                    <c:v>2019</c:v>
                  </c:pt>
                  <c:pt idx="36">
                    <c:v>2020</c:v>
                  </c:pt>
                  <c:pt idx="48">
                    <c:v>2021</c:v>
                  </c:pt>
                </c:lvl>
              </c:multiLvlStrCache>
            </c:multiLvlStrRef>
          </c:cat>
          <c:val>
            <c:numRef>
              <c:f>'F149'!$D$31:$D$84</c:f>
              <c:numCache>
                <c:formatCode>0%</c:formatCode>
                <c:ptCount val="54"/>
                <c:pt idx="0">
                  <c:v>-0.21587962592218712</c:v>
                </c:pt>
                <c:pt idx="1">
                  <c:v>-9.5574989833340673E-2</c:v>
                </c:pt>
                <c:pt idx="2">
                  <c:v>0.11023724257925704</c:v>
                </c:pt>
                <c:pt idx="3">
                  <c:v>-6.9548946799288358E-2</c:v>
                </c:pt>
                <c:pt idx="4">
                  <c:v>7.9998077852368343E-2</c:v>
                </c:pt>
                <c:pt idx="5">
                  <c:v>-3.085746050679028E-2</c:v>
                </c:pt>
                <c:pt idx="6">
                  <c:v>1.2694930523458492E-2</c:v>
                </c:pt>
                <c:pt idx="7">
                  <c:v>7.4867815525079262E-3</c:v>
                </c:pt>
                <c:pt idx="8">
                  <c:v>-7.0528559207481245E-2</c:v>
                </c:pt>
                <c:pt idx="9">
                  <c:v>8.0817870354308097E-2</c:v>
                </c:pt>
                <c:pt idx="10">
                  <c:v>0.10864188062690361</c:v>
                </c:pt>
                <c:pt idx="11">
                  <c:v>0.13755118491941487</c:v>
                </c:pt>
                <c:pt idx="12">
                  <c:v>-0.18849809458065847</c:v>
                </c:pt>
                <c:pt idx="13">
                  <c:v>-0.1002355951382875</c:v>
                </c:pt>
                <c:pt idx="14">
                  <c:v>9.8791165637611922E-2</c:v>
                </c:pt>
                <c:pt idx="15">
                  <c:v>-2.9678239152046593E-2</c:v>
                </c:pt>
                <c:pt idx="16">
                  <c:v>7.0377953290412965E-2</c:v>
                </c:pt>
                <c:pt idx="17">
                  <c:v>-3.0888614125842873E-2</c:v>
                </c:pt>
                <c:pt idx="18">
                  <c:v>2.2011924800996452E-2</c:v>
                </c:pt>
                <c:pt idx="19">
                  <c:v>-1.285447129672046E-3</c:v>
                </c:pt>
                <c:pt idx="20">
                  <c:v>-5.7196283481959487E-2</c:v>
                </c:pt>
                <c:pt idx="21">
                  <c:v>7.6311201386850547E-2</c:v>
                </c:pt>
                <c:pt idx="22">
                  <c:v>0.10768041872512568</c:v>
                </c:pt>
                <c:pt idx="23">
                  <c:v>7.1106869616362145E-2</c:v>
                </c:pt>
                <c:pt idx="24">
                  <c:v>-0.16746650724713497</c:v>
                </c:pt>
                <c:pt idx="25">
                  <c:v>-8.1031337444330109E-2</c:v>
                </c:pt>
                <c:pt idx="26">
                  <c:v>9.944233822352011E-2</c:v>
                </c:pt>
                <c:pt idx="27">
                  <c:v>-5.0865162783362061E-2</c:v>
                </c:pt>
                <c:pt idx="28">
                  <c:v>8.6437791099216232E-2</c:v>
                </c:pt>
                <c:pt idx="29">
                  <c:v>-4.1750108213054471E-2</c:v>
                </c:pt>
                <c:pt idx="30">
                  <c:v>3.2414223365398342E-2</c:v>
                </c:pt>
                <c:pt idx="31">
                  <c:v>-6.8329219869026625E-3</c:v>
                </c:pt>
                <c:pt idx="32">
                  <c:v>-6.1010756473029892E-2</c:v>
                </c:pt>
                <c:pt idx="33">
                  <c:v>9.010617367633178E-2</c:v>
                </c:pt>
                <c:pt idx="34">
                  <c:v>9.9721178964269352E-2</c:v>
                </c:pt>
                <c:pt idx="35">
                  <c:v>8.373648679841228E-2</c:v>
                </c:pt>
                <c:pt idx="36">
                  <c:v>-0.1870420232479546</c:v>
                </c:pt>
                <c:pt idx="37">
                  <c:v>-6.3491401377438694E-2</c:v>
                </c:pt>
                <c:pt idx="38">
                  <c:v>3.0835614133203348E-2</c:v>
                </c:pt>
                <c:pt idx="39">
                  <c:v>-0.25778472325848723</c:v>
                </c:pt>
                <c:pt idx="40">
                  <c:v>0.10498395579204312</c:v>
                </c:pt>
                <c:pt idx="41">
                  <c:v>0.10211525630585028</c:v>
                </c:pt>
                <c:pt idx="42">
                  <c:v>6.8733900335422593E-2</c:v>
                </c:pt>
                <c:pt idx="43">
                  <c:v>-6.5846825690047961E-3</c:v>
                </c:pt>
                <c:pt idx="44">
                  <c:v>1.2947115885739269E-2</c:v>
                </c:pt>
                <c:pt idx="45">
                  <c:v>4.6165236687351285E-2</c:v>
                </c:pt>
                <c:pt idx="46">
                  <c:v>0.1305873082189033</c:v>
                </c:pt>
                <c:pt idx="47">
                  <c:v>9.5911788674819087E-2</c:v>
                </c:pt>
                <c:pt idx="48">
                  <c:v>-0.22264554697583849</c:v>
                </c:pt>
                <c:pt idx="49">
                  <c:v>-4.4871239506780514E-2</c:v>
                </c:pt>
                <c:pt idx="50">
                  <c:v>0.14937607112136297</c:v>
                </c:pt>
                <c:pt idx="51">
                  <c:v>-6.6795432240655872E-2</c:v>
                </c:pt>
                <c:pt idx="52">
                  <c:v>7.3639359998352916E-2</c:v>
                </c:pt>
                <c:pt idx="53" formatCode="0.0%">
                  <c:v>-3.5894647785238432E-2</c:v>
                </c:pt>
              </c:numCache>
            </c:numRef>
          </c:val>
          <c:extLst>
            <c:ext xmlns:c16="http://schemas.microsoft.com/office/drawing/2014/chart" uri="{C3380CC4-5D6E-409C-BE32-E72D297353CC}">
              <c16:uniqueId val="{00000000-CDAB-4A17-B7BC-D186F05EF1CB}"/>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'F149'!$E$5</c:f>
              <c:strCache>
                <c:ptCount val="1"/>
                <c:pt idx="0">
                  <c:v> Índice </c:v>
                </c:pt>
              </c:strCache>
            </c:strRef>
          </c:tx>
          <c:spPr>
            <a:ln w="28575" cap="rnd">
              <a:solidFill>
                <a:srgbClr val="FBBB27"/>
              </a:solidFill>
              <a:round/>
            </a:ln>
            <a:effectLst/>
          </c:spPr>
          <c:marker>
            <c:symbol val="none"/>
          </c:marker>
          <c:cat>
            <c:multiLvlStrRef>
              <c:f>'F149'!$B$31:$C$84</c:f>
              <c:multiLvlStrCache>
                <c:ptCount val="5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lvl>
                <c:lvl>
                  <c:pt idx="0">
                    <c:v>2017</c:v>
                  </c:pt>
                  <c:pt idx="12">
                    <c:v>2018</c:v>
                  </c:pt>
                  <c:pt idx="24">
                    <c:v>2019</c:v>
                  </c:pt>
                  <c:pt idx="36">
                    <c:v>2020</c:v>
                  </c:pt>
                  <c:pt idx="48">
                    <c:v>2021</c:v>
                  </c:pt>
                </c:lvl>
              </c:multiLvlStrCache>
            </c:multiLvlStrRef>
          </c:cat>
          <c:val>
            <c:numRef>
              <c:f>'F149'!$E$31:$E$84</c:f>
              <c:numCache>
                <c:formatCode>_-* #,##0_-;\-* #,##0_-;_-* "-"??_-;_-@_-</c:formatCode>
                <c:ptCount val="54"/>
                <c:pt idx="0">
                  <c:v>119.16401999999999</c:v>
                </c:pt>
                <c:pt idx="1">
                  <c:v>107.77491999999999</c:v>
                </c:pt>
                <c:pt idx="2">
                  <c:v>119.65573000000001</c:v>
                </c:pt>
                <c:pt idx="3">
                  <c:v>111.3338</c:v>
                </c:pt>
                <c:pt idx="4">
                  <c:v>120.24029</c:v>
                </c:pt>
                <c:pt idx="5">
                  <c:v>116.52997999999999</c:v>
                </c:pt>
                <c:pt idx="6">
                  <c:v>118.00932</c:v>
                </c:pt>
                <c:pt idx="7">
                  <c:v>118.89283</c:v>
                </c:pt>
                <c:pt idx="8">
                  <c:v>110.50749</c:v>
                </c:pt>
                <c:pt idx="9">
                  <c:v>119.43847</c:v>
                </c:pt>
                <c:pt idx="10">
                  <c:v>132.41449</c:v>
                </c:pt>
                <c:pt idx="11">
                  <c:v>150.62826000000001</c:v>
                </c:pt>
                <c:pt idx="12">
                  <c:v>122.23511999999999</c:v>
                </c:pt>
                <c:pt idx="13">
                  <c:v>109.98281</c:v>
                </c:pt>
                <c:pt idx="14">
                  <c:v>120.84814</c:v>
                </c:pt>
                <c:pt idx="15">
                  <c:v>117.26158</c:v>
                </c:pt>
                <c:pt idx="16">
                  <c:v>125.51421000000001</c:v>
                </c:pt>
                <c:pt idx="17">
                  <c:v>121.63724999999999</c:v>
                </c:pt>
                <c:pt idx="18">
                  <c:v>124.31471999999999</c:v>
                </c:pt>
                <c:pt idx="19">
                  <c:v>124.15492</c:v>
                </c:pt>
                <c:pt idx="20">
                  <c:v>117.05372</c:v>
                </c:pt>
                <c:pt idx="21">
                  <c:v>125.98623000000001</c:v>
                </c:pt>
                <c:pt idx="22">
                  <c:v>139.55248</c:v>
                </c:pt>
                <c:pt idx="23">
                  <c:v>149.47561999999999</c:v>
                </c:pt>
                <c:pt idx="24">
                  <c:v>124.44346</c:v>
                </c:pt>
                <c:pt idx="25">
                  <c:v>114.35964</c:v>
                </c:pt>
                <c:pt idx="26">
                  <c:v>125.73183</c:v>
                </c:pt>
                <c:pt idx="27">
                  <c:v>119.33646</c:v>
                </c:pt>
                <c:pt idx="28">
                  <c:v>129.65163999999999</c:v>
                </c:pt>
                <c:pt idx="29">
                  <c:v>124.23867</c:v>
                </c:pt>
                <c:pt idx="30">
                  <c:v>128.26577</c:v>
                </c:pt>
                <c:pt idx="31">
                  <c:v>127.38934</c:v>
                </c:pt>
                <c:pt idx="32">
                  <c:v>119.61722</c:v>
                </c:pt>
                <c:pt idx="33">
                  <c:v>130.39546999999999</c:v>
                </c:pt>
                <c:pt idx="34">
                  <c:v>143.39866000000001</c:v>
                </c:pt>
                <c:pt idx="35">
                  <c:v>155.40636000000001</c:v>
                </c:pt>
                <c:pt idx="36">
                  <c:v>126.33884</c:v>
                </c:pt>
                <c:pt idx="37">
                  <c:v>118.31741</c:v>
                </c:pt>
                <c:pt idx="38">
                  <c:v>121.9658</c:v>
                </c:pt>
                <c:pt idx="39">
                  <c:v>90.524879999999996</c:v>
                </c:pt>
                <c:pt idx="40">
                  <c:v>100.02854000000001</c:v>
                </c:pt>
                <c:pt idx="41" formatCode="_(* #,##0.00_);_(* \(#,##0.00\);_(* &quot;-&quot;??_);_(@_)">
                  <c:v>110.24298</c:v>
                </c:pt>
                <c:pt idx="42">
                  <c:v>117.82041</c:v>
                </c:pt>
                <c:pt idx="43">
                  <c:v>117.0446</c:v>
                </c:pt>
                <c:pt idx="44">
                  <c:v>118.55999</c:v>
                </c:pt>
                <c:pt idx="45">
                  <c:v>124.03334</c:v>
                </c:pt>
                <c:pt idx="46">
                  <c:v>140.23052000000001</c:v>
                </c:pt>
                <c:pt idx="47">
                  <c:v>153.68028000000001</c:v>
                </c:pt>
                <c:pt idx="48">
                  <c:v>119.46405</c:v>
                </c:pt>
                <c:pt idx="49">
                  <c:v>114.10355</c:v>
                </c:pt>
                <c:pt idx="50">
                  <c:v>131.14788999999999</c:v>
                </c:pt>
                <c:pt idx="51">
                  <c:v>122.38781</c:v>
                </c:pt>
                <c:pt idx="52">
                  <c:v>131.40037000000001</c:v>
                </c:pt>
                <c:pt idx="53" formatCode="_(* #,##0.00_);_(* \(#,##0.00\);_(* &quot;-&quot;??_);_(@_)">
                  <c:v>126.68380000000001</c:v>
                </c:pt>
              </c:numCache>
            </c:numRef>
          </c:val>
          <c:smooth val="0"/>
          <c:extLst>
            <c:ext xmlns:c16="http://schemas.microsoft.com/office/drawing/2014/chart" uri="{C3380CC4-5D6E-409C-BE32-E72D297353CC}">
              <c16:uniqueId val="{00000001-CDAB-4A17-B7BC-D186F05EF1CB}"/>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s-MX" b="0"/>
                  <a:t>Variación</a:t>
                </a:r>
                <a:r>
                  <a:rPr lang="es-MX" b="0" baseline="0"/>
                  <a:t> mensual</a:t>
                </a:r>
                <a:endParaRPr lang="es-MX" b="0"/>
              </a:p>
            </c:rich>
          </c:tx>
          <c:overlay val="0"/>
          <c:spPr>
            <a:noFill/>
            <a:ln w="25400">
              <a:noFill/>
            </a:ln>
          </c:spPr>
        </c:title>
        <c:numFmt formatCode="0%"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a:pPr>
                <a:r>
                  <a:rPr lang="es-MX"/>
                  <a:t>Índice</a:t>
                </a:r>
              </a:p>
            </c:rich>
          </c:tx>
          <c:overlay val="0"/>
          <c:spPr>
            <a:noFill/>
            <a:ln w="25400">
              <a:noFill/>
            </a:ln>
          </c:spPr>
        </c:title>
        <c:numFmt formatCode="_-* #,##0_-;\-* #,##0_-;_-* &quot;-&quot;??_-;_-@_-"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415-4926-81DF-07DAC7714922}"/>
              </c:ext>
            </c:extLst>
          </c:dPt>
          <c:dPt>
            <c:idx val="1"/>
            <c:invertIfNegative val="0"/>
            <c:bubble3D val="0"/>
            <c:spPr>
              <a:solidFill>
                <a:srgbClr val="7C878E"/>
              </a:solidFill>
              <a:ln>
                <a:noFill/>
              </a:ln>
              <a:effectLst/>
            </c:spPr>
            <c:extLst>
              <c:ext xmlns:c16="http://schemas.microsoft.com/office/drawing/2014/chart" uri="{C3380CC4-5D6E-409C-BE32-E72D297353CC}">
                <c16:uniqueId val="{00000003-8415-4926-81DF-07DAC7714922}"/>
              </c:ext>
            </c:extLst>
          </c:dPt>
          <c:dPt>
            <c:idx val="2"/>
            <c:invertIfNegative val="0"/>
            <c:bubble3D val="0"/>
            <c:spPr>
              <a:solidFill>
                <a:srgbClr val="7C878E"/>
              </a:solidFill>
              <a:ln>
                <a:noFill/>
              </a:ln>
              <a:effectLst/>
            </c:spPr>
            <c:extLst>
              <c:ext xmlns:c16="http://schemas.microsoft.com/office/drawing/2014/chart" uri="{C3380CC4-5D6E-409C-BE32-E72D297353CC}">
                <c16:uniqueId val="{00000005-8415-4926-81DF-07DAC7714922}"/>
              </c:ext>
            </c:extLst>
          </c:dPt>
          <c:dPt>
            <c:idx val="3"/>
            <c:invertIfNegative val="0"/>
            <c:bubble3D val="0"/>
            <c:spPr>
              <a:solidFill>
                <a:srgbClr val="7C878E"/>
              </a:solidFill>
              <a:ln>
                <a:noFill/>
              </a:ln>
              <a:effectLst/>
            </c:spPr>
            <c:extLst>
              <c:ext xmlns:c16="http://schemas.microsoft.com/office/drawing/2014/chart" uri="{C3380CC4-5D6E-409C-BE32-E72D297353CC}">
                <c16:uniqueId val="{00000007-8415-4926-81DF-07DAC7714922}"/>
              </c:ext>
            </c:extLst>
          </c:dPt>
          <c:dPt>
            <c:idx val="4"/>
            <c:invertIfNegative val="0"/>
            <c:bubble3D val="0"/>
            <c:spPr>
              <a:solidFill>
                <a:srgbClr val="7C878E"/>
              </a:solidFill>
              <a:ln>
                <a:noFill/>
              </a:ln>
              <a:effectLst/>
            </c:spPr>
            <c:extLst>
              <c:ext xmlns:c16="http://schemas.microsoft.com/office/drawing/2014/chart" uri="{C3380CC4-5D6E-409C-BE32-E72D297353CC}">
                <c16:uniqueId val="{00000009-8415-4926-81DF-07DAC7714922}"/>
              </c:ext>
            </c:extLst>
          </c:dPt>
          <c:dPt>
            <c:idx val="5"/>
            <c:invertIfNegative val="0"/>
            <c:bubble3D val="0"/>
            <c:spPr>
              <a:solidFill>
                <a:srgbClr val="7C878E"/>
              </a:solidFill>
              <a:ln>
                <a:noFill/>
              </a:ln>
              <a:effectLst/>
            </c:spPr>
            <c:extLst>
              <c:ext xmlns:c16="http://schemas.microsoft.com/office/drawing/2014/chart" uri="{C3380CC4-5D6E-409C-BE32-E72D297353CC}">
                <c16:uniqueId val="{0000000B-8415-4926-81DF-07DAC7714922}"/>
              </c:ext>
            </c:extLst>
          </c:dPt>
          <c:dPt>
            <c:idx val="6"/>
            <c:invertIfNegative val="0"/>
            <c:bubble3D val="0"/>
            <c:spPr>
              <a:solidFill>
                <a:srgbClr val="7C878E"/>
              </a:solidFill>
              <a:ln>
                <a:noFill/>
              </a:ln>
              <a:effectLst/>
            </c:spPr>
            <c:extLst>
              <c:ext xmlns:c16="http://schemas.microsoft.com/office/drawing/2014/chart" uri="{C3380CC4-5D6E-409C-BE32-E72D297353CC}">
                <c16:uniqueId val="{0000000D-8415-4926-81DF-07DAC7714922}"/>
              </c:ext>
            </c:extLst>
          </c:dPt>
          <c:dPt>
            <c:idx val="7"/>
            <c:invertIfNegative val="0"/>
            <c:bubble3D val="0"/>
            <c:spPr>
              <a:solidFill>
                <a:srgbClr val="7C878E"/>
              </a:solidFill>
              <a:ln>
                <a:noFill/>
              </a:ln>
              <a:effectLst/>
            </c:spPr>
            <c:extLst>
              <c:ext xmlns:c16="http://schemas.microsoft.com/office/drawing/2014/chart" uri="{C3380CC4-5D6E-409C-BE32-E72D297353CC}">
                <c16:uniqueId val="{0000000F-8415-4926-81DF-07DAC7714922}"/>
              </c:ext>
            </c:extLst>
          </c:dPt>
          <c:dPt>
            <c:idx val="8"/>
            <c:invertIfNegative val="0"/>
            <c:bubble3D val="0"/>
            <c:spPr>
              <a:solidFill>
                <a:srgbClr val="7C878E"/>
              </a:solidFill>
              <a:ln>
                <a:noFill/>
              </a:ln>
              <a:effectLst/>
            </c:spPr>
            <c:extLst>
              <c:ext xmlns:c16="http://schemas.microsoft.com/office/drawing/2014/chart" uri="{C3380CC4-5D6E-409C-BE32-E72D297353CC}">
                <c16:uniqueId val="{00000011-8415-4926-81DF-07DAC7714922}"/>
              </c:ext>
            </c:extLst>
          </c:dPt>
          <c:dPt>
            <c:idx val="9"/>
            <c:invertIfNegative val="0"/>
            <c:bubble3D val="0"/>
            <c:spPr>
              <a:solidFill>
                <a:srgbClr val="7C878E"/>
              </a:solidFill>
              <a:ln>
                <a:noFill/>
              </a:ln>
              <a:effectLst/>
            </c:spPr>
            <c:extLst>
              <c:ext xmlns:c16="http://schemas.microsoft.com/office/drawing/2014/chart" uri="{C3380CC4-5D6E-409C-BE32-E72D297353CC}">
                <c16:uniqueId val="{00000013-8415-4926-81DF-07DAC771492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415-4926-81DF-07DAC771492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415-4926-81DF-07DAC771492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415-4926-81DF-07DAC7714922}"/>
              </c:ext>
            </c:extLst>
          </c:dPt>
          <c:dPt>
            <c:idx val="13"/>
            <c:invertIfNegative val="0"/>
            <c:bubble3D val="0"/>
            <c:spPr>
              <a:solidFill>
                <a:srgbClr val="FBBB27"/>
              </a:solidFill>
              <a:ln>
                <a:noFill/>
              </a:ln>
              <a:effectLst/>
            </c:spPr>
            <c:extLst>
              <c:ext xmlns:c16="http://schemas.microsoft.com/office/drawing/2014/chart" uri="{C3380CC4-5D6E-409C-BE32-E72D297353CC}">
                <c16:uniqueId val="{0000001B-8415-4926-81DF-07DAC771492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415-4926-81DF-07DAC771492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415-4926-81DF-07DAC771492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415-4926-81DF-07DAC771492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415-4926-81DF-07DAC7714922}"/>
              </c:ext>
            </c:extLst>
          </c:dPt>
          <c:dPt>
            <c:idx val="18"/>
            <c:invertIfNegative val="0"/>
            <c:bubble3D val="0"/>
            <c:spPr>
              <a:solidFill>
                <a:srgbClr val="95682B"/>
              </a:solidFill>
              <a:ln>
                <a:noFill/>
              </a:ln>
              <a:effectLst/>
            </c:spPr>
            <c:extLst>
              <c:ext xmlns:c16="http://schemas.microsoft.com/office/drawing/2014/chart" uri="{C3380CC4-5D6E-409C-BE32-E72D297353CC}">
                <c16:uniqueId val="{00000025-8415-4926-81DF-07DAC7714922}"/>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'F150'!$B$7:$B$39</c:f>
              <c:strCache>
                <c:ptCount val="33"/>
                <c:pt idx="0">
                  <c:v>Tamaulipas</c:v>
                </c:pt>
                <c:pt idx="1">
                  <c:v>Aguascalientes</c:v>
                </c:pt>
                <c:pt idx="2">
                  <c:v>Durango</c:v>
                </c:pt>
                <c:pt idx="3">
                  <c:v>Estado de México</c:v>
                </c:pt>
                <c:pt idx="4">
                  <c:v>Michoacán de Ocampo</c:v>
                </c:pt>
                <c:pt idx="5">
                  <c:v>San Luis Potosí</c:v>
                </c:pt>
                <c:pt idx="6">
                  <c:v>Guanajuato</c:v>
                </c:pt>
                <c:pt idx="7">
                  <c:v>Querétaro</c:v>
                </c:pt>
                <c:pt idx="8">
                  <c:v>Veracruz</c:v>
                </c:pt>
                <c:pt idx="9">
                  <c:v>Chihuahua</c:v>
                </c:pt>
                <c:pt idx="10">
                  <c:v>Sonora</c:v>
                </c:pt>
                <c:pt idx="11">
                  <c:v>Morelos</c:v>
                </c:pt>
                <c:pt idx="12">
                  <c:v>Tabasco</c:v>
                </c:pt>
                <c:pt idx="13">
                  <c:v>Jalisco</c:v>
                </c:pt>
                <c:pt idx="14">
                  <c:v>Coahuila</c:v>
                </c:pt>
                <c:pt idx="15">
                  <c:v>Colima</c:v>
                </c:pt>
                <c:pt idx="16">
                  <c:v>Campeche</c:v>
                </c:pt>
                <c:pt idx="17">
                  <c:v>Yucatán</c:v>
                </c:pt>
                <c:pt idx="18">
                  <c:v>Nacional</c:v>
                </c:pt>
                <c:pt idx="19">
                  <c:v>Guerrero</c:v>
                </c:pt>
                <c:pt idx="20">
                  <c:v>Puebla</c:v>
                </c:pt>
                <c:pt idx="21">
                  <c:v>Chiapas</c:v>
                </c:pt>
                <c:pt idx="22">
                  <c:v>Oaxaca</c:v>
                </c:pt>
                <c:pt idx="23">
                  <c:v>Nuevo León</c:v>
                </c:pt>
                <c:pt idx="24">
                  <c:v>Baja California</c:v>
                </c:pt>
                <c:pt idx="25">
                  <c:v>Tlaxcala</c:v>
                </c:pt>
                <c:pt idx="26">
                  <c:v>Sinaloa</c:v>
                </c:pt>
                <c:pt idx="27">
                  <c:v>Nayarit</c:v>
                </c:pt>
                <c:pt idx="28">
                  <c:v>Zacatecas</c:v>
                </c:pt>
                <c:pt idx="29">
                  <c:v>Baja California Sur</c:v>
                </c:pt>
                <c:pt idx="30">
                  <c:v>Ciudad de México</c:v>
                </c:pt>
                <c:pt idx="31">
                  <c:v>Hidalgo</c:v>
                </c:pt>
                <c:pt idx="32">
                  <c:v>Quintana Roo</c:v>
                </c:pt>
              </c:strCache>
            </c:strRef>
          </c:cat>
          <c:val>
            <c:numRef>
              <c:f>'F150'!$C$7:$C$39</c:f>
              <c:numCache>
                <c:formatCode>0.00</c:formatCode>
                <c:ptCount val="33"/>
                <c:pt idx="0">
                  <c:v>3.3399711284785703</c:v>
                </c:pt>
                <c:pt idx="1">
                  <c:v>7.1752893734048531</c:v>
                </c:pt>
                <c:pt idx="2">
                  <c:v>7.3360384205099782</c:v>
                </c:pt>
                <c:pt idx="3">
                  <c:v>7.5431178456495021</c:v>
                </c:pt>
                <c:pt idx="4">
                  <c:v>9.0309731147164989</c:v>
                </c:pt>
                <c:pt idx="5">
                  <c:v>9.7348966307432914</c:v>
                </c:pt>
                <c:pt idx="6">
                  <c:v>11.294634570860595</c:v>
                </c:pt>
                <c:pt idx="7">
                  <c:v>11.98329913517907</c:v>
                </c:pt>
                <c:pt idx="8">
                  <c:v>12.91471425928281</c:v>
                </c:pt>
                <c:pt idx="9">
                  <c:v>12.919281339255548</c:v>
                </c:pt>
                <c:pt idx="10">
                  <c:v>14.566478351491451</c:v>
                </c:pt>
                <c:pt idx="11">
                  <c:v>14.606159764534702</c:v>
                </c:pt>
                <c:pt idx="12">
                  <c:v>14.718257694638901</c:v>
                </c:pt>
                <c:pt idx="13">
                  <c:v>14.913257033894467</c:v>
                </c:pt>
                <c:pt idx="14">
                  <c:v>15.663545414244151</c:v>
                </c:pt>
                <c:pt idx="15">
                  <c:v>16.1796246588484</c:v>
                </c:pt>
                <c:pt idx="16">
                  <c:v>16.383510027240355</c:v>
                </c:pt>
                <c:pt idx="17">
                  <c:v>16.598651663094309</c:v>
                </c:pt>
                <c:pt idx="18">
                  <c:v>17.673149648831391</c:v>
                </c:pt>
                <c:pt idx="19">
                  <c:v>17.973255546870128</c:v>
                </c:pt>
                <c:pt idx="20">
                  <c:v>18.258238546691221</c:v>
                </c:pt>
                <c:pt idx="21">
                  <c:v>18.519130544615038</c:v>
                </c:pt>
                <c:pt idx="22">
                  <c:v>19.445004843681303</c:v>
                </c:pt>
                <c:pt idx="23">
                  <c:v>19.860797865585443</c:v>
                </c:pt>
                <c:pt idx="24">
                  <c:v>20.413751965993804</c:v>
                </c:pt>
                <c:pt idx="25">
                  <c:v>21.534583120775157</c:v>
                </c:pt>
                <c:pt idx="26">
                  <c:v>24.285830362608948</c:v>
                </c:pt>
                <c:pt idx="27">
                  <c:v>25.198050546707989</c:v>
                </c:pt>
                <c:pt idx="28">
                  <c:v>26.577818495695489</c:v>
                </c:pt>
                <c:pt idx="29">
                  <c:v>27.675688859072118</c:v>
                </c:pt>
                <c:pt idx="30">
                  <c:v>32.290082574823167</c:v>
                </c:pt>
                <c:pt idx="31">
                  <c:v>38.688712223365499</c:v>
                </c:pt>
                <c:pt idx="32">
                  <c:v>44.255821775601497</c:v>
                </c:pt>
              </c:numCache>
            </c:numRef>
          </c:val>
          <c:extLst>
            <c:ext xmlns:c16="http://schemas.microsoft.com/office/drawing/2014/chart" uri="{C3380CC4-5D6E-409C-BE32-E72D297353CC}">
              <c16:uniqueId val="{00000026-8415-4926-81DF-07DAC771492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966-4704-9DE7-1041D91C49FC}"/>
              </c:ext>
            </c:extLst>
          </c:dPt>
          <c:dPt>
            <c:idx val="1"/>
            <c:invertIfNegative val="0"/>
            <c:bubble3D val="0"/>
            <c:spPr>
              <a:solidFill>
                <a:srgbClr val="7C878E"/>
              </a:solidFill>
              <a:ln>
                <a:noFill/>
              </a:ln>
              <a:effectLst/>
            </c:spPr>
            <c:extLst>
              <c:ext xmlns:c16="http://schemas.microsoft.com/office/drawing/2014/chart" uri="{C3380CC4-5D6E-409C-BE32-E72D297353CC}">
                <c16:uniqueId val="{00000003-F966-4704-9DE7-1041D91C49FC}"/>
              </c:ext>
            </c:extLst>
          </c:dPt>
          <c:dPt>
            <c:idx val="2"/>
            <c:invertIfNegative val="0"/>
            <c:bubble3D val="0"/>
            <c:spPr>
              <a:solidFill>
                <a:srgbClr val="7C878E"/>
              </a:solidFill>
              <a:ln>
                <a:noFill/>
              </a:ln>
              <a:effectLst/>
            </c:spPr>
            <c:extLst>
              <c:ext xmlns:c16="http://schemas.microsoft.com/office/drawing/2014/chart" uri="{C3380CC4-5D6E-409C-BE32-E72D297353CC}">
                <c16:uniqueId val="{00000005-F966-4704-9DE7-1041D91C49FC}"/>
              </c:ext>
            </c:extLst>
          </c:dPt>
          <c:dPt>
            <c:idx val="3"/>
            <c:invertIfNegative val="0"/>
            <c:bubble3D val="0"/>
            <c:spPr>
              <a:solidFill>
                <a:srgbClr val="7C878E"/>
              </a:solidFill>
              <a:ln>
                <a:noFill/>
              </a:ln>
              <a:effectLst/>
            </c:spPr>
            <c:extLst>
              <c:ext xmlns:c16="http://schemas.microsoft.com/office/drawing/2014/chart" uri="{C3380CC4-5D6E-409C-BE32-E72D297353CC}">
                <c16:uniqueId val="{00000007-F966-4704-9DE7-1041D91C49FC}"/>
              </c:ext>
            </c:extLst>
          </c:dPt>
          <c:dPt>
            <c:idx val="4"/>
            <c:invertIfNegative val="0"/>
            <c:bubble3D val="0"/>
            <c:spPr>
              <a:solidFill>
                <a:srgbClr val="7C878E"/>
              </a:solidFill>
              <a:ln>
                <a:noFill/>
              </a:ln>
              <a:effectLst/>
            </c:spPr>
            <c:extLst>
              <c:ext xmlns:c16="http://schemas.microsoft.com/office/drawing/2014/chart" uri="{C3380CC4-5D6E-409C-BE32-E72D297353CC}">
                <c16:uniqueId val="{00000009-F966-4704-9DE7-1041D91C49FC}"/>
              </c:ext>
            </c:extLst>
          </c:dPt>
          <c:dPt>
            <c:idx val="5"/>
            <c:invertIfNegative val="0"/>
            <c:bubble3D val="0"/>
            <c:spPr>
              <a:solidFill>
                <a:srgbClr val="7C878E"/>
              </a:solidFill>
              <a:ln>
                <a:noFill/>
              </a:ln>
              <a:effectLst/>
            </c:spPr>
            <c:extLst>
              <c:ext xmlns:c16="http://schemas.microsoft.com/office/drawing/2014/chart" uri="{C3380CC4-5D6E-409C-BE32-E72D297353CC}">
                <c16:uniqueId val="{0000000B-F966-4704-9DE7-1041D91C49FC}"/>
              </c:ext>
            </c:extLst>
          </c:dPt>
          <c:dPt>
            <c:idx val="6"/>
            <c:invertIfNegative val="0"/>
            <c:bubble3D val="0"/>
            <c:spPr>
              <a:solidFill>
                <a:srgbClr val="7C878E"/>
              </a:solidFill>
              <a:ln>
                <a:noFill/>
              </a:ln>
              <a:effectLst/>
            </c:spPr>
            <c:extLst>
              <c:ext xmlns:c16="http://schemas.microsoft.com/office/drawing/2014/chart" uri="{C3380CC4-5D6E-409C-BE32-E72D297353CC}">
                <c16:uniqueId val="{0000000D-F966-4704-9DE7-1041D91C49FC}"/>
              </c:ext>
            </c:extLst>
          </c:dPt>
          <c:dPt>
            <c:idx val="7"/>
            <c:invertIfNegative val="0"/>
            <c:bubble3D val="0"/>
            <c:spPr>
              <a:solidFill>
                <a:srgbClr val="7C878E"/>
              </a:solidFill>
              <a:ln>
                <a:noFill/>
              </a:ln>
              <a:effectLst/>
            </c:spPr>
            <c:extLst>
              <c:ext xmlns:c16="http://schemas.microsoft.com/office/drawing/2014/chart" uri="{C3380CC4-5D6E-409C-BE32-E72D297353CC}">
                <c16:uniqueId val="{0000000F-F966-4704-9DE7-1041D91C49FC}"/>
              </c:ext>
            </c:extLst>
          </c:dPt>
          <c:dPt>
            <c:idx val="8"/>
            <c:invertIfNegative val="0"/>
            <c:bubble3D val="0"/>
            <c:spPr>
              <a:solidFill>
                <a:srgbClr val="7C878E"/>
              </a:solidFill>
              <a:ln>
                <a:noFill/>
              </a:ln>
              <a:effectLst/>
            </c:spPr>
            <c:extLst>
              <c:ext xmlns:c16="http://schemas.microsoft.com/office/drawing/2014/chart" uri="{C3380CC4-5D6E-409C-BE32-E72D297353CC}">
                <c16:uniqueId val="{00000011-F966-4704-9DE7-1041D91C49FC}"/>
              </c:ext>
            </c:extLst>
          </c:dPt>
          <c:dPt>
            <c:idx val="9"/>
            <c:invertIfNegative val="0"/>
            <c:bubble3D val="0"/>
            <c:spPr>
              <a:solidFill>
                <a:srgbClr val="7C878E"/>
              </a:solidFill>
              <a:ln>
                <a:noFill/>
              </a:ln>
              <a:effectLst/>
            </c:spPr>
            <c:extLst>
              <c:ext xmlns:c16="http://schemas.microsoft.com/office/drawing/2014/chart" uri="{C3380CC4-5D6E-409C-BE32-E72D297353CC}">
                <c16:uniqueId val="{00000013-F966-4704-9DE7-1041D91C49F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966-4704-9DE7-1041D91C49F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966-4704-9DE7-1041D91C49F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966-4704-9DE7-1041D91C49F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966-4704-9DE7-1041D91C49F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966-4704-9DE7-1041D91C49F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966-4704-9DE7-1041D91C49F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966-4704-9DE7-1041D91C49F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966-4704-9DE7-1041D91C49FC}"/>
              </c:ext>
            </c:extLst>
          </c:dPt>
          <c:dPt>
            <c:idx val="24"/>
            <c:invertIfNegative val="0"/>
            <c:bubble3D val="0"/>
            <c:spPr>
              <a:solidFill>
                <a:srgbClr val="95682B"/>
              </a:solidFill>
              <a:ln>
                <a:noFill/>
              </a:ln>
              <a:effectLst/>
            </c:spPr>
            <c:extLst>
              <c:ext xmlns:c16="http://schemas.microsoft.com/office/drawing/2014/chart" uri="{C3380CC4-5D6E-409C-BE32-E72D297353CC}">
                <c16:uniqueId val="{00000025-F966-4704-9DE7-1041D91C49FC}"/>
              </c:ext>
            </c:extLst>
          </c:dPt>
          <c:dPt>
            <c:idx val="28"/>
            <c:invertIfNegative val="0"/>
            <c:bubble3D val="0"/>
            <c:spPr>
              <a:solidFill>
                <a:srgbClr val="FBBB27"/>
              </a:solidFill>
              <a:ln>
                <a:noFill/>
              </a:ln>
              <a:effectLst/>
            </c:spPr>
            <c:extLst>
              <c:ext xmlns:c16="http://schemas.microsoft.com/office/drawing/2014/chart" uri="{C3380CC4-5D6E-409C-BE32-E72D297353CC}">
                <c16:uniqueId val="{00000027-F966-4704-9DE7-1041D91C49FC}"/>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'F151'!$B$7:$B$39</c:f>
              <c:strCache>
                <c:ptCount val="33"/>
                <c:pt idx="0">
                  <c:v>Durango</c:v>
                </c:pt>
                <c:pt idx="1">
                  <c:v>Tamaulipas</c:v>
                </c:pt>
                <c:pt idx="2">
                  <c:v>Coahuila</c:v>
                </c:pt>
                <c:pt idx="3">
                  <c:v>Oaxaca</c:v>
                </c:pt>
                <c:pt idx="4">
                  <c:v>Campeche</c:v>
                </c:pt>
                <c:pt idx="5">
                  <c:v>Veracruz</c:v>
                </c:pt>
                <c:pt idx="6">
                  <c:v>Chiapas</c:v>
                </c:pt>
                <c:pt idx="7">
                  <c:v>Puebla</c:v>
                </c:pt>
                <c:pt idx="8">
                  <c:v>Colima</c:v>
                </c:pt>
                <c:pt idx="9">
                  <c:v>Aguascalientes</c:v>
                </c:pt>
                <c:pt idx="10">
                  <c:v>Ciudad de México</c:v>
                </c:pt>
                <c:pt idx="11">
                  <c:v>Yucatán</c:v>
                </c:pt>
                <c:pt idx="12">
                  <c:v>Tabasco</c:v>
                </c:pt>
                <c:pt idx="13">
                  <c:v>Quintana Roo</c:v>
                </c:pt>
                <c:pt idx="14">
                  <c:v>México</c:v>
                </c:pt>
                <c:pt idx="15">
                  <c:v>Hidalgo</c:v>
                </c:pt>
                <c:pt idx="16">
                  <c:v>San Luis Potosí</c:v>
                </c:pt>
                <c:pt idx="17">
                  <c:v>Michoacán</c:v>
                </c:pt>
                <c:pt idx="18">
                  <c:v>Nayarit</c:v>
                </c:pt>
                <c:pt idx="19">
                  <c:v>Baja California Sur</c:v>
                </c:pt>
                <c:pt idx="20">
                  <c:v>Zacatecas</c:v>
                </c:pt>
                <c:pt idx="21">
                  <c:v>Guerrero</c:v>
                </c:pt>
                <c:pt idx="22">
                  <c:v>Tlaxcala</c:v>
                </c:pt>
                <c:pt idx="23">
                  <c:v>Sonora</c:v>
                </c:pt>
                <c:pt idx="24">
                  <c:v>Nacional</c:v>
                </c:pt>
                <c:pt idx="25">
                  <c:v>Sinaloa</c:v>
                </c:pt>
                <c:pt idx="26">
                  <c:v>Querétaro</c:v>
                </c:pt>
                <c:pt idx="27">
                  <c:v>Morelos</c:v>
                </c:pt>
                <c:pt idx="28">
                  <c:v>Jalisco</c:v>
                </c:pt>
                <c:pt idx="29">
                  <c:v>Guanajuato</c:v>
                </c:pt>
                <c:pt idx="30">
                  <c:v>Baja California</c:v>
                </c:pt>
                <c:pt idx="31">
                  <c:v>Chihuahua</c:v>
                </c:pt>
                <c:pt idx="32">
                  <c:v>Nuevo León</c:v>
                </c:pt>
              </c:strCache>
            </c:strRef>
          </c:cat>
          <c:val>
            <c:numRef>
              <c:f>'F151'!$C$7:$C$39</c:f>
              <c:numCache>
                <c:formatCode>0.00</c:formatCode>
                <c:ptCount val="33"/>
                <c:pt idx="0">
                  <c:v>-4.061105388090624</c:v>
                </c:pt>
                <c:pt idx="1">
                  <c:v>-3.8292685152521599</c:v>
                </c:pt>
                <c:pt idx="2">
                  <c:v>-2.9831108289562449</c:v>
                </c:pt>
                <c:pt idx="3">
                  <c:v>-1.6686248812646267</c:v>
                </c:pt>
                <c:pt idx="4">
                  <c:v>-1.6088391465577268</c:v>
                </c:pt>
                <c:pt idx="5">
                  <c:v>-0.97557005610093306</c:v>
                </c:pt>
                <c:pt idx="6">
                  <c:v>-0.95359245684265381</c:v>
                </c:pt>
                <c:pt idx="7">
                  <c:v>-0.85803691108387015</c:v>
                </c:pt>
                <c:pt idx="8">
                  <c:v>-0.85140683787313964</c:v>
                </c:pt>
                <c:pt idx="9">
                  <c:v>-0.72686994526437998</c:v>
                </c:pt>
                <c:pt idx="10">
                  <c:v>-0.23257832575873397</c:v>
                </c:pt>
                <c:pt idx="11">
                  <c:v>0.50264281115663134</c:v>
                </c:pt>
                <c:pt idx="12">
                  <c:v>0.67877000335366233</c:v>
                </c:pt>
                <c:pt idx="13">
                  <c:v>0.72696687409981775</c:v>
                </c:pt>
                <c:pt idx="14">
                  <c:v>1.3166924285332666</c:v>
                </c:pt>
                <c:pt idx="15">
                  <c:v>1.4927481518641139</c:v>
                </c:pt>
                <c:pt idx="16">
                  <c:v>2.1961743824731887</c:v>
                </c:pt>
                <c:pt idx="17">
                  <c:v>2.2755911689281967</c:v>
                </c:pt>
                <c:pt idx="18">
                  <c:v>2.3044636938203498</c:v>
                </c:pt>
                <c:pt idx="19">
                  <c:v>2.5048590718749009</c:v>
                </c:pt>
                <c:pt idx="20">
                  <c:v>2.5690311250488587</c:v>
                </c:pt>
                <c:pt idx="21">
                  <c:v>3.0103898791205661</c:v>
                </c:pt>
                <c:pt idx="22">
                  <c:v>3.0112854111049328</c:v>
                </c:pt>
                <c:pt idx="23">
                  <c:v>3.1431176727458952</c:v>
                </c:pt>
                <c:pt idx="24">
                  <c:v>3.7529328511655149</c:v>
                </c:pt>
                <c:pt idx="25">
                  <c:v>3.8617873847818189</c:v>
                </c:pt>
                <c:pt idx="26">
                  <c:v>4.1166645130666062</c:v>
                </c:pt>
                <c:pt idx="27">
                  <c:v>4.1709917991622349</c:v>
                </c:pt>
                <c:pt idx="28">
                  <c:v>4.418844695881945</c:v>
                </c:pt>
                <c:pt idx="29">
                  <c:v>4.8608995159853068</c:v>
                </c:pt>
                <c:pt idx="30">
                  <c:v>5.2684552056316507</c:v>
                </c:pt>
                <c:pt idx="31">
                  <c:v>5.3834157262705711</c:v>
                </c:pt>
                <c:pt idx="32">
                  <c:v>7.9483525355461406</c:v>
                </c:pt>
              </c:numCache>
            </c:numRef>
          </c:val>
          <c:extLst>
            <c:ext xmlns:c16="http://schemas.microsoft.com/office/drawing/2014/chart" uri="{C3380CC4-5D6E-409C-BE32-E72D297353CC}">
              <c16:uniqueId val="{00000028-F966-4704-9DE7-1041D91C49F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DA4-4E48-B89F-A8F147C2E8AE}"/>
              </c:ext>
            </c:extLst>
          </c:dPt>
          <c:dPt>
            <c:idx val="1"/>
            <c:invertIfNegative val="0"/>
            <c:bubble3D val="0"/>
            <c:spPr>
              <a:solidFill>
                <a:srgbClr val="7C878E"/>
              </a:solidFill>
              <a:ln>
                <a:noFill/>
              </a:ln>
              <a:effectLst/>
            </c:spPr>
            <c:extLst>
              <c:ext xmlns:c16="http://schemas.microsoft.com/office/drawing/2014/chart" uri="{C3380CC4-5D6E-409C-BE32-E72D297353CC}">
                <c16:uniqueId val="{00000003-7DA4-4E48-B89F-A8F147C2E8AE}"/>
              </c:ext>
            </c:extLst>
          </c:dPt>
          <c:dPt>
            <c:idx val="2"/>
            <c:invertIfNegative val="0"/>
            <c:bubble3D val="0"/>
            <c:spPr>
              <a:solidFill>
                <a:srgbClr val="7C878E"/>
              </a:solidFill>
              <a:ln>
                <a:noFill/>
              </a:ln>
              <a:effectLst/>
            </c:spPr>
            <c:extLst>
              <c:ext xmlns:c16="http://schemas.microsoft.com/office/drawing/2014/chart" uri="{C3380CC4-5D6E-409C-BE32-E72D297353CC}">
                <c16:uniqueId val="{00000005-7DA4-4E48-B89F-A8F147C2E8AE}"/>
              </c:ext>
            </c:extLst>
          </c:dPt>
          <c:dPt>
            <c:idx val="3"/>
            <c:invertIfNegative val="0"/>
            <c:bubble3D val="0"/>
            <c:spPr>
              <a:solidFill>
                <a:srgbClr val="7C878E"/>
              </a:solidFill>
              <a:ln>
                <a:noFill/>
              </a:ln>
              <a:effectLst/>
            </c:spPr>
            <c:extLst>
              <c:ext xmlns:c16="http://schemas.microsoft.com/office/drawing/2014/chart" uri="{C3380CC4-5D6E-409C-BE32-E72D297353CC}">
                <c16:uniqueId val="{00000007-7DA4-4E48-B89F-A8F147C2E8AE}"/>
              </c:ext>
            </c:extLst>
          </c:dPt>
          <c:dPt>
            <c:idx val="4"/>
            <c:invertIfNegative val="0"/>
            <c:bubble3D val="0"/>
            <c:spPr>
              <a:solidFill>
                <a:srgbClr val="7C878E"/>
              </a:solidFill>
              <a:ln>
                <a:noFill/>
              </a:ln>
              <a:effectLst/>
            </c:spPr>
            <c:extLst>
              <c:ext xmlns:c16="http://schemas.microsoft.com/office/drawing/2014/chart" uri="{C3380CC4-5D6E-409C-BE32-E72D297353CC}">
                <c16:uniqueId val="{00000009-7DA4-4E48-B89F-A8F147C2E8AE}"/>
              </c:ext>
            </c:extLst>
          </c:dPt>
          <c:dPt>
            <c:idx val="5"/>
            <c:invertIfNegative val="0"/>
            <c:bubble3D val="0"/>
            <c:spPr>
              <a:solidFill>
                <a:srgbClr val="7C878E"/>
              </a:solidFill>
              <a:ln>
                <a:noFill/>
              </a:ln>
              <a:effectLst/>
            </c:spPr>
            <c:extLst>
              <c:ext xmlns:c16="http://schemas.microsoft.com/office/drawing/2014/chart" uri="{C3380CC4-5D6E-409C-BE32-E72D297353CC}">
                <c16:uniqueId val="{0000000B-7DA4-4E48-B89F-A8F147C2E8AE}"/>
              </c:ext>
            </c:extLst>
          </c:dPt>
          <c:dPt>
            <c:idx val="6"/>
            <c:invertIfNegative val="0"/>
            <c:bubble3D val="0"/>
            <c:spPr>
              <a:solidFill>
                <a:srgbClr val="FBBB27"/>
              </a:solidFill>
              <a:ln>
                <a:noFill/>
              </a:ln>
              <a:effectLst/>
            </c:spPr>
            <c:extLst>
              <c:ext xmlns:c16="http://schemas.microsoft.com/office/drawing/2014/chart" uri="{C3380CC4-5D6E-409C-BE32-E72D297353CC}">
                <c16:uniqueId val="{0000000D-7DA4-4E48-B89F-A8F147C2E8AE}"/>
              </c:ext>
            </c:extLst>
          </c:dPt>
          <c:dPt>
            <c:idx val="7"/>
            <c:invertIfNegative val="0"/>
            <c:bubble3D val="0"/>
            <c:spPr>
              <a:solidFill>
                <a:srgbClr val="95682B"/>
              </a:solidFill>
              <a:ln>
                <a:noFill/>
              </a:ln>
              <a:effectLst/>
            </c:spPr>
            <c:extLst>
              <c:ext xmlns:c16="http://schemas.microsoft.com/office/drawing/2014/chart" uri="{C3380CC4-5D6E-409C-BE32-E72D297353CC}">
                <c16:uniqueId val="{0000000F-7DA4-4E48-B89F-A8F147C2E8AE}"/>
              </c:ext>
            </c:extLst>
          </c:dPt>
          <c:dPt>
            <c:idx val="8"/>
            <c:invertIfNegative val="0"/>
            <c:bubble3D val="0"/>
            <c:spPr>
              <a:solidFill>
                <a:srgbClr val="7C878E"/>
              </a:solidFill>
              <a:ln>
                <a:noFill/>
              </a:ln>
              <a:effectLst/>
            </c:spPr>
            <c:extLst>
              <c:ext xmlns:c16="http://schemas.microsoft.com/office/drawing/2014/chart" uri="{C3380CC4-5D6E-409C-BE32-E72D297353CC}">
                <c16:uniqueId val="{00000011-7DA4-4E48-B89F-A8F147C2E8AE}"/>
              </c:ext>
            </c:extLst>
          </c:dPt>
          <c:dPt>
            <c:idx val="9"/>
            <c:invertIfNegative val="0"/>
            <c:bubble3D val="0"/>
            <c:spPr>
              <a:solidFill>
                <a:srgbClr val="7C878E"/>
              </a:solidFill>
              <a:ln>
                <a:noFill/>
              </a:ln>
              <a:effectLst/>
            </c:spPr>
            <c:extLst>
              <c:ext xmlns:c16="http://schemas.microsoft.com/office/drawing/2014/chart" uri="{C3380CC4-5D6E-409C-BE32-E72D297353CC}">
                <c16:uniqueId val="{00000013-7DA4-4E48-B89F-A8F147C2E8A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DA4-4E48-B89F-A8F147C2E8A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DA4-4E48-B89F-A8F147C2E8A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DA4-4E48-B89F-A8F147C2E8A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DA4-4E48-B89F-A8F147C2E8A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DA4-4E48-B89F-A8F147C2E8A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DA4-4E48-B89F-A8F147C2E8A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DA4-4E48-B89F-A8F147C2E8A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DA4-4E48-B89F-A8F147C2E8AE}"/>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'F14'!$A$5:$A$37</c:f>
              <c:strCache>
                <c:ptCount val="33"/>
                <c:pt idx="0">
                  <c:v>Ciudad de México</c:v>
                </c:pt>
                <c:pt idx="1">
                  <c:v>Querétaro</c:v>
                </c:pt>
                <c:pt idx="2">
                  <c:v>Baja California Sur</c:v>
                </c:pt>
                <c:pt idx="3">
                  <c:v>Baja California</c:v>
                </c:pt>
                <c:pt idx="4">
                  <c:v>Quintana Roo</c:v>
                </c:pt>
                <c:pt idx="5">
                  <c:v>Nuevo León</c:v>
                </c:pt>
                <c:pt idx="6">
                  <c:v>Jalisco</c:v>
                </c:pt>
                <c:pt idx="7">
                  <c:v>Nacional</c:v>
                </c:pt>
                <c:pt idx="8">
                  <c:v>Campeche</c:v>
                </c:pt>
                <c:pt idx="9">
                  <c:v>Yucatán</c:v>
                </c:pt>
                <c:pt idx="10">
                  <c:v>Sonora</c:v>
                </c:pt>
                <c:pt idx="11">
                  <c:v>San Luis Potosí</c:v>
                </c:pt>
                <c:pt idx="12">
                  <c:v>Aguascalientes</c:v>
                </c:pt>
                <c:pt idx="13">
                  <c:v>Estado de México</c:v>
                </c:pt>
                <c:pt idx="14">
                  <c:v>Guanajuato</c:v>
                </c:pt>
                <c:pt idx="15">
                  <c:v>Nayarit</c:v>
                </c:pt>
                <c:pt idx="16">
                  <c:v>Chihuahua</c:v>
                </c:pt>
                <c:pt idx="17">
                  <c:v>Sinaloa</c:v>
                </c:pt>
                <c:pt idx="18">
                  <c:v>Morelos</c:v>
                </c:pt>
                <c:pt idx="19">
                  <c:v>Puebla</c:v>
                </c:pt>
                <c:pt idx="20">
                  <c:v>Veracruz</c:v>
                </c:pt>
                <c:pt idx="21">
                  <c:v>Coahuila</c:v>
                </c:pt>
                <c:pt idx="22">
                  <c:v>Tabasco</c:v>
                </c:pt>
                <c:pt idx="23">
                  <c:v>Colima</c:v>
                </c:pt>
                <c:pt idx="24">
                  <c:v>Oaxaca</c:v>
                </c:pt>
                <c:pt idx="25">
                  <c:v>Tamaulipas</c:v>
                </c:pt>
                <c:pt idx="26">
                  <c:v>Michoacán</c:v>
                </c:pt>
                <c:pt idx="27">
                  <c:v>Zacatecas</c:v>
                </c:pt>
                <c:pt idx="28">
                  <c:v>Durango</c:v>
                </c:pt>
                <c:pt idx="29">
                  <c:v>Tlaxcala</c:v>
                </c:pt>
                <c:pt idx="30">
                  <c:v>Hidalgo</c:v>
                </c:pt>
                <c:pt idx="31">
                  <c:v>Chiapas</c:v>
                </c:pt>
                <c:pt idx="32">
                  <c:v>Guerrero</c:v>
                </c:pt>
              </c:strCache>
            </c:strRef>
          </c:cat>
          <c:val>
            <c:numRef>
              <c:f>'F14'!$B$5:$B$37</c:f>
              <c:numCache>
                <c:formatCode>_-* #,##0_-;\-* #,##0_-;_-* "-"??_-;_-@_-</c:formatCode>
                <c:ptCount val="33"/>
                <c:pt idx="0">
                  <c:v>5525.236328125</c:v>
                </c:pt>
                <c:pt idx="1">
                  <c:v>3922.609619140625</c:v>
                </c:pt>
                <c:pt idx="2">
                  <c:v>3430.244140625</c:v>
                </c:pt>
                <c:pt idx="3">
                  <c:v>3352.755859375</c:v>
                </c:pt>
                <c:pt idx="4">
                  <c:v>2966.27490234375</c:v>
                </c:pt>
                <c:pt idx="5">
                  <c:v>2893.44189453125</c:v>
                </c:pt>
                <c:pt idx="6">
                  <c:v>2850.838623046875</c:v>
                </c:pt>
                <c:pt idx="7">
                  <c:v>2791.2539999999999</c:v>
                </c:pt>
                <c:pt idx="8">
                  <c:v>2669.51220703125</c:v>
                </c:pt>
                <c:pt idx="9">
                  <c:v>2629.755126953125</c:v>
                </c:pt>
                <c:pt idx="10">
                  <c:v>2619.5771484375</c:v>
                </c:pt>
                <c:pt idx="11">
                  <c:v>2460.1083984375</c:v>
                </c:pt>
                <c:pt idx="12">
                  <c:v>2456.30712890625</c:v>
                </c:pt>
                <c:pt idx="13">
                  <c:v>2420.37841796875</c:v>
                </c:pt>
                <c:pt idx="14">
                  <c:v>2383.639892578125</c:v>
                </c:pt>
                <c:pt idx="15">
                  <c:v>2382.474853515625</c:v>
                </c:pt>
                <c:pt idx="16">
                  <c:v>2325.526123046875</c:v>
                </c:pt>
                <c:pt idx="17">
                  <c:v>2319.51904296875</c:v>
                </c:pt>
                <c:pt idx="18">
                  <c:v>2273.153076171875</c:v>
                </c:pt>
                <c:pt idx="19">
                  <c:v>2153.882568359375</c:v>
                </c:pt>
                <c:pt idx="20">
                  <c:v>2121.041015625</c:v>
                </c:pt>
                <c:pt idx="21">
                  <c:v>2074.6640625</c:v>
                </c:pt>
                <c:pt idx="22">
                  <c:v>2034.5255126953125</c:v>
                </c:pt>
                <c:pt idx="23">
                  <c:v>1996.839599609375</c:v>
                </c:pt>
                <c:pt idx="24">
                  <c:v>1854.34375</c:v>
                </c:pt>
                <c:pt idx="25">
                  <c:v>1828.4912109375</c:v>
                </c:pt>
                <c:pt idx="26">
                  <c:v>1785.802734375</c:v>
                </c:pt>
                <c:pt idx="27">
                  <c:v>1783.4281005859375</c:v>
                </c:pt>
                <c:pt idx="28">
                  <c:v>1732.957763671875</c:v>
                </c:pt>
                <c:pt idx="29">
                  <c:v>1718.5960693359375</c:v>
                </c:pt>
                <c:pt idx="30">
                  <c:v>1716.3492431640625</c:v>
                </c:pt>
                <c:pt idx="31">
                  <c:v>1597.6126708984375</c:v>
                </c:pt>
                <c:pt idx="32">
                  <c:v>1354.53173828125</c:v>
                </c:pt>
              </c:numCache>
            </c:numRef>
          </c:val>
          <c:extLst>
            <c:ext xmlns:c16="http://schemas.microsoft.com/office/drawing/2014/chart" uri="{C3380CC4-5D6E-409C-BE32-E72D297353CC}">
              <c16:uniqueId val="{00000024-7DA4-4E48-B89F-A8F147C2E8A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Total Jalisco</c:v>
          </c:tx>
          <c:spPr>
            <a:solidFill>
              <a:srgbClr val="7C878E"/>
            </a:solidFill>
          </c:spPr>
          <c:invertIfNegative val="0"/>
          <c:dPt>
            <c:idx val="0"/>
            <c:invertIfNegative val="0"/>
            <c:bubble3D val="0"/>
            <c:extLst>
              <c:ext xmlns:c16="http://schemas.microsoft.com/office/drawing/2014/chart" uri="{C3380CC4-5D6E-409C-BE32-E72D297353CC}">
                <c16:uniqueId val="{00000000-BD82-4764-B0BB-6D3AA8999837}"/>
              </c:ext>
            </c:extLst>
          </c:dPt>
          <c:dPt>
            <c:idx val="1"/>
            <c:invertIfNegative val="0"/>
            <c:bubble3D val="0"/>
            <c:extLst>
              <c:ext xmlns:c16="http://schemas.microsoft.com/office/drawing/2014/chart" uri="{C3380CC4-5D6E-409C-BE32-E72D297353CC}">
                <c16:uniqueId val="{00000001-BD82-4764-B0BB-6D3AA8999837}"/>
              </c:ext>
            </c:extLst>
          </c:dPt>
          <c:dPt>
            <c:idx val="4"/>
            <c:invertIfNegative val="0"/>
            <c:bubble3D val="0"/>
            <c:spPr>
              <a:solidFill>
                <a:srgbClr val="FBBB27"/>
              </a:solidFill>
            </c:spPr>
            <c:extLst>
              <c:ext xmlns:c16="http://schemas.microsoft.com/office/drawing/2014/chart" uri="{C3380CC4-5D6E-409C-BE32-E72D297353CC}">
                <c16:uniqueId val="{00000003-BD82-4764-B0BB-6D3AA8999837}"/>
              </c:ext>
            </c:extLst>
          </c:dPt>
          <c:dPt>
            <c:idx val="11"/>
            <c:invertIfNegative val="0"/>
            <c:bubble3D val="0"/>
            <c:extLst>
              <c:ext xmlns:c16="http://schemas.microsoft.com/office/drawing/2014/chart" uri="{C3380CC4-5D6E-409C-BE32-E72D297353CC}">
                <c16:uniqueId val="{00000004-BD82-4764-B0BB-6D3AA8999837}"/>
              </c:ext>
            </c:extLst>
          </c:dPt>
          <c:dPt>
            <c:idx val="12"/>
            <c:invertIfNegative val="0"/>
            <c:bubble3D val="0"/>
            <c:extLst>
              <c:ext xmlns:c16="http://schemas.microsoft.com/office/drawing/2014/chart" uri="{C3380CC4-5D6E-409C-BE32-E72D297353CC}">
                <c16:uniqueId val="{00000005-BD82-4764-B0BB-6D3AA8999837}"/>
              </c:ext>
            </c:extLst>
          </c:dPt>
          <c:dPt>
            <c:idx val="13"/>
            <c:invertIfNegative val="0"/>
            <c:bubble3D val="0"/>
            <c:extLst>
              <c:ext xmlns:c16="http://schemas.microsoft.com/office/drawing/2014/chart" uri="{C3380CC4-5D6E-409C-BE32-E72D297353CC}">
                <c16:uniqueId val="{00000006-BD82-4764-B0BB-6D3AA8999837}"/>
              </c:ext>
            </c:extLst>
          </c:dPt>
          <c:dPt>
            <c:idx val="16"/>
            <c:invertIfNegative val="0"/>
            <c:bubble3D val="0"/>
            <c:spPr>
              <a:solidFill>
                <a:srgbClr val="FBBB27"/>
              </a:solidFill>
            </c:spPr>
            <c:extLst>
              <c:ext xmlns:c16="http://schemas.microsoft.com/office/drawing/2014/chart" uri="{C3380CC4-5D6E-409C-BE32-E72D297353CC}">
                <c16:uniqueId val="{00000008-BD82-4764-B0BB-6D3AA8999837}"/>
              </c:ext>
            </c:extLst>
          </c:dPt>
          <c:dPt>
            <c:idx val="23"/>
            <c:invertIfNegative val="0"/>
            <c:bubble3D val="0"/>
            <c:extLst>
              <c:ext xmlns:c16="http://schemas.microsoft.com/office/drawing/2014/chart" uri="{C3380CC4-5D6E-409C-BE32-E72D297353CC}">
                <c16:uniqueId val="{00000009-BD82-4764-B0BB-6D3AA8999837}"/>
              </c:ext>
            </c:extLst>
          </c:dPt>
          <c:dPt>
            <c:idx val="24"/>
            <c:invertIfNegative val="0"/>
            <c:bubble3D val="0"/>
            <c:extLst>
              <c:ext xmlns:c16="http://schemas.microsoft.com/office/drawing/2014/chart" uri="{C3380CC4-5D6E-409C-BE32-E72D297353CC}">
                <c16:uniqueId val="{0000000A-BD82-4764-B0BB-6D3AA8999837}"/>
              </c:ext>
            </c:extLst>
          </c:dPt>
          <c:dPt>
            <c:idx val="25"/>
            <c:invertIfNegative val="0"/>
            <c:bubble3D val="0"/>
            <c:extLst>
              <c:ext xmlns:c16="http://schemas.microsoft.com/office/drawing/2014/chart" uri="{C3380CC4-5D6E-409C-BE32-E72D297353CC}">
                <c16:uniqueId val="{0000000B-BD82-4764-B0BB-6D3AA8999837}"/>
              </c:ext>
            </c:extLst>
          </c:dPt>
          <c:dPt>
            <c:idx val="28"/>
            <c:invertIfNegative val="0"/>
            <c:bubble3D val="0"/>
            <c:spPr>
              <a:solidFill>
                <a:srgbClr val="FBBB27"/>
              </a:solidFill>
            </c:spPr>
            <c:extLst>
              <c:ext xmlns:c16="http://schemas.microsoft.com/office/drawing/2014/chart" uri="{C3380CC4-5D6E-409C-BE32-E72D297353CC}">
                <c16:uniqueId val="{0000000D-BD82-4764-B0BB-6D3AA8999837}"/>
              </c:ext>
            </c:extLst>
          </c:dPt>
          <c:dPt>
            <c:idx val="35"/>
            <c:invertIfNegative val="0"/>
            <c:bubble3D val="0"/>
            <c:extLst>
              <c:ext xmlns:c16="http://schemas.microsoft.com/office/drawing/2014/chart" uri="{C3380CC4-5D6E-409C-BE32-E72D297353CC}">
                <c16:uniqueId val="{0000000E-BD82-4764-B0BB-6D3AA8999837}"/>
              </c:ext>
            </c:extLst>
          </c:dPt>
          <c:dPt>
            <c:idx val="36"/>
            <c:invertIfNegative val="0"/>
            <c:bubble3D val="0"/>
            <c:extLst>
              <c:ext xmlns:c16="http://schemas.microsoft.com/office/drawing/2014/chart" uri="{C3380CC4-5D6E-409C-BE32-E72D297353CC}">
                <c16:uniqueId val="{0000000F-BD82-4764-B0BB-6D3AA8999837}"/>
              </c:ext>
            </c:extLst>
          </c:dPt>
          <c:dPt>
            <c:idx val="37"/>
            <c:invertIfNegative val="0"/>
            <c:bubble3D val="0"/>
            <c:extLst>
              <c:ext xmlns:c16="http://schemas.microsoft.com/office/drawing/2014/chart" uri="{C3380CC4-5D6E-409C-BE32-E72D297353CC}">
                <c16:uniqueId val="{00000010-BD82-4764-B0BB-6D3AA8999837}"/>
              </c:ext>
            </c:extLst>
          </c:dPt>
          <c:dPt>
            <c:idx val="40"/>
            <c:invertIfNegative val="0"/>
            <c:bubble3D val="0"/>
            <c:spPr>
              <a:solidFill>
                <a:srgbClr val="FBBB27"/>
              </a:solidFill>
            </c:spPr>
            <c:extLst>
              <c:ext xmlns:c16="http://schemas.microsoft.com/office/drawing/2014/chart" uri="{C3380CC4-5D6E-409C-BE32-E72D297353CC}">
                <c16:uniqueId val="{00000012-BD82-4764-B0BB-6D3AA8999837}"/>
              </c:ext>
            </c:extLst>
          </c:dPt>
          <c:dPt>
            <c:idx val="52"/>
            <c:invertIfNegative val="0"/>
            <c:bubble3D val="0"/>
            <c:spPr>
              <a:solidFill>
                <a:srgbClr val="FBBB27"/>
              </a:solidFill>
            </c:spPr>
            <c:extLst>
              <c:ext xmlns:c16="http://schemas.microsoft.com/office/drawing/2014/chart" uri="{C3380CC4-5D6E-409C-BE32-E72D297353CC}">
                <c16:uniqueId val="{00000014-BD82-4764-B0BB-6D3AA8999837}"/>
              </c:ext>
            </c:extLst>
          </c:dPt>
          <c:dPt>
            <c:idx val="64"/>
            <c:invertIfNegative val="0"/>
            <c:bubble3D val="0"/>
            <c:spPr>
              <a:solidFill>
                <a:srgbClr val="FBBB27"/>
              </a:solidFill>
            </c:spPr>
            <c:extLst>
              <c:ext xmlns:c16="http://schemas.microsoft.com/office/drawing/2014/chart" uri="{C3380CC4-5D6E-409C-BE32-E72D297353CC}">
                <c16:uniqueId val="{00000016-BD82-4764-B0BB-6D3AA8999837}"/>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5"/>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pt idx="38">
                <c:v>2019 Marzo</c:v>
              </c:pt>
              <c:pt idx="39">
                <c:v>2019 Abril</c:v>
              </c:pt>
              <c:pt idx="40">
                <c:v>2019 Mayo</c:v>
              </c:pt>
              <c:pt idx="41">
                <c:v>2019 Junio</c:v>
              </c:pt>
              <c:pt idx="42">
                <c:v>2019 Julio</c:v>
              </c:pt>
              <c:pt idx="43">
                <c:v>2019 Agosto</c:v>
              </c:pt>
              <c:pt idx="44">
                <c:v>2019 Septiembre</c:v>
              </c:pt>
              <c:pt idx="45">
                <c:v>2019 Octubre</c:v>
              </c:pt>
              <c:pt idx="46">
                <c:v>2019 Noviembre</c:v>
              </c:pt>
              <c:pt idx="47">
                <c:v>2019 Diciembre</c:v>
              </c:pt>
              <c:pt idx="48">
                <c:v>2020 Enero</c:v>
              </c:pt>
              <c:pt idx="49">
                <c:v>2020 Febrero</c:v>
              </c:pt>
              <c:pt idx="50">
                <c:v>2020 Marzo</c:v>
              </c:pt>
              <c:pt idx="51">
                <c:v>2020 Abril</c:v>
              </c:pt>
              <c:pt idx="52">
                <c:v>2020 Mayo</c:v>
              </c:pt>
              <c:pt idx="53">
                <c:v>2020 Junio</c:v>
              </c:pt>
              <c:pt idx="54">
                <c:v>2020 Julio</c:v>
              </c:pt>
              <c:pt idx="55">
                <c:v>2020 Agosto</c:v>
              </c:pt>
              <c:pt idx="56">
                <c:v>2020 Septiembre</c:v>
              </c:pt>
              <c:pt idx="57">
                <c:v>2020 Octubre</c:v>
              </c:pt>
              <c:pt idx="58">
                <c:v>2020 Noviembre</c:v>
              </c:pt>
              <c:pt idx="59">
                <c:v>2020 Diciembre</c:v>
              </c:pt>
              <c:pt idx="60">
                <c:v>2021 Enero</c:v>
              </c:pt>
              <c:pt idx="61">
                <c:v>2021 Febrero</c:v>
              </c:pt>
              <c:pt idx="62">
                <c:v>2021 Marzo</c:v>
              </c:pt>
              <c:pt idx="63">
                <c:v>2021 Abril</c:v>
              </c:pt>
              <c:pt idx="64">
                <c:v>2021 Mayo</c:v>
              </c:pt>
            </c:strLit>
          </c:cat>
          <c:val>
            <c:numLit>
              <c:formatCode>General</c:formatCode>
              <c:ptCount val="65"/>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numLit>
          </c:val>
          <c:extLst>
            <c:ext xmlns:c16="http://schemas.microsoft.com/office/drawing/2014/chart" uri="{C3380CC4-5D6E-409C-BE32-E72D297353CC}">
              <c16:uniqueId val="{00000017-BD82-4764-B0BB-6D3AA8999837}"/>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v>Promedio Nacional</c:v>
          </c:tx>
          <c:spPr>
            <a:ln>
              <a:solidFill>
                <a:srgbClr val="CC9900"/>
              </a:solidFill>
            </a:ln>
          </c:spPr>
          <c:marker>
            <c:symbol val="none"/>
          </c:marker>
          <c:dPt>
            <c:idx val="0"/>
            <c:bubble3D val="0"/>
            <c:extLst>
              <c:ext xmlns:c16="http://schemas.microsoft.com/office/drawing/2014/chart" uri="{C3380CC4-5D6E-409C-BE32-E72D297353CC}">
                <c16:uniqueId val="{00000018-BD82-4764-B0BB-6D3AA8999837}"/>
              </c:ext>
            </c:extLst>
          </c:dPt>
          <c:dLbls>
            <c:delete val="1"/>
          </c:dLbls>
          <c:val>
            <c:numLit>
              <c:formatCode>General</c:formatCode>
              <c:ptCount val="65"/>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c:v>98</c:v>
              </c:pt>
              <c:pt idx="62">
                <c:v>126.22</c:v>
              </c:pt>
              <c:pt idx="63">
                <c:v>142.59</c:v>
              </c:pt>
              <c:pt idx="64">
                <c:v>136.72</c:v>
              </c:pt>
            </c:numLit>
          </c:val>
          <c:smooth val="0"/>
          <c:extLst>
            <c:ext xmlns:c16="http://schemas.microsoft.com/office/drawing/2014/chart" uri="{C3380CC4-5D6E-409C-BE32-E72D297353CC}">
              <c16:uniqueId val="{00000019-BD82-4764-B0BB-6D3AA8999837}"/>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9C44-4416-A0E9-50BDCE06FC7A}"/>
              </c:ext>
            </c:extLst>
          </c:dPt>
          <c:dPt>
            <c:idx val="1"/>
            <c:bubble3D val="0"/>
            <c:spPr>
              <a:solidFill>
                <a:srgbClr val="FAD496"/>
              </a:solidFill>
            </c:spPr>
            <c:extLst>
              <c:ext xmlns:c16="http://schemas.microsoft.com/office/drawing/2014/chart" uri="{C3380CC4-5D6E-409C-BE32-E72D297353CC}">
                <c16:uniqueId val="{00000003-9C44-4416-A0E9-50BDCE06FC7A}"/>
              </c:ext>
            </c:extLst>
          </c:dPt>
          <c:dPt>
            <c:idx val="2"/>
            <c:bubble3D val="0"/>
            <c:spPr>
              <a:solidFill>
                <a:srgbClr val="FBBB27"/>
              </a:solidFill>
            </c:spPr>
            <c:extLst>
              <c:ext xmlns:c16="http://schemas.microsoft.com/office/drawing/2014/chart" uri="{C3380CC4-5D6E-409C-BE32-E72D297353CC}">
                <c16:uniqueId val="{00000005-9C44-4416-A0E9-50BDCE06FC7A}"/>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44-4416-A0E9-50BDCE06FC7A}"/>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C44-4416-A0E9-50BDCE06FC7A}"/>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C44-4416-A0E9-50BDCE06FC7A}"/>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3"/>
              <c:pt idx="0">
                <c:v>Unidades Vehiculares Eléctricas</c:v>
              </c:pt>
              <c:pt idx="1">
                <c:v>Unidades Vehiculares Híbridas Plugin (conectables)</c:v>
              </c:pt>
              <c:pt idx="2">
                <c:v>Unidades Vehiculares Híbridas</c:v>
              </c:pt>
            </c:strLit>
          </c:cat>
          <c:val>
            <c:numLit>
              <c:formatCode>General</c:formatCode>
              <c:ptCount val="3"/>
              <c:pt idx="0">
                <c:v>7</c:v>
              </c:pt>
              <c:pt idx="1">
                <c:v>30</c:v>
              </c:pt>
              <c:pt idx="2">
                <c:v>431</c:v>
              </c:pt>
            </c:numLit>
          </c:val>
          <c:extLst>
            <c:ext xmlns:c16="http://schemas.microsoft.com/office/drawing/2014/chart" uri="{C3380CC4-5D6E-409C-BE32-E72D297353CC}">
              <c16:uniqueId val="{00000006-9C44-4416-A0E9-50BDCE06FC7A}"/>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CFE-4D27-8357-C98C88F759DE}"/>
              </c:ext>
            </c:extLst>
          </c:dPt>
          <c:dPt>
            <c:idx val="1"/>
            <c:invertIfNegative val="0"/>
            <c:bubble3D val="0"/>
            <c:spPr>
              <a:solidFill>
                <a:srgbClr val="7C878E"/>
              </a:solidFill>
              <a:ln>
                <a:noFill/>
              </a:ln>
              <a:effectLst/>
            </c:spPr>
            <c:extLst>
              <c:ext xmlns:c16="http://schemas.microsoft.com/office/drawing/2014/chart" uri="{C3380CC4-5D6E-409C-BE32-E72D297353CC}">
                <c16:uniqueId val="{00000003-ACFE-4D27-8357-C98C88F759DE}"/>
              </c:ext>
            </c:extLst>
          </c:dPt>
          <c:dPt>
            <c:idx val="2"/>
            <c:invertIfNegative val="0"/>
            <c:bubble3D val="0"/>
            <c:spPr>
              <a:solidFill>
                <a:srgbClr val="7C878E"/>
              </a:solidFill>
              <a:ln>
                <a:noFill/>
              </a:ln>
              <a:effectLst/>
            </c:spPr>
            <c:extLst>
              <c:ext xmlns:c16="http://schemas.microsoft.com/office/drawing/2014/chart" uri="{C3380CC4-5D6E-409C-BE32-E72D297353CC}">
                <c16:uniqueId val="{00000005-ACFE-4D27-8357-C98C88F759DE}"/>
              </c:ext>
            </c:extLst>
          </c:dPt>
          <c:dPt>
            <c:idx val="3"/>
            <c:invertIfNegative val="0"/>
            <c:bubble3D val="0"/>
            <c:spPr>
              <a:solidFill>
                <a:srgbClr val="7C878E"/>
              </a:solidFill>
              <a:ln>
                <a:noFill/>
              </a:ln>
              <a:effectLst/>
            </c:spPr>
            <c:extLst>
              <c:ext xmlns:c16="http://schemas.microsoft.com/office/drawing/2014/chart" uri="{C3380CC4-5D6E-409C-BE32-E72D297353CC}">
                <c16:uniqueId val="{00000007-ACFE-4D27-8357-C98C88F759DE}"/>
              </c:ext>
            </c:extLst>
          </c:dPt>
          <c:dPt>
            <c:idx val="4"/>
            <c:invertIfNegative val="0"/>
            <c:bubble3D val="0"/>
            <c:spPr>
              <a:solidFill>
                <a:srgbClr val="7C878E"/>
              </a:solidFill>
              <a:ln>
                <a:noFill/>
              </a:ln>
              <a:effectLst/>
            </c:spPr>
            <c:extLst>
              <c:ext xmlns:c16="http://schemas.microsoft.com/office/drawing/2014/chart" uri="{C3380CC4-5D6E-409C-BE32-E72D297353CC}">
                <c16:uniqueId val="{00000009-ACFE-4D27-8357-C98C88F759DE}"/>
              </c:ext>
            </c:extLst>
          </c:dPt>
          <c:dPt>
            <c:idx val="5"/>
            <c:invertIfNegative val="0"/>
            <c:bubble3D val="0"/>
            <c:spPr>
              <a:solidFill>
                <a:srgbClr val="7C878E"/>
              </a:solidFill>
              <a:ln>
                <a:noFill/>
              </a:ln>
              <a:effectLst/>
            </c:spPr>
            <c:extLst>
              <c:ext xmlns:c16="http://schemas.microsoft.com/office/drawing/2014/chart" uri="{C3380CC4-5D6E-409C-BE32-E72D297353CC}">
                <c16:uniqueId val="{0000000B-ACFE-4D27-8357-C98C88F759DE}"/>
              </c:ext>
            </c:extLst>
          </c:dPt>
          <c:dPt>
            <c:idx val="6"/>
            <c:invertIfNegative val="0"/>
            <c:bubble3D val="0"/>
            <c:spPr>
              <a:solidFill>
                <a:srgbClr val="7C878E"/>
              </a:solidFill>
              <a:ln>
                <a:noFill/>
              </a:ln>
              <a:effectLst/>
            </c:spPr>
            <c:extLst>
              <c:ext xmlns:c16="http://schemas.microsoft.com/office/drawing/2014/chart" uri="{C3380CC4-5D6E-409C-BE32-E72D297353CC}">
                <c16:uniqueId val="{0000000D-ACFE-4D27-8357-C98C88F759DE}"/>
              </c:ext>
            </c:extLst>
          </c:dPt>
          <c:dPt>
            <c:idx val="7"/>
            <c:invertIfNegative val="0"/>
            <c:bubble3D val="0"/>
            <c:spPr>
              <a:solidFill>
                <a:srgbClr val="7C878E"/>
              </a:solidFill>
              <a:ln>
                <a:noFill/>
              </a:ln>
              <a:effectLst/>
            </c:spPr>
            <c:extLst>
              <c:ext xmlns:c16="http://schemas.microsoft.com/office/drawing/2014/chart" uri="{C3380CC4-5D6E-409C-BE32-E72D297353CC}">
                <c16:uniqueId val="{0000000F-ACFE-4D27-8357-C98C88F759DE}"/>
              </c:ext>
            </c:extLst>
          </c:dPt>
          <c:dPt>
            <c:idx val="8"/>
            <c:invertIfNegative val="0"/>
            <c:bubble3D val="0"/>
            <c:spPr>
              <a:solidFill>
                <a:srgbClr val="7C878E"/>
              </a:solidFill>
              <a:ln>
                <a:noFill/>
              </a:ln>
              <a:effectLst/>
            </c:spPr>
            <c:extLst>
              <c:ext xmlns:c16="http://schemas.microsoft.com/office/drawing/2014/chart" uri="{C3380CC4-5D6E-409C-BE32-E72D297353CC}">
                <c16:uniqueId val="{00000011-ACFE-4D27-8357-C98C88F759DE}"/>
              </c:ext>
            </c:extLst>
          </c:dPt>
          <c:dPt>
            <c:idx val="9"/>
            <c:invertIfNegative val="0"/>
            <c:bubble3D val="0"/>
            <c:spPr>
              <a:solidFill>
                <a:srgbClr val="7C878E"/>
              </a:solidFill>
              <a:ln>
                <a:noFill/>
              </a:ln>
              <a:effectLst/>
            </c:spPr>
            <c:extLst>
              <c:ext xmlns:c16="http://schemas.microsoft.com/office/drawing/2014/chart" uri="{C3380CC4-5D6E-409C-BE32-E72D297353CC}">
                <c16:uniqueId val="{00000013-ACFE-4D27-8357-C98C88F759D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CFE-4D27-8357-C98C88F759D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CFE-4D27-8357-C98C88F759D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CFE-4D27-8357-C98C88F759D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CFE-4D27-8357-C98C88F759D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CFE-4D27-8357-C98C88F759D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CFE-4D27-8357-C98C88F759D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CFE-4D27-8357-C98C88F759D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CFE-4D27-8357-C98C88F759DE}"/>
              </c:ext>
            </c:extLst>
          </c:dPt>
          <c:dPt>
            <c:idx val="19"/>
            <c:invertIfNegative val="0"/>
            <c:bubble3D val="0"/>
            <c:spPr>
              <a:solidFill>
                <a:srgbClr val="7C878E"/>
              </a:solidFill>
              <a:ln>
                <a:noFill/>
              </a:ln>
              <a:effectLst/>
            </c:spPr>
            <c:extLst>
              <c:ext xmlns:c16="http://schemas.microsoft.com/office/drawing/2014/chart" uri="{C3380CC4-5D6E-409C-BE32-E72D297353CC}">
                <c16:uniqueId val="{00000025-ACFE-4D27-8357-C98C88F759DE}"/>
              </c:ext>
            </c:extLst>
          </c:dPt>
          <c:dPt>
            <c:idx val="28"/>
            <c:invertIfNegative val="0"/>
            <c:bubble3D val="0"/>
            <c:spPr>
              <a:solidFill>
                <a:srgbClr val="7C878E"/>
              </a:solidFill>
              <a:ln>
                <a:noFill/>
              </a:ln>
              <a:effectLst/>
            </c:spPr>
            <c:extLst>
              <c:ext xmlns:c16="http://schemas.microsoft.com/office/drawing/2014/chart" uri="{C3380CC4-5D6E-409C-BE32-E72D297353CC}">
                <c16:uniqueId val="{00000027-ACFE-4D27-8357-C98C88F759DE}"/>
              </c:ext>
            </c:extLst>
          </c:dPt>
          <c:dPt>
            <c:idx val="29"/>
            <c:invertIfNegative val="0"/>
            <c:bubble3D val="0"/>
            <c:spPr>
              <a:solidFill>
                <a:srgbClr val="FBBB27"/>
              </a:solidFill>
              <a:ln>
                <a:noFill/>
              </a:ln>
              <a:effectLst/>
            </c:spPr>
            <c:extLst>
              <c:ext xmlns:c16="http://schemas.microsoft.com/office/drawing/2014/chart" uri="{C3380CC4-5D6E-409C-BE32-E72D297353CC}">
                <c16:uniqueId val="{00000029-ACFE-4D27-8357-C98C88F759D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Nayarit</c:v>
              </c:pt>
              <c:pt idx="1">
                <c:v>Campeche</c:v>
              </c:pt>
              <c:pt idx="2">
                <c:v>Tlaxcala</c:v>
              </c:pt>
              <c:pt idx="3">
                <c:v>Zacatecas</c:v>
              </c:pt>
              <c:pt idx="4">
                <c:v>Guerrero</c:v>
              </c:pt>
              <c:pt idx="5">
                <c:v>Chiapas</c:v>
              </c:pt>
              <c:pt idx="6">
                <c:v>Durango</c:v>
              </c:pt>
              <c:pt idx="7">
                <c:v>Tabasco</c:v>
              </c:pt>
              <c:pt idx="8">
                <c:v>Colima</c:v>
              </c:pt>
              <c:pt idx="9">
                <c:v>Oaxaca</c:v>
              </c:pt>
              <c:pt idx="10">
                <c:v>Quintana Roo</c:v>
              </c:pt>
              <c:pt idx="11">
                <c:v>Yucatán</c:v>
              </c:pt>
              <c:pt idx="12">
                <c:v>Aguascalientes</c:v>
              </c:pt>
              <c:pt idx="13">
                <c:v>Hidalgo</c:v>
              </c:pt>
              <c:pt idx="14">
                <c:v>Baja California Sur</c:v>
              </c:pt>
              <c:pt idx="15">
                <c:v>San Luis Potosí</c:v>
              </c:pt>
              <c:pt idx="16">
                <c:v>Tamaulipas</c:v>
              </c:pt>
              <c:pt idx="17">
                <c:v>Morelos</c:v>
              </c:pt>
              <c:pt idx="18">
                <c:v>Sonora</c:v>
              </c:pt>
              <c:pt idx="19">
                <c:v>Chihuahua</c:v>
              </c:pt>
              <c:pt idx="20">
                <c:v>Querétaro</c:v>
              </c:pt>
              <c:pt idx="21">
                <c:v>Baja California</c:v>
              </c:pt>
              <c:pt idx="22">
                <c:v>Coahuila</c:v>
              </c:pt>
              <c:pt idx="23">
                <c:v>Puebla</c:v>
              </c:pt>
              <c:pt idx="24">
                <c:v>Veracruz</c:v>
              </c:pt>
              <c:pt idx="25">
                <c:v>Guanajuato</c:v>
              </c:pt>
              <c:pt idx="26">
                <c:v>Sinaloa</c:v>
              </c:pt>
              <c:pt idx="27">
                <c:v>Michoacán</c:v>
              </c:pt>
              <c:pt idx="28">
                <c:v>Nuevo León</c:v>
              </c:pt>
              <c:pt idx="29">
                <c:v>Jalisco</c:v>
              </c:pt>
              <c:pt idx="30">
                <c:v>Estado de México</c:v>
              </c:pt>
              <c:pt idx="31">
                <c:v>Ciudad de México</c:v>
              </c:pt>
            </c:strLit>
          </c:cat>
          <c:val>
            <c:numLit>
              <c:formatCode>General</c:formatCode>
              <c:ptCount val="32"/>
              <c:pt idx="0">
                <c:v>4</c:v>
              </c:pt>
              <c:pt idx="1">
                <c:v>10</c:v>
              </c:pt>
              <c:pt idx="2">
                <c:v>10</c:v>
              </c:pt>
              <c:pt idx="3">
                <c:v>11</c:v>
              </c:pt>
              <c:pt idx="4">
                <c:v>12</c:v>
              </c:pt>
              <c:pt idx="5">
                <c:v>19</c:v>
              </c:pt>
              <c:pt idx="6">
                <c:v>22</c:v>
              </c:pt>
              <c:pt idx="7">
                <c:v>23</c:v>
              </c:pt>
              <c:pt idx="8">
                <c:v>24</c:v>
              </c:pt>
              <c:pt idx="9">
                <c:v>39</c:v>
              </c:pt>
              <c:pt idx="10">
                <c:v>39</c:v>
              </c:pt>
              <c:pt idx="11">
                <c:v>43</c:v>
              </c:pt>
              <c:pt idx="12">
                <c:v>47</c:v>
              </c:pt>
              <c:pt idx="13">
                <c:v>52</c:v>
              </c:pt>
              <c:pt idx="14">
                <c:v>57</c:v>
              </c:pt>
              <c:pt idx="15">
                <c:v>61</c:v>
              </c:pt>
              <c:pt idx="16">
                <c:v>68</c:v>
              </c:pt>
              <c:pt idx="17">
                <c:v>78</c:v>
              </c:pt>
              <c:pt idx="18">
                <c:v>84</c:v>
              </c:pt>
              <c:pt idx="19">
                <c:v>89</c:v>
              </c:pt>
              <c:pt idx="20">
                <c:v>89</c:v>
              </c:pt>
              <c:pt idx="21">
                <c:v>93</c:v>
              </c:pt>
              <c:pt idx="22">
                <c:v>98</c:v>
              </c:pt>
              <c:pt idx="23">
                <c:v>129</c:v>
              </c:pt>
              <c:pt idx="24">
                <c:v>131</c:v>
              </c:pt>
              <c:pt idx="25">
                <c:v>144</c:v>
              </c:pt>
              <c:pt idx="26">
                <c:v>172</c:v>
              </c:pt>
              <c:pt idx="27">
                <c:v>276</c:v>
              </c:pt>
              <c:pt idx="28">
                <c:v>372</c:v>
              </c:pt>
              <c:pt idx="29">
                <c:v>468</c:v>
              </c:pt>
              <c:pt idx="30">
                <c:v>550</c:v>
              </c:pt>
              <c:pt idx="31">
                <c:v>1061</c:v>
              </c:pt>
            </c:numLit>
          </c:val>
          <c:extLst>
            <c:ext xmlns:c16="http://schemas.microsoft.com/office/drawing/2014/chart" uri="{C3380CC4-5D6E-409C-BE32-E72D297353CC}">
              <c16:uniqueId val="{0000002A-ACFE-4D27-8357-C98C88F759D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E3E-4C4D-A716-58F62F2C9837}"/>
              </c:ext>
            </c:extLst>
          </c:dPt>
          <c:dPt>
            <c:idx val="1"/>
            <c:invertIfNegative val="0"/>
            <c:bubble3D val="0"/>
            <c:spPr>
              <a:solidFill>
                <a:srgbClr val="7C878E"/>
              </a:solidFill>
              <a:ln>
                <a:noFill/>
              </a:ln>
              <a:effectLst/>
            </c:spPr>
            <c:extLst>
              <c:ext xmlns:c16="http://schemas.microsoft.com/office/drawing/2014/chart" uri="{C3380CC4-5D6E-409C-BE32-E72D297353CC}">
                <c16:uniqueId val="{00000003-CE3E-4C4D-A716-58F62F2C9837}"/>
              </c:ext>
            </c:extLst>
          </c:dPt>
          <c:dPt>
            <c:idx val="2"/>
            <c:invertIfNegative val="0"/>
            <c:bubble3D val="0"/>
            <c:spPr>
              <a:solidFill>
                <a:srgbClr val="7C878E"/>
              </a:solidFill>
              <a:ln>
                <a:noFill/>
              </a:ln>
              <a:effectLst/>
            </c:spPr>
            <c:extLst>
              <c:ext xmlns:c16="http://schemas.microsoft.com/office/drawing/2014/chart" uri="{C3380CC4-5D6E-409C-BE32-E72D297353CC}">
                <c16:uniqueId val="{00000005-CE3E-4C4D-A716-58F62F2C9837}"/>
              </c:ext>
            </c:extLst>
          </c:dPt>
          <c:dPt>
            <c:idx val="3"/>
            <c:invertIfNegative val="0"/>
            <c:bubble3D val="0"/>
            <c:spPr>
              <a:solidFill>
                <a:srgbClr val="7C878E"/>
              </a:solidFill>
              <a:ln>
                <a:noFill/>
              </a:ln>
              <a:effectLst/>
            </c:spPr>
            <c:extLst>
              <c:ext xmlns:c16="http://schemas.microsoft.com/office/drawing/2014/chart" uri="{C3380CC4-5D6E-409C-BE32-E72D297353CC}">
                <c16:uniqueId val="{00000007-CE3E-4C4D-A716-58F62F2C9837}"/>
              </c:ext>
            </c:extLst>
          </c:dPt>
          <c:dPt>
            <c:idx val="4"/>
            <c:invertIfNegative val="0"/>
            <c:bubble3D val="0"/>
            <c:spPr>
              <a:solidFill>
                <a:srgbClr val="7C878E"/>
              </a:solidFill>
              <a:ln>
                <a:noFill/>
              </a:ln>
              <a:effectLst/>
            </c:spPr>
            <c:extLst>
              <c:ext xmlns:c16="http://schemas.microsoft.com/office/drawing/2014/chart" uri="{C3380CC4-5D6E-409C-BE32-E72D297353CC}">
                <c16:uniqueId val="{00000009-CE3E-4C4D-A716-58F62F2C9837}"/>
              </c:ext>
            </c:extLst>
          </c:dPt>
          <c:dPt>
            <c:idx val="5"/>
            <c:invertIfNegative val="0"/>
            <c:bubble3D val="0"/>
            <c:spPr>
              <a:solidFill>
                <a:srgbClr val="7C878E"/>
              </a:solidFill>
              <a:ln>
                <a:noFill/>
              </a:ln>
              <a:effectLst/>
            </c:spPr>
            <c:extLst>
              <c:ext xmlns:c16="http://schemas.microsoft.com/office/drawing/2014/chart" uri="{C3380CC4-5D6E-409C-BE32-E72D297353CC}">
                <c16:uniqueId val="{0000000B-CE3E-4C4D-A716-58F62F2C9837}"/>
              </c:ext>
            </c:extLst>
          </c:dPt>
          <c:dPt>
            <c:idx val="6"/>
            <c:invertIfNegative val="0"/>
            <c:bubble3D val="0"/>
            <c:spPr>
              <a:solidFill>
                <a:srgbClr val="7C878E"/>
              </a:solidFill>
              <a:ln>
                <a:noFill/>
              </a:ln>
              <a:effectLst/>
            </c:spPr>
            <c:extLst>
              <c:ext xmlns:c16="http://schemas.microsoft.com/office/drawing/2014/chart" uri="{C3380CC4-5D6E-409C-BE32-E72D297353CC}">
                <c16:uniqueId val="{0000000D-CE3E-4C4D-A716-58F62F2C9837}"/>
              </c:ext>
            </c:extLst>
          </c:dPt>
          <c:dPt>
            <c:idx val="7"/>
            <c:invertIfNegative val="0"/>
            <c:bubble3D val="0"/>
            <c:spPr>
              <a:solidFill>
                <a:srgbClr val="7C878E"/>
              </a:solidFill>
              <a:ln>
                <a:noFill/>
              </a:ln>
              <a:effectLst/>
            </c:spPr>
            <c:extLst>
              <c:ext xmlns:c16="http://schemas.microsoft.com/office/drawing/2014/chart" uri="{C3380CC4-5D6E-409C-BE32-E72D297353CC}">
                <c16:uniqueId val="{0000000F-CE3E-4C4D-A716-58F62F2C9837}"/>
              </c:ext>
            </c:extLst>
          </c:dPt>
          <c:dPt>
            <c:idx val="8"/>
            <c:invertIfNegative val="0"/>
            <c:bubble3D val="0"/>
            <c:spPr>
              <a:solidFill>
                <a:srgbClr val="7C878E"/>
              </a:solidFill>
              <a:ln>
                <a:noFill/>
              </a:ln>
              <a:effectLst/>
            </c:spPr>
            <c:extLst>
              <c:ext xmlns:c16="http://schemas.microsoft.com/office/drawing/2014/chart" uri="{C3380CC4-5D6E-409C-BE32-E72D297353CC}">
                <c16:uniqueId val="{00000011-CE3E-4C4D-A716-58F62F2C9837}"/>
              </c:ext>
            </c:extLst>
          </c:dPt>
          <c:dPt>
            <c:idx val="9"/>
            <c:invertIfNegative val="0"/>
            <c:bubble3D val="0"/>
            <c:spPr>
              <a:solidFill>
                <a:srgbClr val="7C878E"/>
              </a:solidFill>
              <a:ln>
                <a:noFill/>
              </a:ln>
              <a:effectLst/>
            </c:spPr>
            <c:extLst>
              <c:ext xmlns:c16="http://schemas.microsoft.com/office/drawing/2014/chart" uri="{C3380CC4-5D6E-409C-BE32-E72D297353CC}">
                <c16:uniqueId val="{00000013-CE3E-4C4D-A716-58F62F2C983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E3E-4C4D-A716-58F62F2C983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E3E-4C4D-A716-58F62F2C983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E3E-4C4D-A716-58F62F2C983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E3E-4C4D-A716-58F62F2C983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E3E-4C4D-A716-58F62F2C983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E3E-4C4D-A716-58F62F2C983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E3E-4C4D-A716-58F62F2C983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E3E-4C4D-A716-58F62F2C9837}"/>
              </c:ext>
            </c:extLst>
          </c:dPt>
          <c:dPt>
            <c:idx val="19"/>
            <c:invertIfNegative val="0"/>
            <c:bubble3D val="0"/>
            <c:spPr>
              <a:solidFill>
                <a:srgbClr val="7C878E"/>
              </a:solidFill>
              <a:ln>
                <a:noFill/>
              </a:ln>
              <a:effectLst/>
            </c:spPr>
            <c:extLst>
              <c:ext xmlns:c16="http://schemas.microsoft.com/office/drawing/2014/chart" uri="{C3380CC4-5D6E-409C-BE32-E72D297353CC}">
                <c16:uniqueId val="{00000025-CE3E-4C4D-A716-58F62F2C9837}"/>
              </c:ext>
            </c:extLst>
          </c:dPt>
          <c:dPt>
            <c:idx val="27"/>
            <c:invertIfNegative val="0"/>
            <c:bubble3D val="0"/>
            <c:spPr>
              <a:solidFill>
                <a:srgbClr val="FBBB27"/>
              </a:solidFill>
              <a:ln>
                <a:noFill/>
              </a:ln>
              <a:effectLst/>
            </c:spPr>
            <c:extLst>
              <c:ext xmlns:c16="http://schemas.microsoft.com/office/drawing/2014/chart" uri="{C3380CC4-5D6E-409C-BE32-E72D297353CC}">
                <c16:uniqueId val="{00000027-CE3E-4C4D-A716-58F62F2C9837}"/>
              </c:ext>
            </c:extLst>
          </c:dPt>
          <c:dPt>
            <c:idx val="28"/>
            <c:invertIfNegative val="0"/>
            <c:bubble3D val="0"/>
            <c:spPr>
              <a:solidFill>
                <a:srgbClr val="7C878E"/>
              </a:solidFill>
              <a:ln>
                <a:noFill/>
              </a:ln>
              <a:effectLst/>
            </c:spPr>
            <c:extLst>
              <c:ext xmlns:c16="http://schemas.microsoft.com/office/drawing/2014/chart" uri="{C3380CC4-5D6E-409C-BE32-E72D297353CC}">
                <c16:uniqueId val="{00000029-CE3E-4C4D-A716-58F62F2C983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Nayarit</c:v>
              </c:pt>
              <c:pt idx="1">
                <c:v>Guerrero</c:v>
              </c:pt>
              <c:pt idx="2">
                <c:v>Chiapas</c:v>
              </c:pt>
              <c:pt idx="3">
                <c:v>Zacatecas</c:v>
              </c:pt>
              <c:pt idx="4">
                <c:v>Tlaxcala</c:v>
              </c:pt>
              <c:pt idx="5">
                <c:v>Tabasco</c:v>
              </c:pt>
              <c:pt idx="6">
                <c:v>Oaxaca</c:v>
              </c:pt>
              <c:pt idx="7">
                <c:v>Campeche</c:v>
              </c:pt>
              <c:pt idx="8">
                <c:v>Durango</c:v>
              </c:pt>
              <c:pt idx="9">
                <c:v>Veracruz</c:v>
              </c:pt>
              <c:pt idx="10">
                <c:v>Hidalgo</c:v>
              </c:pt>
              <c:pt idx="11">
                <c:v>Tamaulipas</c:v>
              </c:pt>
              <c:pt idx="12">
                <c:v>Yucatán</c:v>
              </c:pt>
              <c:pt idx="13">
                <c:v>Puebla</c:v>
              </c:pt>
              <c:pt idx="14">
                <c:v>San Luis Potosí</c:v>
              </c:pt>
              <c:pt idx="15">
                <c:v>Quintana Roo</c:v>
              </c:pt>
              <c:pt idx="16">
                <c:v>Guanajuato</c:v>
              </c:pt>
              <c:pt idx="17">
                <c:v>Chihuahua</c:v>
              </c:pt>
              <c:pt idx="18">
                <c:v>Baja California</c:v>
              </c:pt>
              <c:pt idx="19">
                <c:v>Sonora</c:v>
              </c:pt>
              <c:pt idx="20">
                <c:v>Coahuila</c:v>
              </c:pt>
              <c:pt idx="21">
                <c:v>Colima</c:v>
              </c:pt>
              <c:pt idx="22">
                <c:v>Estado de México</c:v>
              </c:pt>
              <c:pt idx="23">
                <c:v>Aguascalientes</c:v>
              </c:pt>
              <c:pt idx="24">
                <c:v>Morelos</c:v>
              </c:pt>
              <c:pt idx="25">
                <c:v>Querétaro</c:v>
              </c:pt>
              <c:pt idx="26">
                <c:v>Sinaloa</c:v>
              </c:pt>
              <c:pt idx="27">
                <c:v>Jalisco</c:v>
              </c:pt>
              <c:pt idx="28">
                <c:v>Michoacán</c:v>
              </c:pt>
              <c:pt idx="29">
                <c:v>Nuevo León</c:v>
              </c:pt>
              <c:pt idx="30">
                <c:v>Baja California Sur</c:v>
              </c:pt>
              <c:pt idx="31">
                <c:v>Ciudad de México</c:v>
              </c:pt>
            </c:strLit>
          </c:cat>
          <c:val>
            <c:numLit>
              <c:formatCode>General</c:formatCode>
              <c:ptCount val="32"/>
              <c:pt idx="0">
                <c:v>3.1480050305120386</c:v>
              </c:pt>
              <c:pt idx="1">
                <c:v>3.2931080188826813</c:v>
              </c:pt>
              <c:pt idx="2">
                <c:v>3.3643014329091008</c:v>
              </c:pt>
              <c:pt idx="3">
                <c:v>6.6481606050551401</c:v>
              </c:pt>
              <c:pt idx="4">
                <c:v>7.3305882723782698</c:v>
              </c:pt>
              <c:pt idx="5">
                <c:v>9.0395586808847135</c:v>
              </c:pt>
              <c:pt idx="6">
                <c:v>9.4643172186749904</c:v>
              </c:pt>
              <c:pt idx="7">
                <c:v>10.162126567253971</c:v>
              </c:pt>
              <c:pt idx="8">
                <c:v>11.872946519931439</c:v>
              </c:pt>
              <c:pt idx="9">
                <c:v>15.432740523678829</c:v>
              </c:pt>
              <c:pt idx="10">
                <c:v>17.045156553207111</c:v>
              </c:pt>
              <c:pt idx="11">
                <c:v>18.779809495403089</c:v>
              </c:pt>
              <c:pt idx="12">
                <c:v>19.249140279676578</c:v>
              </c:pt>
              <c:pt idx="13">
                <c:v>19.717281693008342</c:v>
              </c:pt>
              <c:pt idx="14">
                <c:v>21.433899785625865</c:v>
              </c:pt>
              <c:pt idx="15">
                <c:v>23.151707200952664</c:v>
              </c:pt>
              <c:pt idx="16">
                <c:v>23.324680524766439</c:v>
              </c:pt>
              <c:pt idx="17">
                <c:v>23.636737864593361</c:v>
              </c:pt>
              <c:pt idx="18">
                <c:v>25.988099685879327</c:v>
              </c:pt>
              <c:pt idx="19">
                <c:v>27.6520268935713</c:v>
              </c:pt>
              <c:pt idx="20">
                <c:v>30.859891996675948</c:v>
              </c:pt>
              <c:pt idx="21">
                <c:v>31.054212892156485</c:v>
              </c:pt>
              <c:pt idx="22">
                <c:v>31.892283406891433</c:v>
              </c:pt>
              <c:pt idx="23">
                <c:v>33.205668136900613</c:v>
              </c:pt>
              <c:pt idx="24">
                <c:v>38.564834408534104</c:v>
              </c:pt>
              <c:pt idx="25">
                <c:v>39.747900060381085</c:v>
              </c:pt>
              <c:pt idx="26">
                <c:v>54.934315167108906</c:v>
              </c:pt>
              <c:pt idx="27">
                <c:v>56.210814576377047</c:v>
              </c:pt>
              <c:pt idx="28">
                <c:v>57.596269765067738</c:v>
              </c:pt>
              <c:pt idx="29">
                <c:v>67.231179652375047</c:v>
              </c:pt>
              <c:pt idx="30">
                <c:v>72.324103339724076</c:v>
              </c:pt>
              <c:pt idx="31">
                <c:v>117.48145016621798</c:v>
              </c:pt>
            </c:numLit>
          </c:val>
          <c:extLst>
            <c:ext xmlns:c16="http://schemas.microsoft.com/office/drawing/2014/chart" uri="{C3380CC4-5D6E-409C-BE32-E72D297353CC}">
              <c16:uniqueId val="{0000002A-CE3E-4C4D-A716-58F62F2C983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E2B9-4BE1-9CBA-2CE370F6ADA2}"/>
              </c:ext>
            </c:extLst>
          </c:dPt>
          <c:dPt>
            <c:idx val="12"/>
            <c:invertIfNegative val="0"/>
            <c:bubble3D val="0"/>
            <c:extLst>
              <c:ext xmlns:c16="http://schemas.microsoft.com/office/drawing/2014/chart" uri="{C3380CC4-5D6E-409C-BE32-E72D297353CC}">
                <c16:uniqueId val="{00000001-E2B9-4BE1-9CBA-2CE370F6ADA2}"/>
              </c:ext>
            </c:extLst>
          </c:dPt>
          <c:dPt>
            <c:idx val="13"/>
            <c:invertIfNegative val="0"/>
            <c:bubble3D val="0"/>
            <c:spPr>
              <a:solidFill>
                <a:srgbClr val="FBBB27"/>
              </a:solidFill>
            </c:spPr>
            <c:extLst>
              <c:ext xmlns:c16="http://schemas.microsoft.com/office/drawing/2014/chart" uri="{C3380CC4-5D6E-409C-BE32-E72D297353CC}">
                <c16:uniqueId val="{00000003-E2B9-4BE1-9CBA-2CE370F6ADA2}"/>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'F156'!$B$5:$B$18</c:f>
              <c:strCache>
                <c:ptCount val="14"/>
                <c:pt idx="0">
                  <c:v>2008/06</c:v>
                </c:pt>
                <c:pt idx="1">
                  <c:v>2009/06</c:v>
                </c:pt>
                <c:pt idx="2">
                  <c:v>2010/06</c:v>
                </c:pt>
                <c:pt idx="3">
                  <c:v>2011/06</c:v>
                </c:pt>
                <c:pt idx="4">
                  <c:v>2012/06</c:v>
                </c:pt>
                <c:pt idx="5">
                  <c:v>2013/06</c:v>
                </c:pt>
                <c:pt idx="6">
                  <c:v>2014/06</c:v>
                </c:pt>
                <c:pt idx="7">
                  <c:v>2015/06</c:v>
                </c:pt>
                <c:pt idx="8">
                  <c:v>2016/06</c:v>
                </c:pt>
                <c:pt idx="9">
                  <c:v>2017/06</c:v>
                </c:pt>
                <c:pt idx="10">
                  <c:v>2018/06</c:v>
                </c:pt>
                <c:pt idx="11">
                  <c:v>2019/06</c:v>
                </c:pt>
                <c:pt idx="12">
                  <c:v>2020/06</c:v>
                </c:pt>
                <c:pt idx="13">
                  <c:v>2021/06</c:v>
                </c:pt>
              </c:strCache>
            </c:strRef>
          </c:cat>
          <c:val>
            <c:numRef>
              <c:f>'F156'!$C$5:$C$18</c:f>
              <c:numCache>
                <c:formatCode>#,##0</c:formatCode>
                <c:ptCount val="14"/>
                <c:pt idx="0">
                  <c:v>112691</c:v>
                </c:pt>
                <c:pt idx="1">
                  <c:v>112436</c:v>
                </c:pt>
                <c:pt idx="2">
                  <c:v>113366</c:v>
                </c:pt>
                <c:pt idx="3">
                  <c:v>114631</c:v>
                </c:pt>
                <c:pt idx="4">
                  <c:v>117659</c:v>
                </c:pt>
                <c:pt idx="5">
                  <c:v>104317</c:v>
                </c:pt>
                <c:pt idx="6">
                  <c:v>90783</c:v>
                </c:pt>
                <c:pt idx="7">
                  <c:v>87734</c:v>
                </c:pt>
                <c:pt idx="8">
                  <c:v>90231</c:v>
                </c:pt>
                <c:pt idx="9">
                  <c:v>93429</c:v>
                </c:pt>
                <c:pt idx="10">
                  <c:v>105636</c:v>
                </c:pt>
                <c:pt idx="11">
                  <c:v>106608</c:v>
                </c:pt>
                <c:pt idx="12">
                  <c:v>105927</c:v>
                </c:pt>
                <c:pt idx="13">
                  <c:v>98930</c:v>
                </c:pt>
              </c:numCache>
            </c:numRef>
          </c:val>
          <c:extLst>
            <c:ext xmlns:c16="http://schemas.microsoft.com/office/drawing/2014/chart" uri="{C3380CC4-5D6E-409C-BE32-E72D297353CC}">
              <c16:uniqueId val="{00000004-E2B9-4BE1-9CBA-2CE370F6ADA2}"/>
            </c:ext>
          </c:extLst>
        </c:ser>
        <c:dLbls>
          <c:showLegendKey val="0"/>
          <c:showVal val="0"/>
          <c:showCatName val="0"/>
          <c:showSerName val="0"/>
          <c:showPercent val="0"/>
          <c:showBubbleSize val="0"/>
        </c:dLbls>
        <c:gapWidth val="150"/>
        <c:axId val="308517696"/>
        <c:axId val="308518480"/>
      </c:barChart>
      <c:catAx>
        <c:axId val="30851769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8518480"/>
        <c:crosses val="autoZero"/>
        <c:auto val="1"/>
        <c:lblAlgn val="ctr"/>
        <c:lblOffset val="100"/>
        <c:noMultiLvlLbl val="0"/>
      </c:catAx>
      <c:valAx>
        <c:axId val="308518480"/>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30851769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AB90-4E3F-90B1-A44DECD1F8D6}"/>
              </c:ext>
            </c:extLst>
          </c:dPt>
          <c:dPt>
            <c:idx val="12"/>
            <c:invertIfNegative val="0"/>
            <c:bubble3D val="0"/>
            <c:extLst>
              <c:ext xmlns:c16="http://schemas.microsoft.com/office/drawing/2014/chart" uri="{C3380CC4-5D6E-409C-BE32-E72D297353CC}">
                <c16:uniqueId val="{00000001-AB90-4E3F-90B1-A44DECD1F8D6}"/>
              </c:ext>
            </c:extLst>
          </c:dPt>
          <c:dPt>
            <c:idx val="13"/>
            <c:invertIfNegative val="0"/>
            <c:bubble3D val="0"/>
            <c:spPr>
              <a:solidFill>
                <a:srgbClr val="FBBB27"/>
              </a:solidFill>
            </c:spPr>
            <c:extLst>
              <c:ext xmlns:c16="http://schemas.microsoft.com/office/drawing/2014/chart" uri="{C3380CC4-5D6E-409C-BE32-E72D297353CC}">
                <c16:uniqueId val="{00000003-AB90-4E3F-90B1-A44DECD1F8D6}"/>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'F157'!$B$6:$B$19</c:f>
              <c:strCache>
                <c:ptCount val="14"/>
                <c:pt idx="0">
                  <c:v>2008/06</c:v>
                </c:pt>
                <c:pt idx="1">
                  <c:v>2009/06</c:v>
                </c:pt>
                <c:pt idx="2">
                  <c:v>2010/06</c:v>
                </c:pt>
                <c:pt idx="3">
                  <c:v>2011/06</c:v>
                </c:pt>
                <c:pt idx="4">
                  <c:v>2012/06</c:v>
                </c:pt>
                <c:pt idx="5">
                  <c:v>2013/06</c:v>
                </c:pt>
                <c:pt idx="6">
                  <c:v>2014/06</c:v>
                </c:pt>
                <c:pt idx="7">
                  <c:v>2015/06</c:v>
                </c:pt>
                <c:pt idx="8">
                  <c:v>2016/06</c:v>
                </c:pt>
                <c:pt idx="9">
                  <c:v>2017/06</c:v>
                </c:pt>
                <c:pt idx="10">
                  <c:v>2018/06</c:v>
                </c:pt>
                <c:pt idx="11">
                  <c:v>2019/06</c:v>
                </c:pt>
                <c:pt idx="12">
                  <c:v>2020/06</c:v>
                </c:pt>
                <c:pt idx="13">
                  <c:v>2021/06</c:v>
                </c:pt>
              </c:strCache>
            </c:strRef>
          </c:cat>
          <c:val>
            <c:numRef>
              <c:f>'F157'!$C$6:$C$19</c:f>
              <c:numCache>
                <c:formatCode>#,##0</c:formatCode>
                <c:ptCount val="14"/>
                <c:pt idx="0">
                  <c:v>13930</c:v>
                </c:pt>
                <c:pt idx="1">
                  <c:v>14619</c:v>
                </c:pt>
                <c:pt idx="2">
                  <c:v>15480</c:v>
                </c:pt>
                <c:pt idx="3">
                  <c:v>15991</c:v>
                </c:pt>
                <c:pt idx="4">
                  <c:v>15887</c:v>
                </c:pt>
                <c:pt idx="5">
                  <c:v>13575</c:v>
                </c:pt>
                <c:pt idx="6">
                  <c:v>11613</c:v>
                </c:pt>
                <c:pt idx="7">
                  <c:v>11362</c:v>
                </c:pt>
                <c:pt idx="8">
                  <c:v>11164</c:v>
                </c:pt>
                <c:pt idx="9">
                  <c:v>11618</c:v>
                </c:pt>
                <c:pt idx="10">
                  <c:v>13323</c:v>
                </c:pt>
                <c:pt idx="11">
                  <c:v>14278</c:v>
                </c:pt>
                <c:pt idx="12">
                  <c:v>14953</c:v>
                </c:pt>
                <c:pt idx="13">
                  <c:v>14624</c:v>
                </c:pt>
              </c:numCache>
            </c:numRef>
          </c:val>
          <c:extLst>
            <c:ext xmlns:c16="http://schemas.microsoft.com/office/drawing/2014/chart" uri="{C3380CC4-5D6E-409C-BE32-E72D297353CC}">
              <c16:uniqueId val="{00000004-AB90-4E3F-90B1-A44DECD1F8D6}"/>
            </c:ext>
          </c:extLst>
        </c:ser>
        <c:dLbls>
          <c:showLegendKey val="0"/>
          <c:showVal val="0"/>
          <c:showCatName val="0"/>
          <c:showSerName val="0"/>
          <c:showPercent val="0"/>
          <c:showBubbleSize val="0"/>
        </c:dLbls>
        <c:gapWidth val="150"/>
        <c:axId val="232317688"/>
        <c:axId val="232317296"/>
      </c:barChart>
      <c:catAx>
        <c:axId val="2323176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7296"/>
        <c:crosses val="autoZero"/>
        <c:auto val="1"/>
        <c:lblAlgn val="ctr"/>
        <c:lblOffset val="100"/>
        <c:noMultiLvlLbl val="0"/>
      </c:catAx>
      <c:valAx>
        <c:axId val="2323172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768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9F66-42E6-BB6B-051C6DBDF0FC}"/>
              </c:ext>
            </c:extLst>
          </c:dPt>
          <c:dPt>
            <c:idx val="12"/>
            <c:invertIfNegative val="0"/>
            <c:bubble3D val="0"/>
            <c:extLst>
              <c:ext xmlns:c16="http://schemas.microsoft.com/office/drawing/2014/chart" uri="{C3380CC4-5D6E-409C-BE32-E72D297353CC}">
                <c16:uniqueId val="{00000001-9F66-42E6-BB6B-051C6DBDF0FC}"/>
              </c:ext>
            </c:extLst>
          </c:dPt>
          <c:dPt>
            <c:idx val="13"/>
            <c:invertIfNegative val="0"/>
            <c:bubble3D val="0"/>
            <c:spPr>
              <a:solidFill>
                <a:srgbClr val="FBBB27"/>
              </a:solidFill>
            </c:spPr>
            <c:extLst>
              <c:ext xmlns:c16="http://schemas.microsoft.com/office/drawing/2014/chart" uri="{C3380CC4-5D6E-409C-BE32-E72D297353CC}">
                <c16:uniqueId val="{00000003-9F66-42E6-BB6B-051C6DBDF0FC}"/>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'F158'!$B$5:$B$18</c:f>
              <c:strCache>
                <c:ptCount val="14"/>
                <c:pt idx="0">
                  <c:v>ene-jun 2008</c:v>
                </c:pt>
                <c:pt idx="1">
                  <c:v>ene-jun 2009</c:v>
                </c:pt>
                <c:pt idx="2">
                  <c:v>ene-jun 2010</c:v>
                </c:pt>
                <c:pt idx="3">
                  <c:v>ene-jun 2011</c:v>
                </c:pt>
                <c:pt idx="4">
                  <c:v>ene-jun 2012</c:v>
                </c:pt>
                <c:pt idx="5">
                  <c:v>ene-jun 2013</c:v>
                </c:pt>
                <c:pt idx="6">
                  <c:v>ene-jun 2014</c:v>
                </c:pt>
                <c:pt idx="7">
                  <c:v>ene-jun 2015</c:v>
                </c:pt>
                <c:pt idx="8">
                  <c:v>ene-jun 2016</c:v>
                </c:pt>
                <c:pt idx="9">
                  <c:v>ene-jun 2017</c:v>
                </c:pt>
                <c:pt idx="10">
                  <c:v>ene-jun 2018</c:v>
                </c:pt>
                <c:pt idx="11">
                  <c:v>ene-jun 2019</c:v>
                </c:pt>
                <c:pt idx="12">
                  <c:v>ene-jun 2020</c:v>
                </c:pt>
                <c:pt idx="13">
                  <c:v>ene-jun 2021</c:v>
                </c:pt>
              </c:strCache>
            </c:strRef>
          </c:cat>
          <c:val>
            <c:numRef>
              <c:f>'F158'!$C$5:$C$18</c:f>
              <c:numCache>
                <c:formatCode>#,##0</c:formatCode>
                <c:ptCount val="14"/>
                <c:pt idx="0">
                  <c:v>687874</c:v>
                </c:pt>
                <c:pt idx="1">
                  <c:v>632532</c:v>
                </c:pt>
                <c:pt idx="2">
                  <c:v>639986</c:v>
                </c:pt>
                <c:pt idx="3">
                  <c:v>652059</c:v>
                </c:pt>
                <c:pt idx="4">
                  <c:v>669261</c:v>
                </c:pt>
                <c:pt idx="5">
                  <c:v>619011</c:v>
                </c:pt>
                <c:pt idx="6">
                  <c:v>551043</c:v>
                </c:pt>
                <c:pt idx="7">
                  <c:v>505850</c:v>
                </c:pt>
                <c:pt idx="8">
                  <c:v>541162</c:v>
                </c:pt>
                <c:pt idx="9">
                  <c:v>532821</c:v>
                </c:pt>
                <c:pt idx="10">
                  <c:v>587858</c:v>
                </c:pt>
                <c:pt idx="11">
                  <c:v>629182</c:v>
                </c:pt>
                <c:pt idx="12">
                  <c:v>604352</c:v>
                </c:pt>
                <c:pt idx="13">
                  <c:v>588955</c:v>
                </c:pt>
              </c:numCache>
            </c:numRef>
          </c:val>
          <c:extLst>
            <c:ext xmlns:c16="http://schemas.microsoft.com/office/drawing/2014/chart" uri="{C3380CC4-5D6E-409C-BE32-E72D297353CC}">
              <c16:uniqueId val="{00000004-9F66-42E6-BB6B-051C6DBDF0FC}"/>
            </c:ext>
          </c:extLst>
        </c:ser>
        <c:dLbls>
          <c:showLegendKey val="0"/>
          <c:showVal val="0"/>
          <c:showCatName val="0"/>
          <c:showSerName val="0"/>
          <c:showPercent val="0"/>
          <c:showBubbleSize val="0"/>
        </c:dLbls>
        <c:gapWidth val="150"/>
        <c:axId val="232316512"/>
        <c:axId val="232315728"/>
      </c:barChart>
      <c:catAx>
        <c:axId val="2323165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5728"/>
        <c:crosses val="autoZero"/>
        <c:auto val="1"/>
        <c:lblAlgn val="ctr"/>
        <c:lblOffset val="100"/>
        <c:noMultiLvlLbl val="0"/>
      </c:catAx>
      <c:valAx>
        <c:axId val="23231572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65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A883-4184-854B-6B04667BFFAF}"/>
              </c:ext>
            </c:extLst>
          </c:dPt>
          <c:dPt>
            <c:idx val="12"/>
            <c:invertIfNegative val="0"/>
            <c:bubble3D val="0"/>
            <c:extLst>
              <c:ext xmlns:c16="http://schemas.microsoft.com/office/drawing/2014/chart" uri="{C3380CC4-5D6E-409C-BE32-E72D297353CC}">
                <c16:uniqueId val="{00000001-A883-4184-854B-6B04667BFFAF}"/>
              </c:ext>
            </c:extLst>
          </c:dPt>
          <c:dPt>
            <c:idx val="13"/>
            <c:invertIfNegative val="0"/>
            <c:bubble3D val="0"/>
            <c:spPr>
              <a:solidFill>
                <a:srgbClr val="FBBB27"/>
              </a:solidFill>
            </c:spPr>
            <c:extLst>
              <c:ext xmlns:c16="http://schemas.microsoft.com/office/drawing/2014/chart" uri="{C3380CC4-5D6E-409C-BE32-E72D297353CC}">
                <c16:uniqueId val="{00000003-A883-4184-854B-6B04667BFFAF}"/>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'F159'!$B$6:$B$19</c:f>
              <c:strCache>
                <c:ptCount val="14"/>
                <c:pt idx="0">
                  <c:v>ene-jun 2008</c:v>
                </c:pt>
                <c:pt idx="1">
                  <c:v>ene-jun 2009</c:v>
                </c:pt>
                <c:pt idx="2">
                  <c:v>ene-jun 2010</c:v>
                </c:pt>
                <c:pt idx="3">
                  <c:v>ene-jun 2011</c:v>
                </c:pt>
                <c:pt idx="4">
                  <c:v>ene-jun 2012</c:v>
                </c:pt>
                <c:pt idx="5">
                  <c:v>ene-jun 2013</c:v>
                </c:pt>
                <c:pt idx="6">
                  <c:v>ene-jun 2014</c:v>
                </c:pt>
                <c:pt idx="7">
                  <c:v>ene-jun 2015</c:v>
                </c:pt>
                <c:pt idx="8">
                  <c:v>ene-jun 2016</c:v>
                </c:pt>
                <c:pt idx="9">
                  <c:v>ene-jun 2017</c:v>
                </c:pt>
                <c:pt idx="10">
                  <c:v>ene-jun 2018</c:v>
                </c:pt>
                <c:pt idx="11">
                  <c:v>ene-jun 2019</c:v>
                </c:pt>
                <c:pt idx="12">
                  <c:v>ene-jun 2020</c:v>
                </c:pt>
                <c:pt idx="13">
                  <c:v>ene-jun 2021</c:v>
                </c:pt>
              </c:strCache>
            </c:strRef>
          </c:cat>
          <c:val>
            <c:numRef>
              <c:f>'F159'!$C$6:$C$19</c:f>
              <c:numCache>
                <c:formatCode>#,##0</c:formatCode>
                <c:ptCount val="14"/>
                <c:pt idx="0">
                  <c:v>83997</c:v>
                </c:pt>
                <c:pt idx="1">
                  <c:v>82800</c:v>
                </c:pt>
                <c:pt idx="2">
                  <c:v>87516</c:v>
                </c:pt>
                <c:pt idx="3">
                  <c:v>90075</c:v>
                </c:pt>
                <c:pt idx="4">
                  <c:v>92502</c:v>
                </c:pt>
                <c:pt idx="5">
                  <c:v>81283</c:v>
                </c:pt>
                <c:pt idx="6">
                  <c:v>71283</c:v>
                </c:pt>
                <c:pt idx="7">
                  <c:v>64746</c:v>
                </c:pt>
                <c:pt idx="8">
                  <c:v>67487</c:v>
                </c:pt>
                <c:pt idx="9">
                  <c:v>66894</c:v>
                </c:pt>
                <c:pt idx="10">
                  <c:v>73160</c:v>
                </c:pt>
                <c:pt idx="11">
                  <c:v>81667</c:v>
                </c:pt>
                <c:pt idx="12">
                  <c:v>81721</c:v>
                </c:pt>
                <c:pt idx="13">
                  <c:v>84228</c:v>
                </c:pt>
              </c:numCache>
            </c:numRef>
          </c:val>
          <c:extLst>
            <c:ext xmlns:c16="http://schemas.microsoft.com/office/drawing/2014/chart" uri="{C3380CC4-5D6E-409C-BE32-E72D297353CC}">
              <c16:uniqueId val="{00000004-A883-4184-854B-6B04667BFFAF}"/>
            </c:ext>
          </c:extLst>
        </c:ser>
        <c:dLbls>
          <c:showLegendKey val="0"/>
          <c:showVal val="0"/>
          <c:showCatName val="0"/>
          <c:showSerName val="0"/>
          <c:showPercent val="0"/>
          <c:showBubbleSize val="0"/>
        </c:dLbls>
        <c:gapWidth val="150"/>
        <c:axId val="306550312"/>
        <c:axId val="306551096"/>
      </c:barChart>
      <c:catAx>
        <c:axId val="3065503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6551096"/>
        <c:crosses val="autoZero"/>
        <c:auto val="1"/>
        <c:lblAlgn val="ctr"/>
        <c:lblOffset val="100"/>
        <c:noMultiLvlLbl val="0"/>
      </c:catAx>
      <c:valAx>
        <c:axId val="3065510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065503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'F160'!$B$8</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5279-4DCD-BFFE-62E6DEA81C7E}"/>
              </c:ext>
            </c:extLst>
          </c:dPt>
          <c:dPt>
            <c:idx val="1"/>
            <c:invertIfNegative val="0"/>
            <c:bubble3D val="0"/>
            <c:extLst>
              <c:ext xmlns:c16="http://schemas.microsoft.com/office/drawing/2014/chart" uri="{C3380CC4-5D6E-409C-BE32-E72D297353CC}">
                <c16:uniqueId val="{00000001-5279-4DCD-BFFE-62E6DEA81C7E}"/>
              </c:ext>
            </c:extLst>
          </c:dPt>
          <c:dPt>
            <c:idx val="2"/>
            <c:invertIfNegative val="0"/>
            <c:bubble3D val="0"/>
            <c:extLst>
              <c:ext xmlns:c16="http://schemas.microsoft.com/office/drawing/2014/chart" uri="{C3380CC4-5D6E-409C-BE32-E72D297353CC}">
                <c16:uniqueId val="{00000002-5279-4DCD-BFFE-62E6DEA81C7E}"/>
              </c:ext>
            </c:extLst>
          </c:dPt>
          <c:dPt>
            <c:idx val="3"/>
            <c:invertIfNegative val="0"/>
            <c:bubble3D val="0"/>
            <c:extLst>
              <c:ext xmlns:c16="http://schemas.microsoft.com/office/drawing/2014/chart" uri="{C3380CC4-5D6E-409C-BE32-E72D297353CC}">
                <c16:uniqueId val="{00000003-5279-4DCD-BFFE-62E6DEA81C7E}"/>
              </c:ext>
            </c:extLst>
          </c:dPt>
          <c:dPt>
            <c:idx val="4"/>
            <c:invertIfNegative val="0"/>
            <c:bubble3D val="0"/>
            <c:extLst>
              <c:ext xmlns:c16="http://schemas.microsoft.com/office/drawing/2014/chart" uri="{C3380CC4-5D6E-409C-BE32-E72D297353CC}">
                <c16:uniqueId val="{00000004-5279-4DCD-BFFE-62E6DEA81C7E}"/>
              </c:ext>
            </c:extLst>
          </c:dPt>
          <c:dPt>
            <c:idx val="5"/>
            <c:invertIfNegative val="0"/>
            <c:bubble3D val="0"/>
            <c:extLst>
              <c:ext xmlns:c16="http://schemas.microsoft.com/office/drawing/2014/chart" uri="{C3380CC4-5D6E-409C-BE32-E72D297353CC}">
                <c16:uniqueId val="{00000005-5279-4DCD-BFFE-62E6DEA81C7E}"/>
              </c:ext>
            </c:extLst>
          </c:dPt>
          <c:dPt>
            <c:idx val="6"/>
            <c:invertIfNegative val="0"/>
            <c:bubble3D val="0"/>
            <c:extLst>
              <c:ext xmlns:c16="http://schemas.microsoft.com/office/drawing/2014/chart" uri="{C3380CC4-5D6E-409C-BE32-E72D297353CC}">
                <c16:uniqueId val="{00000006-5279-4DCD-BFFE-62E6DEA81C7E}"/>
              </c:ext>
            </c:extLst>
          </c:dPt>
          <c:dPt>
            <c:idx val="7"/>
            <c:invertIfNegative val="0"/>
            <c:bubble3D val="0"/>
            <c:extLst>
              <c:ext xmlns:c16="http://schemas.microsoft.com/office/drawing/2014/chart" uri="{C3380CC4-5D6E-409C-BE32-E72D297353CC}">
                <c16:uniqueId val="{00000007-5279-4DCD-BFFE-62E6DEA81C7E}"/>
              </c:ext>
            </c:extLst>
          </c:dPt>
          <c:dPt>
            <c:idx val="8"/>
            <c:invertIfNegative val="0"/>
            <c:bubble3D val="0"/>
            <c:extLst>
              <c:ext xmlns:c16="http://schemas.microsoft.com/office/drawing/2014/chart" uri="{C3380CC4-5D6E-409C-BE32-E72D297353CC}">
                <c16:uniqueId val="{00000008-5279-4DCD-BFFE-62E6DEA81C7E}"/>
              </c:ext>
            </c:extLst>
          </c:dPt>
          <c:dPt>
            <c:idx val="9"/>
            <c:invertIfNegative val="0"/>
            <c:bubble3D val="0"/>
            <c:extLst>
              <c:ext xmlns:c16="http://schemas.microsoft.com/office/drawing/2014/chart" uri="{C3380CC4-5D6E-409C-BE32-E72D297353CC}">
                <c16:uniqueId val="{00000009-5279-4DCD-BFFE-62E6DEA81C7E}"/>
              </c:ext>
            </c:extLst>
          </c:dPt>
          <c:dPt>
            <c:idx val="10"/>
            <c:invertIfNegative val="0"/>
            <c:bubble3D val="0"/>
            <c:extLst>
              <c:ext xmlns:c16="http://schemas.microsoft.com/office/drawing/2014/chart" uri="{C3380CC4-5D6E-409C-BE32-E72D297353CC}">
                <c16:uniqueId val="{0000000A-5279-4DCD-BFFE-62E6DEA81C7E}"/>
              </c:ext>
            </c:extLst>
          </c:dPt>
          <c:dPt>
            <c:idx val="11"/>
            <c:invertIfNegative val="0"/>
            <c:bubble3D val="0"/>
            <c:extLst>
              <c:ext xmlns:c16="http://schemas.microsoft.com/office/drawing/2014/chart" uri="{C3380CC4-5D6E-409C-BE32-E72D297353CC}">
                <c16:uniqueId val="{0000000B-5279-4DCD-BFFE-62E6DEA81C7E}"/>
              </c:ext>
            </c:extLst>
          </c:dPt>
          <c:dPt>
            <c:idx val="12"/>
            <c:invertIfNegative val="0"/>
            <c:bubble3D val="0"/>
            <c:extLst>
              <c:ext xmlns:c16="http://schemas.microsoft.com/office/drawing/2014/chart" uri="{C3380CC4-5D6E-409C-BE32-E72D297353CC}">
                <c16:uniqueId val="{0000000C-5279-4DCD-BFFE-62E6DEA81C7E}"/>
              </c:ext>
            </c:extLst>
          </c:dPt>
          <c:dPt>
            <c:idx val="13"/>
            <c:invertIfNegative val="0"/>
            <c:bubble3D val="0"/>
            <c:extLst>
              <c:ext xmlns:c16="http://schemas.microsoft.com/office/drawing/2014/chart" uri="{C3380CC4-5D6E-409C-BE32-E72D297353CC}">
                <c16:uniqueId val="{0000000D-5279-4DCD-BFFE-62E6DEA81C7E}"/>
              </c:ext>
            </c:extLst>
          </c:dPt>
          <c:dPt>
            <c:idx val="14"/>
            <c:invertIfNegative val="0"/>
            <c:bubble3D val="0"/>
            <c:extLst>
              <c:ext xmlns:c16="http://schemas.microsoft.com/office/drawing/2014/chart" uri="{C3380CC4-5D6E-409C-BE32-E72D297353CC}">
                <c16:uniqueId val="{0000000E-5279-4DCD-BFFE-62E6DEA81C7E}"/>
              </c:ext>
            </c:extLst>
          </c:dPt>
          <c:dPt>
            <c:idx val="15"/>
            <c:invertIfNegative val="0"/>
            <c:bubble3D val="0"/>
            <c:extLst>
              <c:ext xmlns:c16="http://schemas.microsoft.com/office/drawing/2014/chart" uri="{C3380CC4-5D6E-409C-BE32-E72D297353CC}">
                <c16:uniqueId val="{0000000F-5279-4DCD-BFFE-62E6DEA81C7E}"/>
              </c:ext>
            </c:extLst>
          </c:dPt>
          <c:dPt>
            <c:idx val="16"/>
            <c:invertIfNegative val="0"/>
            <c:bubble3D val="0"/>
            <c:extLst>
              <c:ext xmlns:c16="http://schemas.microsoft.com/office/drawing/2014/chart" uri="{C3380CC4-5D6E-409C-BE32-E72D297353CC}">
                <c16:uniqueId val="{00000010-5279-4DCD-BFFE-62E6DEA81C7E}"/>
              </c:ext>
            </c:extLst>
          </c:dPt>
          <c:dPt>
            <c:idx val="17"/>
            <c:invertIfNegative val="0"/>
            <c:bubble3D val="0"/>
            <c:extLst>
              <c:ext xmlns:c16="http://schemas.microsoft.com/office/drawing/2014/chart" uri="{C3380CC4-5D6E-409C-BE32-E72D297353CC}">
                <c16:uniqueId val="{00000011-5279-4DCD-BFFE-62E6DEA81C7E}"/>
              </c:ext>
            </c:extLst>
          </c:dPt>
          <c:dPt>
            <c:idx val="18"/>
            <c:invertIfNegative val="0"/>
            <c:bubble3D val="0"/>
            <c:extLst>
              <c:ext xmlns:c16="http://schemas.microsoft.com/office/drawing/2014/chart" uri="{C3380CC4-5D6E-409C-BE32-E72D297353CC}">
                <c16:uniqueId val="{00000012-5279-4DCD-BFFE-62E6DEA81C7E}"/>
              </c:ext>
            </c:extLst>
          </c:dPt>
          <c:dPt>
            <c:idx val="19"/>
            <c:invertIfNegative val="0"/>
            <c:bubble3D val="0"/>
            <c:extLst>
              <c:ext xmlns:c16="http://schemas.microsoft.com/office/drawing/2014/chart" uri="{C3380CC4-5D6E-409C-BE32-E72D297353CC}">
                <c16:uniqueId val="{00000013-5279-4DCD-BFFE-62E6DEA81C7E}"/>
              </c:ext>
            </c:extLst>
          </c:dPt>
          <c:dPt>
            <c:idx val="20"/>
            <c:invertIfNegative val="0"/>
            <c:bubble3D val="0"/>
            <c:extLst>
              <c:ext xmlns:c16="http://schemas.microsoft.com/office/drawing/2014/chart" uri="{C3380CC4-5D6E-409C-BE32-E72D297353CC}">
                <c16:uniqueId val="{00000014-5279-4DCD-BFFE-62E6DEA81C7E}"/>
              </c:ext>
            </c:extLst>
          </c:dPt>
          <c:dPt>
            <c:idx val="21"/>
            <c:invertIfNegative val="0"/>
            <c:bubble3D val="0"/>
            <c:extLst>
              <c:ext xmlns:c16="http://schemas.microsoft.com/office/drawing/2014/chart" uri="{C3380CC4-5D6E-409C-BE32-E72D297353CC}">
                <c16:uniqueId val="{00000015-5279-4DCD-BFFE-62E6DEA81C7E}"/>
              </c:ext>
            </c:extLst>
          </c:dPt>
          <c:dPt>
            <c:idx val="22"/>
            <c:invertIfNegative val="0"/>
            <c:bubble3D val="0"/>
            <c:extLst>
              <c:ext xmlns:c16="http://schemas.microsoft.com/office/drawing/2014/chart" uri="{C3380CC4-5D6E-409C-BE32-E72D297353CC}">
                <c16:uniqueId val="{00000016-5279-4DCD-BFFE-62E6DEA81C7E}"/>
              </c:ext>
            </c:extLst>
          </c:dPt>
          <c:dPt>
            <c:idx val="23"/>
            <c:invertIfNegative val="0"/>
            <c:bubble3D val="0"/>
            <c:extLst>
              <c:ext xmlns:c16="http://schemas.microsoft.com/office/drawing/2014/chart" uri="{C3380CC4-5D6E-409C-BE32-E72D297353CC}">
                <c16:uniqueId val="{00000017-5279-4DCD-BFFE-62E6DEA81C7E}"/>
              </c:ext>
            </c:extLst>
          </c:dPt>
          <c:dPt>
            <c:idx val="24"/>
            <c:invertIfNegative val="0"/>
            <c:bubble3D val="0"/>
            <c:extLst>
              <c:ext xmlns:c16="http://schemas.microsoft.com/office/drawing/2014/chart" uri="{C3380CC4-5D6E-409C-BE32-E72D297353CC}">
                <c16:uniqueId val="{00000018-5279-4DCD-BFFE-62E6DEA81C7E}"/>
              </c:ext>
            </c:extLst>
          </c:dPt>
          <c:dPt>
            <c:idx val="25"/>
            <c:invertIfNegative val="0"/>
            <c:bubble3D val="0"/>
            <c:extLst>
              <c:ext xmlns:c16="http://schemas.microsoft.com/office/drawing/2014/chart" uri="{C3380CC4-5D6E-409C-BE32-E72D297353CC}">
                <c16:uniqueId val="{00000019-5279-4DCD-BFFE-62E6DEA81C7E}"/>
              </c:ext>
            </c:extLst>
          </c:dPt>
          <c:dPt>
            <c:idx val="26"/>
            <c:invertIfNegative val="0"/>
            <c:bubble3D val="0"/>
            <c:extLst>
              <c:ext xmlns:c16="http://schemas.microsoft.com/office/drawing/2014/chart" uri="{C3380CC4-5D6E-409C-BE32-E72D297353CC}">
                <c16:uniqueId val="{0000001A-5279-4DCD-BFFE-62E6DEA81C7E}"/>
              </c:ext>
            </c:extLst>
          </c:dPt>
          <c:dPt>
            <c:idx val="27"/>
            <c:invertIfNegative val="0"/>
            <c:bubble3D val="0"/>
            <c:extLst>
              <c:ext xmlns:c16="http://schemas.microsoft.com/office/drawing/2014/chart" uri="{C3380CC4-5D6E-409C-BE32-E72D297353CC}">
                <c16:uniqueId val="{0000001B-5279-4DCD-BFFE-62E6DEA81C7E}"/>
              </c:ext>
            </c:extLst>
          </c:dPt>
          <c:dPt>
            <c:idx val="28"/>
            <c:invertIfNegative val="0"/>
            <c:bubble3D val="0"/>
            <c:extLst>
              <c:ext xmlns:c16="http://schemas.microsoft.com/office/drawing/2014/chart" uri="{C3380CC4-5D6E-409C-BE32-E72D297353CC}">
                <c16:uniqueId val="{0000001C-5279-4DCD-BFFE-62E6DEA81C7E}"/>
              </c:ext>
            </c:extLst>
          </c:dPt>
          <c:dPt>
            <c:idx val="29"/>
            <c:invertIfNegative val="0"/>
            <c:bubble3D val="0"/>
            <c:extLst>
              <c:ext xmlns:c16="http://schemas.microsoft.com/office/drawing/2014/chart" uri="{C3380CC4-5D6E-409C-BE32-E72D297353CC}">
                <c16:uniqueId val="{0000001D-5279-4DCD-BFFE-62E6DEA81C7E}"/>
              </c:ext>
            </c:extLst>
          </c:dPt>
          <c:dPt>
            <c:idx val="30"/>
            <c:invertIfNegative val="0"/>
            <c:bubble3D val="0"/>
            <c:spPr>
              <a:solidFill>
                <a:srgbClr val="FBBB27"/>
              </a:solidFill>
            </c:spPr>
            <c:extLst>
              <c:ext xmlns:c16="http://schemas.microsoft.com/office/drawing/2014/chart" uri="{C3380CC4-5D6E-409C-BE32-E72D297353CC}">
                <c16:uniqueId val="{0000001F-5279-4DCD-BFFE-62E6DEA81C7E}"/>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279-4DCD-BFFE-62E6DEA81C7E}"/>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'F160'!$A$9:$A$39</c:f>
              <c:strCache>
                <c:ptCount val="31"/>
                <c:pt idx="0">
                  <c:v>Tlaxcala</c:v>
                </c:pt>
                <c:pt idx="1">
                  <c:v>Baja California</c:v>
                </c:pt>
                <c:pt idx="2">
                  <c:v>Quintana Roo</c:v>
                </c:pt>
                <c:pt idx="3">
                  <c:v>Nuevo León</c:v>
                </c:pt>
                <c:pt idx="4">
                  <c:v>Campeche</c:v>
                </c:pt>
                <c:pt idx="5">
                  <c:v>Colima</c:v>
                </c:pt>
                <c:pt idx="6">
                  <c:v>Yucatán</c:v>
                </c:pt>
                <c:pt idx="7">
                  <c:v>Baja California Sur</c:v>
                </c:pt>
                <c:pt idx="8">
                  <c:v>Morelos</c:v>
                </c:pt>
                <c:pt idx="9">
                  <c:v>Nayarit</c:v>
                </c:pt>
                <c:pt idx="10">
                  <c:v>Sonora</c:v>
                </c:pt>
                <c:pt idx="11">
                  <c:v>Tamaulipas</c:v>
                </c:pt>
                <c:pt idx="12">
                  <c:v>Sinaloa</c:v>
                </c:pt>
                <c:pt idx="13">
                  <c:v>Oaxaca</c:v>
                </c:pt>
                <c:pt idx="14">
                  <c:v>Tabasco</c:v>
                </c:pt>
                <c:pt idx="15">
                  <c:v>Zacatecas</c:v>
                </c:pt>
                <c:pt idx="16">
                  <c:v>Aguascalientes</c:v>
                </c:pt>
                <c:pt idx="17">
                  <c:v>Querétaro</c:v>
                </c:pt>
                <c:pt idx="18">
                  <c:v>Durango</c:v>
                </c:pt>
                <c:pt idx="19">
                  <c:v>Guerrero</c:v>
                </c:pt>
                <c:pt idx="20">
                  <c:v>Hidalgo</c:v>
                </c:pt>
                <c:pt idx="21">
                  <c:v>San Luis Potosí</c:v>
                </c:pt>
                <c:pt idx="22">
                  <c:v>Puebla</c:v>
                </c:pt>
                <c:pt idx="23">
                  <c:v>Chiapas</c:v>
                </c:pt>
                <c:pt idx="24">
                  <c:v>Veracruz</c:v>
                </c:pt>
                <c:pt idx="25">
                  <c:v>Chihuahua</c:v>
                </c:pt>
                <c:pt idx="26">
                  <c:v>Coahuila</c:v>
                </c:pt>
                <c:pt idx="27">
                  <c:v>Estado de México</c:v>
                </c:pt>
                <c:pt idx="28">
                  <c:v>Guanajuato</c:v>
                </c:pt>
                <c:pt idx="29">
                  <c:v>Michoacán</c:v>
                </c:pt>
                <c:pt idx="30">
                  <c:v>Jalisco</c:v>
                </c:pt>
              </c:strCache>
            </c:strRef>
          </c:cat>
          <c:val>
            <c:numRef>
              <c:f>'F160'!$B$9:$B$39</c:f>
              <c:numCache>
                <c:formatCode>#,##0</c:formatCode>
                <c:ptCount val="31"/>
                <c:pt idx="0">
                  <c:v>145</c:v>
                </c:pt>
                <c:pt idx="1">
                  <c:v>162</c:v>
                </c:pt>
                <c:pt idx="2">
                  <c:v>191</c:v>
                </c:pt>
                <c:pt idx="3">
                  <c:v>249</c:v>
                </c:pt>
                <c:pt idx="4">
                  <c:v>255</c:v>
                </c:pt>
                <c:pt idx="5">
                  <c:v>270</c:v>
                </c:pt>
                <c:pt idx="6">
                  <c:v>271</c:v>
                </c:pt>
                <c:pt idx="7">
                  <c:v>306</c:v>
                </c:pt>
                <c:pt idx="8">
                  <c:v>319</c:v>
                </c:pt>
                <c:pt idx="9">
                  <c:v>462</c:v>
                </c:pt>
                <c:pt idx="10">
                  <c:v>521</c:v>
                </c:pt>
                <c:pt idx="11">
                  <c:v>603</c:v>
                </c:pt>
                <c:pt idx="12">
                  <c:v>619</c:v>
                </c:pt>
                <c:pt idx="13">
                  <c:v>658</c:v>
                </c:pt>
                <c:pt idx="14">
                  <c:v>691</c:v>
                </c:pt>
                <c:pt idx="15">
                  <c:v>979</c:v>
                </c:pt>
                <c:pt idx="16">
                  <c:v>1052</c:v>
                </c:pt>
                <c:pt idx="17">
                  <c:v>1103</c:v>
                </c:pt>
                <c:pt idx="18">
                  <c:v>1159</c:v>
                </c:pt>
                <c:pt idx="19">
                  <c:v>1176</c:v>
                </c:pt>
                <c:pt idx="20">
                  <c:v>1202</c:v>
                </c:pt>
                <c:pt idx="21">
                  <c:v>1294</c:v>
                </c:pt>
                <c:pt idx="22">
                  <c:v>1575</c:v>
                </c:pt>
                <c:pt idx="23">
                  <c:v>1760</c:v>
                </c:pt>
                <c:pt idx="24">
                  <c:v>2243</c:v>
                </c:pt>
                <c:pt idx="25">
                  <c:v>2311</c:v>
                </c:pt>
                <c:pt idx="26">
                  <c:v>2372</c:v>
                </c:pt>
                <c:pt idx="27">
                  <c:v>3718</c:v>
                </c:pt>
                <c:pt idx="28">
                  <c:v>3769</c:v>
                </c:pt>
                <c:pt idx="29">
                  <c:v>5245</c:v>
                </c:pt>
                <c:pt idx="30">
                  <c:v>10100</c:v>
                </c:pt>
              </c:numCache>
            </c:numRef>
          </c:val>
          <c:extLst>
            <c:ext xmlns:c16="http://schemas.microsoft.com/office/drawing/2014/chart" uri="{C3380CC4-5D6E-409C-BE32-E72D297353CC}">
              <c16:uniqueId val="{00000020-5279-4DCD-BFFE-62E6DEA81C7E}"/>
            </c:ext>
          </c:extLst>
        </c:ser>
        <c:dLbls>
          <c:showLegendKey val="0"/>
          <c:showVal val="0"/>
          <c:showCatName val="0"/>
          <c:showSerName val="0"/>
          <c:showPercent val="0"/>
          <c:showBubbleSize val="0"/>
        </c:dLbls>
        <c:gapWidth val="150"/>
        <c:axId val="306549136"/>
        <c:axId val="341545272"/>
      </c:barChart>
      <c:catAx>
        <c:axId val="3065491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41545272"/>
        <c:crosses val="autoZero"/>
        <c:auto val="1"/>
        <c:lblAlgn val="ctr"/>
        <c:lblOffset val="100"/>
        <c:noMultiLvlLbl val="0"/>
      </c:catAx>
      <c:valAx>
        <c:axId val="341545272"/>
        <c:scaling>
          <c:orientation val="minMax"/>
        </c:scaling>
        <c:delete val="1"/>
        <c:axPos val="b"/>
        <c:numFmt formatCode="#,##0" sourceLinked="1"/>
        <c:majorTickMark val="out"/>
        <c:minorTickMark val="none"/>
        <c:tickLblPos val="nextTo"/>
        <c:crossAx val="3065491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'F161'!$B$9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8609-4570-B21D-09BDC03D34CE}"/>
              </c:ext>
            </c:extLst>
          </c:dPt>
          <c:dPt>
            <c:idx val="1"/>
            <c:invertIfNegative val="0"/>
            <c:bubble3D val="0"/>
            <c:extLst>
              <c:ext xmlns:c16="http://schemas.microsoft.com/office/drawing/2014/chart" uri="{C3380CC4-5D6E-409C-BE32-E72D297353CC}">
                <c16:uniqueId val="{00000001-8609-4570-B21D-09BDC03D34CE}"/>
              </c:ext>
            </c:extLst>
          </c:dPt>
          <c:dPt>
            <c:idx val="2"/>
            <c:invertIfNegative val="0"/>
            <c:bubble3D val="0"/>
            <c:extLst>
              <c:ext xmlns:c16="http://schemas.microsoft.com/office/drawing/2014/chart" uri="{C3380CC4-5D6E-409C-BE32-E72D297353CC}">
                <c16:uniqueId val="{00000002-8609-4570-B21D-09BDC03D34CE}"/>
              </c:ext>
            </c:extLst>
          </c:dPt>
          <c:dPt>
            <c:idx val="3"/>
            <c:invertIfNegative val="0"/>
            <c:bubble3D val="0"/>
            <c:extLst>
              <c:ext xmlns:c16="http://schemas.microsoft.com/office/drawing/2014/chart" uri="{C3380CC4-5D6E-409C-BE32-E72D297353CC}">
                <c16:uniqueId val="{00000003-8609-4570-B21D-09BDC03D34CE}"/>
              </c:ext>
            </c:extLst>
          </c:dPt>
          <c:dPt>
            <c:idx val="4"/>
            <c:invertIfNegative val="0"/>
            <c:bubble3D val="0"/>
            <c:extLst>
              <c:ext xmlns:c16="http://schemas.microsoft.com/office/drawing/2014/chart" uri="{C3380CC4-5D6E-409C-BE32-E72D297353CC}">
                <c16:uniqueId val="{00000004-8609-4570-B21D-09BDC03D34CE}"/>
              </c:ext>
            </c:extLst>
          </c:dPt>
          <c:dPt>
            <c:idx val="5"/>
            <c:invertIfNegative val="0"/>
            <c:bubble3D val="0"/>
            <c:extLst>
              <c:ext xmlns:c16="http://schemas.microsoft.com/office/drawing/2014/chart" uri="{C3380CC4-5D6E-409C-BE32-E72D297353CC}">
                <c16:uniqueId val="{00000005-8609-4570-B21D-09BDC03D34CE}"/>
              </c:ext>
            </c:extLst>
          </c:dPt>
          <c:dPt>
            <c:idx val="6"/>
            <c:invertIfNegative val="0"/>
            <c:bubble3D val="0"/>
            <c:extLst>
              <c:ext xmlns:c16="http://schemas.microsoft.com/office/drawing/2014/chart" uri="{C3380CC4-5D6E-409C-BE32-E72D297353CC}">
                <c16:uniqueId val="{00000006-8609-4570-B21D-09BDC03D34CE}"/>
              </c:ext>
            </c:extLst>
          </c:dPt>
          <c:dPt>
            <c:idx val="7"/>
            <c:invertIfNegative val="0"/>
            <c:bubble3D val="0"/>
            <c:extLst>
              <c:ext xmlns:c16="http://schemas.microsoft.com/office/drawing/2014/chart" uri="{C3380CC4-5D6E-409C-BE32-E72D297353CC}">
                <c16:uniqueId val="{00000007-8609-4570-B21D-09BDC03D34CE}"/>
              </c:ext>
            </c:extLst>
          </c:dPt>
          <c:dPt>
            <c:idx val="8"/>
            <c:invertIfNegative val="0"/>
            <c:bubble3D val="0"/>
            <c:extLst>
              <c:ext xmlns:c16="http://schemas.microsoft.com/office/drawing/2014/chart" uri="{C3380CC4-5D6E-409C-BE32-E72D297353CC}">
                <c16:uniqueId val="{00000008-8609-4570-B21D-09BDC03D34CE}"/>
              </c:ext>
            </c:extLst>
          </c:dPt>
          <c:dPt>
            <c:idx val="9"/>
            <c:invertIfNegative val="0"/>
            <c:bubble3D val="0"/>
            <c:extLst>
              <c:ext xmlns:c16="http://schemas.microsoft.com/office/drawing/2014/chart" uri="{C3380CC4-5D6E-409C-BE32-E72D297353CC}">
                <c16:uniqueId val="{00000009-8609-4570-B21D-09BDC03D34CE}"/>
              </c:ext>
            </c:extLst>
          </c:dPt>
          <c:dPt>
            <c:idx val="10"/>
            <c:invertIfNegative val="0"/>
            <c:bubble3D val="0"/>
            <c:extLst>
              <c:ext xmlns:c16="http://schemas.microsoft.com/office/drawing/2014/chart" uri="{C3380CC4-5D6E-409C-BE32-E72D297353CC}">
                <c16:uniqueId val="{0000000A-8609-4570-B21D-09BDC03D34CE}"/>
              </c:ext>
            </c:extLst>
          </c:dPt>
          <c:dPt>
            <c:idx val="11"/>
            <c:invertIfNegative val="0"/>
            <c:bubble3D val="0"/>
            <c:extLst>
              <c:ext xmlns:c16="http://schemas.microsoft.com/office/drawing/2014/chart" uri="{C3380CC4-5D6E-409C-BE32-E72D297353CC}">
                <c16:uniqueId val="{0000000B-8609-4570-B21D-09BDC03D34CE}"/>
              </c:ext>
            </c:extLst>
          </c:dPt>
          <c:dPt>
            <c:idx val="12"/>
            <c:invertIfNegative val="0"/>
            <c:bubble3D val="0"/>
            <c:extLst>
              <c:ext xmlns:c16="http://schemas.microsoft.com/office/drawing/2014/chart" uri="{C3380CC4-5D6E-409C-BE32-E72D297353CC}">
                <c16:uniqueId val="{0000000C-8609-4570-B21D-09BDC03D34CE}"/>
              </c:ext>
            </c:extLst>
          </c:dPt>
          <c:dPt>
            <c:idx val="13"/>
            <c:invertIfNegative val="0"/>
            <c:bubble3D val="0"/>
            <c:extLst>
              <c:ext xmlns:c16="http://schemas.microsoft.com/office/drawing/2014/chart" uri="{C3380CC4-5D6E-409C-BE32-E72D297353CC}">
                <c16:uniqueId val="{0000000D-8609-4570-B21D-09BDC03D34CE}"/>
              </c:ext>
            </c:extLst>
          </c:dPt>
          <c:dPt>
            <c:idx val="14"/>
            <c:invertIfNegative val="0"/>
            <c:bubble3D val="0"/>
            <c:extLst>
              <c:ext xmlns:c16="http://schemas.microsoft.com/office/drawing/2014/chart" uri="{C3380CC4-5D6E-409C-BE32-E72D297353CC}">
                <c16:uniqueId val="{0000000E-8609-4570-B21D-09BDC03D34CE}"/>
              </c:ext>
            </c:extLst>
          </c:dPt>
          <c:dPt>
            <c:idx val="15"/>
            <c:invertIfNegative val="0"/>
            <c:bubble3D val="0"/>
            <c:extLst>
              <c:ext xmlns:c16="http://schemas.microsoft.com/office/drawing/2014/chart" uri="{C3380CC4-5D6E-409C-BE32-E72D297353CC}">
                <c16:uniqueId val="{0000000F-8609-4570-B21D-09BDC03D34CE}"/>
              </c:ext>
            </c:extLst>
          </c:dPt>
          <c:dPt>
            <c:idx val="16"/>
            <c:invertIfNegative val="0"/>
            <c:bubble3D val="0"/>
            <c:extLst>
              <c:ext xmlns:c16="http://schemas.microsoft.com/office/drawing/2014/chart" uri="{C3380CC4-5D6E-409C-BE32-E72D297353CC}">
                <c16:uniqueId val="{00000010-8609-4570-B21D-09BDC03D34CE}"/>
              </c:ext>
            </c:extLst>
          </c:dPt>
          <c:dPt>
            <c:idx val="17"/>
            <c:invertIfNegative val="0"/>
            <c:bubble3D val="0"/>
            <c:extLst>
              <c:ext xmlns:c16="http://schemas.microsoft.com/office/drawing/2014/chart" uri="{C3380CC4-5D6E-409C-BE32-E72D297353CC}">
                <c16:uniqueId val="{00000011-8609-4570-B21D-09BDC03D34CE}"/>
              </c:ext>
            </c:extLst>
          </c:dPt>
          <c:dPt>
            <c:idx val="18"/>
            <c:invertIfNegative val="0"/>
            <c:bubble3D val="0"/>
            <c:extLst>
              <c:ext xmlns:c16="http://schemas.microsoft.com/office/drawing/2014/chart" uri="{C3380CC4-5D6E-409C-BE32-E72D297353CC}">
                <c16:uniqueId val="{00000012-8609-4570-B21D-09BDC03D34CE}"/>
              </c:ext>
            </c:extLst>
          </c:dPt>
          <c:dPt>
            <c:idx val="19"/>
            <c:invertIfNegative val="0"/>
            <c:bubble3D val="0"/>
            <c:extLst>
              <c:ext xmlns:c16="http://schemas.microsoft.com/office/drawing/2014/chart" uri="{C3380CC4-5D6E-409C-BE32-E72D297353CC}">
                <c16:uniqueId val="{00000013-8609-4570-B21D-09BDC03D34CE}"/>
              </c:ext>
            </c:extLst>
          </c:dPt>
          <c:dPt>
            <c:idx val="20"/>
            <c:invertIfNegative val="0"/>
            <c:bubble3D val="0"/>
            <c:extLst>
              <c:ext xmlns:c16="http://schemas.microsoft.com/office/drawing/2014/chart" uri="{C3380CC4-5D6E-409C-BE32-E72D297353CC}">
                <c16:uniqueId val="{00000014-8609-4570-B21D-09BDC03D34CE}"/>
              </c:ext>
            </c:extLst>
          </c:dPt>
          <c:dPt>
            <c:idx val="21"/>
            <c:invertIfNegative val="0"/>
            <c:bubble3D val="0"/>
            <c:extLst>
              <c:ext xmlns:c16="http://schemas.microsoft.com/office/drawing/2014/chart" uri="{C3380CC4-5D6E-409C-BE32-E72D297353CC}">
                <c16:uniqueId val="{00000015-8609-4570-B21D-09BDC03D34CE}"/>
              </c:ext>
            </c:extLst>
          </c:dPt>
          <c:dPt>
            <c:idx val="22"/>
            <c:invertIfNegative val="0"/>
            <c:bubble3D val="0"/>
            <c:extLst>
              <c:ext xmlns:c16="http://schemas.microsoft.com/office/drawing/2014/chart" uri="{C3380CC4-5D6E-409C-BE32-E72D297353CC}">
                <c16:uniqueId val="{00000016-8609-4570-B21D-09BDC03D34CE}"/>
              </c:ext>
            </c:extLst>
          </c:dPt>
          <c:dPt>
            <c:idx val="23"/>
            <c:invertIfNegative val="0"/>
            <c:bubble3D val="0"/>
            <c:extLst>
              <c:ext xmlns:c16="http://schemas.microsoft.com/office/drawing/2014/chart" uri="{C3380CC4-5D6E-409C-BE32-E72D297353CC}">
                <c16:uniqueId val="{00000017-8609-4570-B21D-09BDC03D34CE}"/>
              </c:ext>
            </c:extLst>
          </c:dPt>
          <c:dPt>
            <c:idx val="24"/>
            <c:invertIfNegative val="0"/>
            <c:bubble3D val="0"/>
            <c:extLst>
              <c:ext xmlns:c16="http://schemas.microsoft.com/office/drawing/2014/chart" uri="{C3380CC4-5D6E-409C-BE32-E72D297353CC}">
                <c16:uniqueId val="{00000018-8609-4570-B21D-09BDC03D34CE}"/>
              </c:ext>
            </c:extLst>
          </c:dPt>
          <c:dPt>
            <c:idx val="25"/>
            <c:invertIfNegative val="0"/>
            <c:bubble3D val="0"/>
            <c:extLst>
              <c:ext xmlns:c16="http://schemas.microsoft.com/office/drawing/2014/chart" uri="{C3380CC4-5D6E-409C-BE32-E72D297353CC}">
                <c16:uniqueId val="{00000019-8609-4570-B21D-09BDC03D34CE}"/>
              </c:ext>
            </c:extLst>
          </c:dPt>
          <c:dPt>
            <c:idx val="26"/>
            <c:invertIfNegative val="0"/>
            <c:bubble3D val="0"/>
            <c:extLst>
              <c:ext xmlns:c16="http://schemas.microsoft.com/office/drawing/2014/chart" uri="{C3380CC4-5D6E-409C-BE32-E72D297353CC}">
                <c16:uniqueId val="{0000001A-8609-4570-B21D-09BDC03D34CE}"/>
              </c:ext>
            </c:extLst>
          </c:dPt>
          <c:dPt>
            <c:idx val="27"/>
            <c:invertIfNegative val="0"/>
            <c:bubble3D val="0"/>
            <c:extLst>
              <c:ext xmlns:c16="http://schemas.microsoft.com/office/drawing/2014/chart" uri="{C3380CC4-5D6E-409C-BE32-E72D297353CC}">
                <c16:uniqueId val="{0000001B-8609-4570-B21D-09BDC03D34CE}"/>
              </c:ext>
            </c:extLst>
          </c:dPt>
          <c:dPt>
            <c:idx val="28"/>
            <c:invertIfNegative val="0"/>
            <c:bubble3D val="0"/>
            <c:extLst>
              <c:ext xmlns:c16="http://schemas.microsoft.com/office/drawing/2014/chart" uri="{C3380CC4-5D6E-409C-BE32-E72D297353CC}">
                <c16:uniqueId val="{0000001C-8609-4570-B21D-09BDC03D34CE}"/>
              </c:ext>
            </c:extLst>
          </c:dPt>
          <c:dPt>
            <c:idx val="29"/>
            <c:invertIfNegative val="0"/>
            <c:bubble3D val="0"/>
            <c:extLst>
              <c:ext xmlns:c16="http://schemas.microsoft.com/office/drawing/2014/chart" uri="{C3380CC4-5D6E-409C-BE32-E72D297353CC}">
                <c16:uniqueId val="{0000001D-8609-4570-B21D-09BDC03D34CE}"/>
              </c:ext>
            </c:extLst>
          </c:dPt>
          <c:dPt>
            <c:idx val="30"/>
            <c:invertIfNegative val="0"/>
            <c:bubble3D val="0"/>
            <c:spPr>
              <a:solidFill>
                <a:srgbClr val="FBBB27"/>
              </a:solidFill>
            </c:spPr>
            <c:extLst>
              <c:ext xmlns:c16="http://schemas.microsoft.com/office/drawing/2014/chart" uri="{C3380CC4-5D6E-409C-BE32-E72D297353CC}">
                <c16:uniqueId val="{0000001F-8609-4570-B21D-09BDC03D34CE}"/>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609-4570-B21D-09BDC03D34CE}"/>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'F161'!$A$10:$A$40</c:f>
              <c:strCache>
                <c:ptCount val="31"/>
                <c:pt idx="0">
                  <c:v>Baja California</c:v>
                </c:pt>
                <c:pt idx="1">
                  <c:v>Tabasco</c:v>
                </c:pt>
                <c:pt idx="2">
                  <c:v>Nuevo León</c:v>
                </c:pt>
                <c:pt idx="3">
                  <c:v>Durango</c:v>
                </c:pt>
                <c:pt idx="4">
                  <c:v>Baja California Sur</c:v>
                </c:pt>
                <c:pt idx="5">
                  <c:v>Tamaulipas</c:v>
                </c:pt>
                <c:pt idx="6">
                  <c:v>Chiapas</c:v>
                </c:pt>
                <c:pt idx="7">
                  <c:v>Chihuahua</c:v>
                </c:pt>
                <c:pt idx="8">
                  <c:v>Oaxaca</c:v>
                </c:pt>
                <c:pt idx="9">
                  <c:v>Campeche</c:v>
                </c:pt>
                <c:pt idx="10">
                  <c:v>Sinaloa</c:v>
                </c:pt>
                <c:pt idx="11">
                  <c:v>Tlaxcala</c:v>
                </c:pt>
                <c:pt idx="12">
                  <c:v>Nayarit</c:v>
                </c:pt>
                <c:pt idx="13">
                  <c:v>Coahuila</c:v>
                </c:pt>
                <c:pt idx="14">
                  <c:v>Quintana Roo</c:v>
                </c:pt>
                <c:pt idx="15">
                  <c:v>Zacatecas</c:v>
                </c:pt>
                <c:pt idx="16">
                  <c:v>Sonora</c:v>
                </c:pt>
                <c:pt idx="17">
                  <c:v>Colima</c:v>
                </c:pt>
                <c:pt idx="18">
                  <c:v>San Luis Potosí</c:v>
                </c:pt>
                <c:pt idx="19">
                  <c:v>Guerrero</c:v>
                </c:pt>
                <c:pt idx="20">
                  <c:v>Hidalgo</c:v>
                </c:pt>
                <c:pt idx="21">
                  <c:v>Aguascalientes</c:v>
                </c:pt>
                <c:pt idx="22">
                  <c:v>Morelos</c:v>
                </c:pt>
                <c:pt idx="23">
                  <c:v>Querétaro</c:v>
                </c:pt>
                <c:pt idx="24">
                  <c:v>Veracruz</c:v>
                </c:pt>
                <c:pt idx="25">
                  <c:v>Michoacán</c:v>
                </c:pt>
                <c:pt idx="26">
                  <c:v>Puebla</c:v>
                </c:pt>
                <c:pt idx="27">
                  <c:v>Guanajuato</c:v>
                </c:pt>
                <c:pt idx="28">
                  <c:v>Yucatán</c:v>
                </c:pt>
                <c:pt idx="29">
                  <c:v>Estado de México</c:v>
                </c:pt>
                <c:pt idx="30">
                  <c:v>Jalisco</c:v>
                </c:pt>
              </c:strCache>
            </c:strRef>
          </c:cat>
          <c:val>
            <c:numRef>
              <c:f>'F161'!$B$10:$B$40</c:f>
              <c:numCache>
                <c:formatCode>#,##0</c:formatCode>
                <c:ptCount val="31"/>
                <c:pt idx="0">
                  <c:v>20</c:v>
                </c:pt>
                <c:pt idx="1">
                  <c:v>26</c:v>
                </c:pt>
                <c:pt idx="2">
                  <c:v>28</c:v>
                </c:pt>
                <c:pt idx="3">
                  <c:v>29</c:v>
                </c:pt>
                <c:pt idx="4">
                  <c:v>38</c:v>
                </c:pt>
                <c:pt idx="5">
                  <c:v>60</c:v>
                </c:pt>
                <c:pt idx="6">
                  <c:v>61</c:v>
                </c:pt>
                <c:pt idx="7">
                  <c:v>212</c:v>
                </c:pt>
                <c:pt idx="8">
                  <c:v>232</c:v>
                </c:pt>
                <c:pt idx="9">
                  <c:v>233</c:v>
                </c:pt>
                <c:pt idx="10">
                  <c:v>239</c:v>
                </c:pt>
                <c:pt idx="11">
                  <c:v>239</c:v>
                </c:pt>
                <c:pt idx="12">
                  <c:v>305</c:v>
                </c:pt>
                <c:pt idx="13">
                  <c:v>355</c:v>
                </c:pt>
                <c:pt idx="14">
                  <c:v>362</c:v>
                </c:pt>
                <c:pt idx="15">
                  <c:v>373</c:v>
                </c:pt>
                <c:pt idx="16">
                  <c:v>378</c:v>
                </c:pt>
                <c:pt idx="17">
                  <c:v>391</c:v>
                </c:pt>
                <c:pt idx="18">
                  <c:v>634</c:v>
                </c:pt>
                <c:pt idx="19">
                  <c:v>865</c:v>
                </c:pt>
                <c:pt idx="20">
                  <c:v>941</c:v>
                </c:pt>
                <c:pt idx="21">
                  <c:v>966</c:v>
                </c:pt>
                <c:pt idx="22">
                  <c:v>1058</c:v>
                </c:pt>
                <c:pt idx="23">
                  <c:v>1285</c:v>
                </c:pt>
                <c:pt idx="24">
                  <c:v>1380</c:v>
                </c:pt>
                <c:pt idx="25">
                  <c:v>1756</c:v>
                </c:pt>
                <c:pt idx="26">
                  <c:v>1945</c:v>
                </c:pt>
                <c:pt idx="27">
                  <c:v>2226</c:v>
                </c:pt>
                <c:pt idx="28">
                  <c:v>2370</c:v>
                </c:pt>
                <c:pt idx="29">
                  <c:v>4211</c:v>
                </c:pt>
                <c:pt idx="30">
                  <c:v>4491</c:v>
                </c:pt>
              </c:numCache>
            </c:numRef>
          </c:val>
          <c:extLst>
            <c:ext xmlns:c16="http://schemas.microsoft.com/office/drawing/2014/chart" uri="{C3380CC4-5D6E-409C-BE32-E72D297353CC}">
              <c16:uniqueId val="{00000020-8609-4570-B21D-09BDC03D34CE}"/>
            </c:ext>
          </c:extLst>
        </c:ser>
        <c:dLbls>
          <c:showLegendKey val="0"/>
          <c:showVal val="0"/>
          <c:showCatName val="0"/>
          <c:showSerName val="0"/>
          <c:showPercent val="0"/>
          <c:showBubbleSize val="0"/>
        </c:dLbls>
        <c:gapWidth val="150"/>
        <c:axId val="341544880"/>
        <c:axId val="234364816"/>
      </c:barChart>
      <c:catAx>
        <c:axId val="34154488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34364816"/>
        <c:crosses val="autoZero"/>
        <c:auto val="1"/>
        <c:lblAlgn val="ctr"/>
        <c:lblOffset val="100"/>
        <c:noMultiLvlLbl val="0"/>
      </c:catAx>
      <c:valAx>
        <c:axId val="234364816"/>
        <c:scaling>
          <c:orientation val="minMax"/>
        </c:scaling>
        <c:delete val="1"/>
        <c:axPos val="b"/>
        <c:numFmt formatCode="#,##0" sourceLinked="1"/>
        <c:majorTickMark val="out"/>
        <c:minorTickMark val="none"/>
        <c:tickLblPos val="nextTo"/>
        <c:crossAx val="34154488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'F15'!$B$6</c:f>
              <c:strCache>
                <c:ptCount val="1"/>
                <c:pt idx="0">
                  <c:v> mean </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846-44AB-B4D5-BFA33DCB1825}"/>
              </c:ext>
            </c:extLst>
          </c:dPt>
          <c:dPt>
            <c:idx val="1"/>
            <c:invertIfNegative val="0"/>
            <c:bubble3D val="0"/>
            <c:spPr>
              <a:solidFill>
                <a:srgbClr val="7C878E"/>
              </a:solidFill>
              <a:ln>
                <a:noFill/>
              </a:ln>
              <a:effectLst/>
            </c:spPr>
            <c:extLst>
              <c:ext xmlns:c16="http://schemas.microsoft.com/office/drawing/2014/chart" uri="{C3380CC4-5D6E-409C-BE32-E72D297353CC}">
                <c16:uniqueId val="{00000003-8846-44AB-B4D5-BFA33DCB1825}"/>
              </c:ext>
            </c:extLst>
          </c:dPt>
          <c:dPt>
            <c:idx val="2"/>
            <c:invertIfNegative val="0"/>
            <c:bubble3D val="0"/>
            <c:spPr>
              <a:solidFill>
                <a:srgbClr val="7C878E"/>
              </a:solidFill>
              <a:ln>
                <a:noFill/>
              </a:ln>
              <a:effectLst/>
            </c:spPr>
            <c:extLst>
              <c:ext xmlns:c16="http://schemas.microsoft.com/office/drawing/2014/chart" uri="{C3380CC4-5D6E-409C-BE32-E72D297353CC}">
                <c16:uniqueId val="{00000005-8846-44AB-B4D5-BFA33DCB1825}"/>
              </c:ext>
            </c:extLst>
          </c:dPt>
          <c:dPt>
            <c:idx val="3"/>
            <c:invertIfNegative val="0"/>
            <c:bubble3D val="0"/>
            <c:spPr>
              <a:solidFill>
                <a:srgbClr val="7C878E"/>
              </a:solidFill>
              <a:ln>
                <a:noFill/>
              </a:ln>
              <a:effectLst/>
            </c:spPr>
            <c:extLst>
              <c:ext xmlns:c16="http://schemas.microsoft.com/office/drawing/2014/chart" uri="{C3380CC4-5D6E-409C-BE32-E72D297353CC}">
                <c16:uniqueId val="{00000007-8846-44AB-B4D5-BFA33DCB1825}"/>
              </c:ext>
            </c:extLst>
          </c:dPt>
          <c:dPt>
            <c:idx val="4"/>
            <c:invertIfNegative val="0"/>
            <c:bubble3D val="0"/>
            <c:spPr>
              <a:solidFill>
                <a:srgbClr val="7C878E"/>
              </a:solidFill>
              <a:ln>
                <a:noFill/>
              </a:ln>
              <a:effectLst/>
            </c:spPr>
            <c:extLst>
              <c:ext xmlns:c16="http://schemas.microsoft.com/office/drawing/2014/chart" uri="{C3380CC4-5D6E-409C-BE32-E72D297353CC}">
                <c16:uniqueId val="{00000009-8846-44AB-B4D5-BFA33DCB1825}"/>
              </c:ext>
            </c:extLst>
          </c:dPt>
          <c:dPt>
            <c:idx val="5"/>
            <c:invertIfNegative val="0"/>
            <c:bubble3D val="0"/>
            <c:spPr>
              <a:solidFill>
                <a:srgbClr val="7C878E"/>
              </a:solidFill>
              <a:ln>
                <a:noFill/>
              </a:ln>
              <a:effectLst/>
            </c:spPr>
            <c:extLst>
              <c:ext xmlns:c16="http://schemas.microsoft.com/office/drawing/2014/chart" uri="{C3380CC4-5D6E-409C-BE32-E72D297353CC}">
                <c16:uniqueId val="{0000000B-8846-44AB-B4D5-BFA33DCB1825}"/>
              </c:ext>
            </c:extLst>
          </c:dPt>
          <c:dPt>
            <c:idx val="6"/>
            <c:invertIfNegative val="0"/>
            <c:bubble3D val="0"/>
            <c:spPr>
              <a:solidFill>
                <a:srgbClr val="95682B"/>
              </a:solidFill>
              <a:ln>
                <a:noFill/>
              </a:ln>
              <a:effectLst/>
            </c:spPr>
            <c:extLst>
              <c:ext xmlns:c16="http://schemas.microsoft.com/office/drawing/2014/chart" uri="{C3380CC4-5D6E-409C-BE32-E72D297353CC}">
                <c16:uniqueId val="{0000000D-8846-44AB-B4D5-BFA33DCB1825}"/>
              </c:ext>
            </c:extLst>
          </c:dPt>
          <c:dPt>
            <c:idx val="7"/>
            <c:invertIfNegative val="0"/>
            <c:bubble3D val="0"/>
            <c:spPr>
              <a:solidFill>
                <a:srgbClr val="7C878E"/>
              </a:solidFill>
              <a:ln>
                <a:noFill/>
              </a:ln>
              <a:effectLst/>
            </c:spPr>
            <c:extLst>
              <c:ext xmlns:c16="http://schemas.microsoft.com/office/drawing/2014/chart" uri="{C3380CC4-5D6E-409C-BE32-E72D297353CC}">
                <c16:uniqueId val="{0000000F-8846-44AB-B4D5-BFA33DCB1825}"/>
              </c:ext>
            </c:extLst>
          </c:dPt>
          <c:dPt>
            <c:idx val="8"/>
            <c:invertIfNegative val="0"/>
            <c:bubble3D val="0"/>
            <c:spPr>
              <a:solidFill>
                <a:srgbClr val="7C878E"/>
              </a:solidFill>
              <a:ln>
                <a:noFill/>
              </a:ln>
              <a:effectLst/>
            </c:spPr>
            <c:extLst>
              <c:ext xmlns:c16="http://schemas.microsoft.com/office/drawing/2014/chart" uri="{C3380CC4-5D6E-409C-BE32-E72D297353CC}">
                <c16:uniqueId val="{00000011-8846-44AB-B4D5-BFA33DCB1825}"/>
              </c:ext>
            </c:extLst>
          </c:dPt>
          <c:dPt>
            <c:idx val="9"/>
            <c:invertIfNegative val="0"/>
            <c:bubble3D val="0"/>
            <c:spPr>
              <a:solidFill>
                <a:srgbClr val="7C878E"/>
              </a:solidFill>
              <a:ln>
                <a:noFill/>
              </a:ln>
              <a:effectLst/>
            </c:spPr>
            <c:extLst>
              <c:ext xmlns:c16="http://schemas.microsoft.com/office/drawing/2014/chart" uri="{C3380CC4-5D6E-409C-BE32-E72D297353CC}">
                <c16:uniqueId val="{00000013-8846-44AB-B4D5-BFA33DCB182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846-44AB-B4D5-BFA33DCB182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846-44AB-B4D5-BFA33DCB182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846-44AB-B4D5-BFA33DCB1825}"/>
              </c:ext>
            </c:extLst>
          </c:dPt>
          <c:dPt>
            <c:idx val="13"/>
            <c:invertIfNegative val="0"/>
            <c:bubble3D val="0"/>
            <c:spPr>
              <a:solidFill>
                <a:srgbClr val="FBBB27"/>
              </a:solidFill>
              <a:ln>
                <a:noFill/>
              </a:ln>
              <a:effectLst/>
            </c:spPr>
            <c:extLst>
              <c:ext xmlns:c16="http://schemas.microsoft.com/office/drawing/2014/chart" uri="{C3380CC4-5D6E-409C-BE32-E72D297353CC}">
                <c16:uniqueId val="{0000001B-8846-44AB-B4D5-BFA33DCB182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846-44AB-B4D5-BFA33DCB182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846-44AB-B4D5-BFA33DCB182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846-44AB-B4D5-BFA33DCB182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846-44AB-B4D5-BFA33DCB182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'F15'!$A$7:$A$39</c:f>
              <c:strCache>
                <c:ptCount val="33"/>
                <c:pt idx="0">
                  <c:v>Ciudad de México</c:v>
                </c:pt>
                <c:pt idx="1">
                  <c:v>Baja California</c:v>
                </c:pt>
                <c:pt idx="2">
                  <c:v>Querétaro</c:v>
                </c:pt>
                <c:pt idx="3">
                  <c:v>Quintana Roo</c:v>
                </c:pt>
                <c:pt idx="4">
                  <c:v>Baja California</c:v>
                </c:pt>
                <c:pt idx="5">
                  <c:v>Veracruz</c:v>
                </c:pt>
                <c:pt idx="6">
                  <c:v>Nacional</c:v>
                </c:pt>
                <c:pt idx="7">
                  <c:v>Campeche</c:v>
                </c:pt>
                <c:pt idx="8">
                  <c:v>Nuevo León</c:v>
                </c:pt>
                <c:pt idx="9">
                  <c:v>Puebla</c:v>
                </c:pt>
                <c:pt idx="10">
                  <c:v>Morelos</c:v>
                </c:pt>
                <c:pt idx="11">
                  <c:v>Estado de México</c:v>
                </c:pt>
                <c:pt idx="12">
                  <c:v>Sonora</c:v>
                </c:pt>
                <c:pt idx="13">
                  <c:v>Jalisco</c:v>
                </c:pt>
                <c:pt idx="14">
                  <c:v>Tabasco</c:v>
                </c:pt>
                <c:pt idx="15">
                  <c:v>Nayarit</c:v>
                </c:pt>
                <c:pt idx="16">
                  <c:v>Yucatán</c:v>
                </c:pt>
                <c:pt idx="17">
                  <c:v>Chihuahua</c:v>
                </c:pt>
                <c:pt idx="18">
                  <c:v>Chiapas</c:v>
                </c:pt>
                <c:pt idx="19">
                  <c:v>Sinaloa</c:v>
                </c:pt>
                <c:pt idx="20">
                  <c:v>Oaxaca</c:v>
                </c:pt>
                <c:pt idx="21">
                  <c:v>Tamaulipas</c:v>
                </c:pt>
                <c:pt idx="22">
                  <c:v>Aguascalientes</c:v>
                </c:pt>
                <c:pt idx="23">
                  <c:v>San Luis Potosí</c:v>
                </c:pt>
                <c:pt idx="24">
                  <c:v>Hidalgo</c:v>
                </c:pt>
                <c:pt idx="25">
                  <c:v>Guanajuato</c:v>
                </c:pt>
                <c:pt idx="26">
                  <c:v>Colima</c:v>
                </c:pt>
                <c:pt idx="27">
                  <c:v>Coahuila</c:v>
                </c:pt>
                <c:pt idx="28">
                  <c:v>Guerrero</c:v>
                </c:pt>
                <c:pt idx="29">
                  <c:v>Michoacán</c:v>
                </c:pt>
                <c:pt idx="30">
                  <c:v>Tlaxcala</c:v>
                </c:pt>
                <c:pt idx="31">
                  <c:v>Durango</c:v>
                </c:pt>
                <c:pt idx="32">
                  <c:v>Zacatecas</c:v>
                </c:pt>
              </c:strCache>
            </c:strRef>
          </c:cat>
          <c:val>
            <c:numRef>
              <c:f>'F15'!$B$7:$B$39</c:f>
              <c:numCache>
                <c:formatCode>_-* #,##0.0_-;\-* #,##0.0_-;_-* "-"??_-;_-@_-</c:formatCode>
                <c:ptCount val="33"/>
                <c:pt idx="0">
                  <c:v>91.90025</c:v>
                </c:pt>
                <c:pt idx="1">
                  <c:v>71.407579999999996</c:v>
                </c:pt>
                <c:pt idx="2">
                  <c:v>57.389629999999997</c:v>
                </c:pt>
                <c:pt idx="3">
                  <c:v>56.176659999999998</c:v>
                </c:pt>
                <c:pt idx="4">
                  <c:v>49.408250000000002</c:v>
                </c:pt>
                <c:pt idx="5">
                  <c:v>48.012540000000001</c:v>
                </c:pt>
                <c:pt idx="6">
                  <c:v>43.128590000000003</c:v>
                </c:pt>
                <c:pt idx="7">
                  <c:v>42.925669999999997</c:v>
                </c:pt>
                <c:pt idx="8">
                  <c:v>41.851739999999999</c:v>
                </c:pt>
                <c:pt idx="9">
                  <c:v>39.79278</c:v>
                </c:pt>
                <c:pt idx="10">
                  <c:v>39.256430000000002</c:v>
                </c:pt>
                <c:pt idx="11">
                  <c:v>39.209420000000001</c:v>
                </c:pt>
                <c:pt idx="12">
                  <c:v>38.031689999999998</c:v>
                </c:pt>
                <c:pt idx="13">
                  <c:v>36.284210000000002</c:v>
                </c:pt>
                <c:pt idx="14">
                  <c:v>35.130719999999997</c:v>
                </c:pt>
                <c:pt idx="15">
                  <c:v>34.261150000000001</c:v>
                </c:pt>
                <c:pt idx="16">
                  <c:v>32.965989999999998</c:v>
                </c:pt>
                <c:pt idx="17">
                  <c:v>32.695189999999997</c:v>
                </c:pt>
                <c:pt idx="18">
                  <c:v>32.306539999999998</c:v>
                </c:pt>
                <c:pt idx="19">
                  <c:v>30.210660000000001</c:v>
                </c:pt>
                <c:pt idx="20">
                  <c:v>29.775379999999998</c:v>
                </c:pt>
                <c:pt idx="21">
                  <c:v>29.274090000000001</c:v>
                </c:pt>
                <c:pt idx="22">
                  <c:v>29.228390000000001</c:v>
                </c:pt>
                <c:pt idx="23">
                  <c:v>28.988769999999999</c:v>
                </c:pt>
                <c:pt idx="24">
                  <c:v>28.90738</c:v>
                </c:pt>
                <c:pt idx="25">
                  <c:v>28.85304</c:v>
                </c:pt>
                <c:pt idx="26">
                  <c:v>28.33982</c:v>
                </c:pt>
                <c:pt idx="27">
                  <c:v>27.035689999999999</c:v>
                </c:pt>
                <c:pt idx="28">
                  <c:v>26.65455</c:v>
                </c:pt>
                <c:pt idx="29">
                  <c:v>24.532640000000001</c:v>
                </c:pt>
                <c:pt idx="30">
                  <c:v>23.965350000000001</c:v>
                </c:pt>
                <c:pt idx="31">
                  <c:v>22.393750000000001</c:v>
                </c:pt>
                <c:pt idx="32">
                  <c:v>19.886510000000001</c:v>
                </c:pt>
              </c:numCache>
            </c:numRef>
          </c:val>
          <c:extLst>
            <c:ext xmlns:c16="http://schemas.microsoft.com/office/drawing/2014/chart" uri="{C3380CC4-5D6E-409C-BE32-E72D297353CC}">
              <c16:uniqueId val="{00000024-8846-44AB-B4D5-BFA33DCB182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0_-;\-* #,##0.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'F162'!$B$9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3395-4953-8C3B-22FBE7755E07}"/>
              </c:ext>
            </c:extLst>
          </c:dPt>
          <c:dPt>
            <c:idx val="1"/>
            <c:invertIfNegative val="0"/>
            <c:bubble3D val="0"/>
            <c:extLst>
              <c:ext xmlns:c16="http://schemas.microsoft.com/office/drawing/2014/chart" uri="{C3380CC4-5D6E-409C-BE32-E72D297353CC}">
                <c16:uniqueId val="{00000001-3395-4953-8C3B-22FBE7755E07}"/>
              </c:ext>
            </c:extLst>
          </c:dPt>
          <c:dPt>
            <c:idx val="2"/>
            <c:invertIfNegative val="0"/>
            <c:bubble3D val="0"/>
            <c:extLst>
              <c:ext xmlns:c16="http://schemas.microsoft.com/office/drawing/2014/chart" uri="{C3380CC4-5D6E-409C-BE32-E72D297353CC}">
                <c16:uniqueId val="{00000002-3395-4953-8C3B-22FBE7755E07}"/>
              </c:ext>
            </c:extLst>
          </c:dPt>
          <c:dPt>
            <c:idx val="3"/>
            <c:invertIfNegative val="0"/>
            <c:bubble3D val="0"/>
            <c:extLst>
              <c:ext xmlns:c16="http://schemas.microsoft.com/office/drawing/2014/chart" uri="{C3380CC4-5D6E-409C-BE32-E72D297353CC}">
                <c16:uniqueId val="{00000003-3395-4953-8C3B-22FBE7755E07}"/>
              </c:ext>
            </c:extLst>
          </c:dPt>
          <c:dPt>
            <c:idx val="4"/>
            <c:invertIfNegative val="0"/>
            <c:bubble3D val="0"/>
            <c:extLst>
              <c:ext xmlns:c16="http://schemas.microsoft.com/office/drawing/2014/chart" uri="{C3380CC4-5D6E-409C-BE32-E72D297353CC}">
                <c16:uniqueId val="{00000004-3395-4953-8C3B-22FBE7755E07}"/>
              </c:ext>
            </c:extLst>
          </c:dPt>
          <c:dPt>
            <c:idx val="5"/>
            <c:invertIfNegative val="0"/>
            <c:bubble3D val="0"/>
            <c:extLst>
              <c:ext xmlns:c16="http://schemas.microsoft.com/office/drawing/2014/chart" uri="{C3380CC4-5D6E-409C-BE32-E72D297353CC}">
                <c16:uniqueId val="{00000005-3395-4953-8C3B-22FBE7755E07}"/>
              </c:ext>
            </c:extLst>
          </c:dPt>
          <c:dPt>
            <c:idx val="6"/>
            <c:invertIfNegative val="0"/>
            <c:bubble3D val="0"/>
            <c:extLst>
              <c:ext xmlns:c16="http://schemas.microsoft.com/office/drawing/2014/chart" uri="{C3380CC4-5D6E-409C-BE32-E72D297353CC}">
                <c16:uniqueId val="{00000006-3395-4953-8C3B-22FBE7755E07}"/>
              </c:ext>
            </c:extLst>
          </c:dPt>
          <c:dPt>
            <c:idx val="7"/>
            <c:invertIfNegative val="0"/>
            <c:bubble3D val="0"/>
            <c:extLst>
              <c:ext xmlns:c16="http://schemas.microsoft.com/office/drawing/2014/chart" uri="{C3380CC4-5D6E-409C-BE32-E72D297353CC}">
                <c16:uniqueId val="{00000007-3395-4953-8C3B-22FBE7755E07}"/>
              </c:ext>
            </c:extLst>
          </c:dPt>
          <c:dPt>
            <c:idx val="8"/>
            <c:invertIfNegative val="0"/>
            <c:bubble3D val="0"/>
            <c:extLst>
              <c:ext xmlns:c16="http://schemas.microsoft.com/office/drawing/2014/chart" uri="{C3380CC4-5D6E-409C-BE32-E72D297353CC}">
                <c16:uniqueId val="{00000008-3395-4953-8C3B-22FBE7755E07}"/>
              </c:ext>
            </c:extLst>
          </c:dPt>
          <c:dPt>
            <c:idx val="9"/>
            <c:invertIfNegative val="0"/>
            <c:bubble3D val="0"/>
            <c:extLst>
              <c:ext xmlns:c16="http://schemas.microsoft.com/office/drawing/2014/chart" uri="{C3380CC4-5D6E-409C-BE32-E72D297353CC}">
                <c16:uniqueId val="{00000009-3395-4953-8C3B-22FBE7755E07}"/>
              </c:ext>
            </c:extLst>
          </c:dPt>
          <c:dPt>
            <c:idx val="10"/>
            <c:invertIfNegative val="0"/>
            <c:bubble3D val="0"/>
            <c:extLst>
              <c:ext xmlns:c16="http://schemas.microsoft.com/office/drawing/2014/chart" uri="{C3380CC4-5D6E-409C-BE32-E72D297353CC}">
                <c16:uniqueId val="{0000000A-3395-4953-8C3B-22FBE7755E07}"/>
              </c:ext>
            </c:extLst>
          </c:dPt>
          <c:dPt>
            <c:idx val="11"/>
            <c:invertIfNegative val="0"/>
            <c:bubble3D val="0"/>
            <c:extLst>
              <c:ext xmlns:c16="http://schemas.microsoft.com/office/drawing/2014/chart" uri="{C3380CC4-5D6E-409C-BE32-E72D297353CC}">
                <c16:uniqueId val="{0000000B-3395-4953-8C3B-22FBE7755E07}"/>
              </c:ext>
            </c:extLst>
          </c:dPt>
          <c:dPt>
            <c:idx val="12"/>
            <c:invertIfNegative val="0"/>
            <c:bubble3D val="0"/>
            <c:extLst>
              <c:ext xmlns:c16="http://schemas.microsoft.com/office/drawing/2014/chart" uri="{C3380CC4-5D6E-409C-BE32-E72D297353CC}">
                <c16:uniqueId val="{0000000C-3395-4953-8C3B-22FBE7755E07}"/>
              </c:ext>
            </c:extLst>
          </c:dPt>
          <c:dPt>
            <c:idx val="13"/>
            <c:invertIfNegative val="0"/>
            <c:bubble3D val="0"/>
            <c:extLst>
              <c:ext xmlns:c16="http://schemas.microsoft.com/office/drawing/2014/chart" uri="{C3380CC4-5D6E-409C-BE32-E72D297353CC}">
                <c16:uniqueId val="{0000000D-3395-4953-8C3B-22FBE7755E07}"/>
              </c:ext>
            </c:extLst>
          </c:dPt>
          <c:dPt>
            <c:idx val="14"/>
            <c:invertIfNegative val="0"/>
            <c:bubble3D val="0"/>
            <c:extLst>
              <c:ext xmlns:c16="http://schemas.microsoft.com/office/drawing/2014/chart" uri="{C3380CC4-5D6E-409C-BE32-E72D297353CC}">
                <c16:uniqueId val="{0000000E-3395-4953-8C3B-22FBE7755E07}"/>
              </c:ext>
            </c:extLst>
          </c:dPt>
          <c:dPt>
            <c:idx val="15"/>
            <c:invertIfNegative val="0"/>
            <c:bubble3D val="0"/>
            <c:extLst>
              <c:ext xmlns:c16="http://schemas.microsoft.com/office/drawing/2014/chart" uri="{C3380CC4-5D6E-409C-BE32-E72D297353CC}">
                <c16:uniqueId val="{0000000F-3395-4953-8C3B-22FBE7755E07}"/>
              </c:ext>
            </c:extLst>
          </c:dPt>
          <c:dPt>
            <c:idx val="16"/>
            <c:invertIfNegative val="0"/>
            <c:bubble3D val="0"/>
            <c:extLst>
              <c:ext xmlns:c16="http://schemas.microsoft.com/office/drawing/2014/chart" uri="{C3380CC4-5D6E-409C-BE32-E72D297353CC}">
                <c16:uniqueId val="{00000010-3395-4953-8C3B-22FBE7755E07}"/>
              </c:ext>
            </c:extLst>
          </c:dPt>
          <c:dPt>
            <c:idx val="17"/>
            <c:invertIfNegative val="0"/>
            <c:bubble3D val="0"/>
            <c:extLst>
              <c:ext xmlns:c16="http://schemas.microsoft.com/office/drawing/2014/chart" uri="{C3380CC4-5D6E-409C-BE32-E72D297353CC}">
                <c16:uniqueId val="{00000011-3395-4953-8C3B-22FBE7755E07}"/>
              </c:ext>
            </c:extLst>
          </c:dPt>
          <c:dPt>
            <c:idx val="18"/>
            <c:invertIfNegative val="0"/>
            <c:bubble3D val="0"/>
            <c:extLst>
              <c:ext xmlns:c16="http://schemas.microsoft.com/office/drawing/2014/chart" uri="{C3380CC4-5D6E-409C-BE32-E72D297353CC}">
                <c16:uniqueId val="{00000012-3395-4953-8C3B-22FBE7755E07}"/>
              </c:ext>
            </c:extLst>
          </c:dPt>
          <c:dPt>
            <c:idx val="19"/>
            <c:invertIfNegative val="0"/>
            <c:bubble3D val="0"/>
            <c:extLst>
              <c:ext xmlns:c16="http://schemas.microsoft.com/office/drawing/2014/chart" uri="{C3380CC4-5D6E-409C-BE32-E72D297353CC}">
                <c16:uniqueId val="{00000013-3395-4953-8C3B-22FBE7755E07}"/>
              </c:ext>
            </c:extLst>
          </c:dPt>
          <c:dPt>
            <c:idx val="20"/>
            <c:invertIfNegative val="0"/>
            <c:bubble3D val="0"/>
            <c:extLst>
              <c:ext xmlns:c16="http://schemas.microsoft.com/office/drawing/2014/chart" uri="{C3380CC4-5D6E-409C-BE32-E72D297353CC}">
                <c16:uniqueId val="{00000014-3395-4953-8C3B-22FBE7755E07}"/>
              </c:ext>
            </c:extLst>
          </c:dPt>
          <c:dPt>
            <c:idx val="21"/>
            <c:invertIfNegative val="0"/>
            <c:bubble3D val="0"/>
            <c:extLst>
              <c:ext xmlns:c16="http://schemas.microsoft.com/office/drawing/2014/chart" uri="{C3380CC4-5D6E-409C-BE32-E72D297353CC}">
                <c16:uniqueId val="{00000015-3395-4953-8C3B-22FBE7755E07}"/>
              </c:ext>
            </c:extLst>
          </c:dPt>
          <c:dPt>
            <c:idx val="22"/>
            <c:invertIfNegative val="0"/>
            <c:bubble3D val="0"/>
            <c:extLst>
              <c:ext xmlns:c16="http://schemas.microsoft.com/office/drawing/2014/chart" uri="{C3380CC4-5D6E-409C-BE32-E72D297353CC}">
                <c16:uniqueId val="{00000016-3395-4953-8C3B-22FBE7755E07}"/>
              </c:ext>
            </c:extLst>
          </c:dPt>
          <c:dPt>
            <c:idx val="23"/>
            <c:invertIfNegative val="0"/>
            <c:bubble3D val="0"/>
            <c:extLst>
              <c:ext xmlns:c16="http://schemas.microsoft.com/office/drawing/2014/chart" uri="{C3380CC4-5D6E-409C-BE32-E72D297353CC}">
                <c16:uniqueId val="{00000017-3395-4953-8C3B-22FBE7755E07}"/>
              </c:ext>
            </c:extLst>
          </c:dPt>
          <c:dPt>
            <c:idx val="24"/>
            <c:invertIfNegative val="0"/>
            <c:bubble3D val="0"/>
            <c:extLst>
              <c:ext xmlns:c16="http://schemas.microsoft.com/office/drawing/2014/chart" uri="{C3380CC4-5D6E-409C-BE32-E72D297353CC}">
                <c16:uniqueId val="{00000018-3395-4953-8C3B-22FBE7755E07}"/>
              </c:ext>
            </c:extLst>
          </c:dPt>
          <c:dPt>
            <c:idx val="25"/>
            <c:invertIfNegative val="0"/>
            <c:bubble3D val="0"/>
            <c:extLst>
              <c:ext xmlns:c16="http://schemas.microsoft.com/office/drawing/2014/chart" uri="{C3380CC4-5D6E-409C-BE32-E72D297353CC}">
                <c16:uniqueId val="{00000019-3395-4953-8C3B-22FBE7755E07}"/>
              </c:ext>
            </c:extLst>
          </c:dPt>
          <c:dPt>
            <c:idx val="26"/>
            <c:invertIfNegative val="0"/>
            <c:bubble3D val="0"/>
            <c:extLst>
              <c:ext xmlns:c16="http://schemas.microsoft.com/office/drawing/2014/chart" uri="{C3380CC4-5D6E-409C-BE32-E72D297353CC}">
                <c16:uniqueId val="{0000001A-3395-4953-8C3B-22FBE7755E07}"/>
              </c:ext>
            </c:extLst>
          </c:dPt>
          <c:dPt>
            <c:idx val="27"/>
            <c:invertIfNegative val="0"/>
            <c:bubble3D val="0"/>
            <c:extLst>
              <c:ext xmlns:c16="http://schemas.microsoft.com/office/drawing/2014/chart" uri="{C3380CC4-5D6E-409C-BE32-E72D297353CC}">
                <c16:uniqueId val="{0000001C-3395-4953-8C3B-22FBE7755E07}"/>
              </c:ext>
            </c:extLst>
          </c:dPt>
          <c:dPt>
            <c:idx val="28"/>
            <c:invertIfNegative val="0"/>
            <c:bubble3D val="0"/>
            <c:spPr>
              <a:solidFill>
                <a:srgbClr val="FFC000"/>
              </a:solidFill>
            </c:spPr>
            <c:extLst>
              <c:ext xmlns:c16="http://schemas.microsoft.com/office/drawing/2014/chart" uri="{C3380CC4-5D6E-409C-BE32-E72D297353CC}">
                <c16:uniqueId val="{0000001D-3395-4953-8C3B-22FBE7755E07}"/>
              </c:ext>
            </c:extLst>
          </c:dPt>
          <c:dPt>
            <c:idx val="29"/>
            <c:invertIfNegative val="0"/>
            <c:bubble3D val="0"/>
            <c:extLst>
              <c:ext xmlns:c16="http://schemas.microsoft.com/office/drawing/2014/chart" uri="{C3380CC4-5D6E-409C-BE32-E72D297353CC}">
                <c16:uniqueId val="{0000001E-3395-4953-8C3B-22FBE7755E07}"/>
              </c:ext>
            </c:extLst>
          </c:dPt>
          <c:dPt>
            <c:idx val="30"/>
            <c:invertIfNegative val="0"/>
            <c:bubble3D val="0"/>
            <c:extLst>
              <c:ext xmlns:c16="http://schemas.microsoft.com/office/drawing/2014/chart" uri="{C3380CC4-5D6E-409C-BE32-E72D297353CC}">
                <c16:uniqueId val="{0000001F-3395-4953-8C3B-22FBE7755E07}"/>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'F162'!$A$10:$A$40</c:f>
              <c:strCache>
                <c:ptCount val="31"/>
                <c:pt idx="0">
                  <c:v>Baja California Sur</c:v>
                </c:pt>
                <c:pt idx="1">
                  <c:v>Campeche</c:v>
                </c:pt>
                <c:pt idx="2">
                  <c:v>Coahuila</c:v>
                </c:pt>
                <c:pt idx="3">
                  <c:v>Chiapas</c:v>
                </c:pt>
                <c:pt idx="4">
                  <c:v>Durango</c:v>
                </c:pt>
                <c:pt idx="5">
                  <c:v>Guerrero</c:v>
                </c:pt>
                <c:pt idx="6">
                  <c:v>Morelos</c:v>
                </c:pt>
                <c:pt idx="7">
                  <c:v>Nayarit</c:v>
                </c:pt>
                <c:pt idx="8">
                  <c:v>Nuevo León</c:v>
                </c:pt>
                <c:pt idx="9">
                  <c:v>Sonora</c:v>
                </c:pt>
                <c:pt idx="10">
                  <c:v>Tabasco</c:v>
                </c:pt>
                <c:pt idx="11">
                  <c:v>Tlaxcala</c:v>
                </c:pt>
                <c:pt idx="12">
                  <c:v>Veracruz</c:v>
                </c:pt>
                <c:pt idx="13">
                  <c:v>Baja California</c:v>
                </c:pt>
                <c:pt idx="14">
                  <c:v>Chihuahua</c:v>
                </c:pt>
                <c:pt idx="15">
                  <c:v>Puebla</c:v>
                </c:pt>
                <c:pt idx="16">
                  <c:v>Tamaulipas</c:v>
                </c:pt>
                <c:pt idx="17">
                  <c:v>Colima</c:v>
                </c:pt>
                <c:pt idx="18">
                  <c:v>Oaxaca</c:v>
                </c:pt>
                <c:pt idx="19">
                  <c:v>San Luis Potosí</c:v>
                </c:pt>
                <c:pt idx="20">
                  <c:v>Quintana Roo</c:v>
                </c:pt>
                <c:pt idx="21">
                  <c:v>Yucatán</c:v>
                </c:pt>
                <c:pt idx="22">
                  <c:v>Hidalgo</c:v>
                </c:pt>
                <c:pt idx="23">
                  <c:v>Sinaloa</c:v>
                </c:pt>
                <c:pt idx="24">
                  <c:v>Zacatecas</c:v>
                </c:pt>
                <c:pt idx="25">
                  <c:v>Michoacán</c:v>
                </c:pt>
                <c:pt idx="26">
                  <c:v>Guanajuato</c:v>
                </c:pt>
                <c:pt idx="27">
                  <c:v>Querétaro</c:v>
                </c:pt>
                <c:pt idx="28">
                  <c:v>Jalisco</c:v>
                </c:pt>
                <c:pt idx="29">
                  <c:v>Estado de México</c:v>
                </c:pt>
                <c:pt idx="30">
                  <c:v>Aguascalientes</c:v>
                </c:pt>
              </c:strCache>
            </c:strRef>
          </c:cat>
          <c:val>
            <c:numRef>
              <c:f>'F162'!$B$10:$B$40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2</c:v>
                </c:pt>
                <c:pt idx="14">
                  <c:v>2</c:v>
                </c:pt>
                <c:pt idx="15">
                  <c:v>2</c:v>
                </c:pt>
                <c:pt idx="16">
                  <c:v>2</c:v>
                </c:pt>
                <c:pt idx="17">
                  <c:v>3</c:v>
                </c:pt>
                <c:pt idx="18">
                  <c:v>3</c:v>
                </c:pt>
                <c:pt idx="19">
                  <c:v>4</c:v>
                </c:pt>
                <c:pt idx="20">
                  <c:v>5</c:v>
                </c:pt>
                <c:pt idx="21">
                  <c:v>5</c:v>
                </c:pt>
                <c:pt idx="22">
                  <c:v>6</c:v>
                </c:pt>
                <c:pt idx="23">
                  <c:v>7</c:v>
                </c:pt>
                <c:pt idx="24">
                  <c:v>9</c:v>
                </c:pt>
                <c:pt idx="25">
                  <c:v>10</c:v>
                </c:pt>
                <c:pt idx="26">
                  <c:v>15</c:v>
                </c:pt>
                <c:pt idx="27">
                  <c:v>19</c:v>
                </c:pt>
                <c:pt idx="28">
                  <c:v>25</c:v>
                </c:pt>
                <c:pt idx="29">
                  <c:v>48</c:v>
                </c:pt>
                <c:pt idx="30">
                  <c:v>66</c:v>
                </c:pt>
              </c:numCache>
            </c:numRef>
          </c:val>
          <c:extLst>
            <c:ext xmlns:c16="http://schemas.microsoft.com/office/drawing/2014/chart" uri="{C3380CC4-5D6E-409C-BE32-E72D297353CC}">
              <c16:uniqueId val="{00000020-3395-4953-8C3B-22FBE7755E07}"/>
            </c:ext>
          </c:extLst>
        </c:ser>
        <c:dLbls>
          <c:showLegendKey val="0"/>
          <c:showVal val="0"/>
          <c:showCatName val="0"/>
          <c:showSerName val="0"/>
          <c:showPercent val="0"/>
          <c:showBubbleSize val="0"/>
        </c:dLbls>
        <c:gapWidth val="150"/>
        <c:axId val="3677112"/>
        <c:axId val="3677504"/>
      </c:barChart>
      <c:catAx>
        <c:axId val="367711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7504"/>
        <c:crosses val="autoZero"/>
        <c:auto val="1"/>
        <c:lblAlgn val="ctr"/>
        <c:lblOffset val="100"/>
        <c:noMultiLvlLbl val="0"/>
      </c:catAx>
      <c:valAx>
        <c:axId val="3677504"/>
        <c:scaling>
          <c:orientation val="minMax"/>
        </c:scaling>
        <c:delete val="1"/>
        <c:axPos val="b"/>
        <c:numFmt formatCode="General" sourceLinked="1"/>
        <c:majorTickMark val="out"/>
        <c:minorTickMark val="none"/>
        <c:tickLblPos val="nextTo"/>
        <c:crossAx val="367711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'F163'!$B$9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FB25-453A-A983-A1670FCFBE97}"/>
              </c:ext>
            </c:extLst>
          </c:dPt>
          <c:dPt>
            <c:idx val="1"/>
            <c:invertIfNegative val="0"/>
            <c:bubble3D val="0"/>
            <c:extLst>
              <c:ext xmlns:c16="http://schemas.microsoft.com/office/drawing/2014/chart" uri="{C3380CC4-5D6E-409C-BE32-E72D297353CC}">
                <c16:uniqueId val="{00000001-FB25-453A-A983-A1670FCFBE97}"/>
              </c:ext>
            </c:extLst>
          </c:dPt>
          <c:dPt>
            <c:idx val="2"/>
            <c:invertIfNegative val="0"/>
            <c:bubble3D val="0"/>
            <c:extLst>
              <c:ext xmlns:c16="http://schemas.microsoft.com/office/drawing/2014/chart" uri="{C3380CC4-5D6E-409C-BE32-E72D297353CC}">
                <c16:uniqueId val="{00000002-FB25-453A-A983-A1670FCFBE97}"/>
              </c:ext>
            </c:extLst>
          </c:dPt>
          <c:dPt>
            <c:idx val="3"/>
            <c:invertIfNegative val="0"/>
            <c:bubble3D val="0"/>
            <c:extLst>
              <c:ext xmlns:c16="http://schemas.microsoft.com/office/drawing/2014/chart" uri="{C3380CC4-5D6E-409C-BE32-E72D297353CC}">
                <c16:uniqueId val="{00000003-FB25-453A-A983-A1670FCFBE97}"/>
              </c:ext>
            </c:extLst>
          </c:dPt>
          <c:dPt>
            <c:idx val="4"/>
            <c:invertIfNegative val="0"/>
            <c:bubble3D val="0"/>
            <c:extLst>
              <c:ext xmlns:c16="http://schemas.microsoft.com/office/drawing/2014/chart" uri="{C3380CC4-5D6E-409C-BE32-E72D297353CC}">
                <c16:uniqueId val="{00000004-FB25-453A-A983-A1670FCFBE97}"/>
              </c:ext>
            </c:extLst>
          </c:dPt>
          <c:dPt>
            <c:idx val="5"/>
            <c:invertIfNegative val="0"/>
            <c:bubble3D val="0"/>
            <c:extLst>
              <c:ext xmlns:c16="http://schemas.microsoft.com/office/drawing/2014/chart" uri="{C3380CC4-5D6E-409C-BE32-E72D297353CC}">
                <c16:uniqueId val="{00000005-FB25-453A-A983-A1670FCFBE97}"/>
              </c:ext>
            </c:extLst>
          </c:dPt>
          <c:dPt>
            <c:idx val="6"/>
            <c:invertIfNegative val="0"/>
            <c:bubble3D val="0"/>
            <c:extLst>
              <c:ext xmlns:c16="http://schemas.microsoft.com/office/drawing/2014/chart" uri="{C3380CC4-5D6E-409C-BE32-E72D297353CC}">
                <c16:uniqueId val="{00000006-FB25-453A-A983-A1670FCFBE97}"/>
              </c:ext>
            </c:extLst>
          </c:dPt>
          <c:dPt>
            <c:idx val="7"/>
            <c:invertIfNegative val="0"/>
            <c:bubble3D val="0"/>
            <c:extLst>
              <c:ext xmlns:c16="http://schemas.microsoft.com/office/drawing/2014/chart" uri="{C3380CC4-5D6E-409C-BE32-E72D297353CC}">
                <c16:uniqueId val="{00000007-FB25-453A-A983-A1670FCFBE97}"/>
              </c:ext>
            </c:extLst>
          </c:dPt>
          <c:dPt>
            <c:idx val="8"/>
            <c:invertIfNegative val="0"/>
            <c:bubble3D val="0"/>
            <c:extLst>
              <c:ext xmlns:c16="http://schemas.microsoft.com/office/drawing/2014/chart" uri="{C3380CC4-5D6E-409C-BE32-E72D297353CC}">
                <c16:uniqueId val="{00000008-FB25-453A-A983-A1670FCFBE97}"/>
              </c:ext>
            </c:extLst>
          </c:dPt>
          <c:dPt>
            <c:idx val="9"/>
            <c:invertIfNegative val="0"/>
            <c:bubble3D val="0"/>
            <c:extLst>
              <c:ext xmlns:c16="http://schemas.microsoft.com/office/drawing/2014/chart" uri="{C3380CC4-5D6E-409C-BE32-E72D297353CC}">
                <c16:uniqueId val="{00000009-FB25-453A-A983-A1670FCFBE97}"/>
              </c:ext>
            </c:extLst>
          </c:dPt>
          <c:dPt>
            <c:idx val="10"/>
            <c:invertIfNegative val="0"/>
            <c:bubble3D val="0"/>
            <c:extLst>
              <c:ext xmlns:c16="http://schemas.microsoft.com/office/drawing/2014/chart" uri="{C3380CC4-5D6E-409C-BE32-E72D297353CC}">
                <c16:uniqueId val="{0000000A-FB25-453A-A983-A1670FCFBE97}"/>
              </c:ext>
            </c:extLst>
          </c:dPt>
          <c:dPt>
            <c:idx val="11"/>
            <c:invertIfNegative val="0"/>
            <c:bubble3D val="0"/>
            <c:extLst>
              <c:ext xmlns:c16="http://schemas.microsoft.com/office/drawing/2014/chart" uri="{C3380CC4-5D6E-409C-BE32-E72D297353CC}">
                <c16:uniqueId val="{0000000B-FB25-453A-A983-A1670FCFBE97}"/>
              </c:ext>
            </c:extLst>
          </c:dPt>
          <c:dPt>
            <c:idx val="12"/>
            <c:invertIfNegative val="0"/>
            <c:bubble3D val="0"/>
            <c:extLst>
              <c:ext xmlns:c16="http://schemas.microsoft.com/office/drawing/2014/chart" uri="{C3380CC4-5D6E-409C-BE32-E72D297353CC}">
                <c16:uniqueId val="{0000000C-FB25-453A-A983-A1670FCFBE97}"/>
              </c:ext>
            </c:extLst>
          </c:dPt>
          <c:dPt>
            <c:idx val="13"/>
            <c:invertIfNegative val="0"/>
            <c:bubble3D val="0"/>
            <c:extLst>
              <c:ext xmlns:c16="http://schemas.microsoft.com/office/drawing/2014/chart" uri="{C3380CC4-5D6E-409C-BE32-E72D297353CC}">
                <c16:uniqueId val="{0000000D-FB25-453A-A983-A1670FCFBE97}"/>
              </c:ext>
            </c:extLst>
          </c:dPt>
          <c:dPt>
            <c:idx val="14"/>
            <c:invertIfNegative val="0"/>
            <c:bubble3D val="0"/>
            <c:extLst>
              <c:ext xmlns:c16="http://schemas.microsoft.com/office/drawing/2014/chart" uri="{C3380CC4-5D6E-409C-BE32-E72D297353CC}">
                <c16:uniqueId val="{0000000E-FB25-453A-A983-A1670FCFBE97}"/>
              </c:ext>
            </c:extLst>
          </c:dPt>
          <c:dPt>
            <c:idx val="15"/>
            <c:invertIfNegative val="0"/>
            <c:bubble3D val="0"/>
            <c:extLst>
              <c:ext xmlns:c16="http://schemas.microsoft.com/office/drawing/2014/chart" uri="{C3380CC4-5D6E-409C-BE32-E72D297353CC}">
                <c16:uniqueId val="{0000000F-FB25-453A-A983-A1670FCFBE97}"/>
              </c:ext>
            </c:extLst>
          </c:dPt>
          <c:dPt>
            <c:idx val="16"/>
            <c:invertIfNegative val="0"/>
            <c:bubble3D val="0"/>
            <c:extLst>
              <c:ext xmlns:c16="http://schemas.microsoft.com/office/drawing/2014/chart" uri="{C3380CC4-5D6E-409C-BE32-E72D297353CC}">
                <c16:uniqueId val="{00000010-FB25-453A-A983-A1670FCFBE97}"/>
              </c:ext>
            </c:extLst>
          </c:dPt>
          <c:dPt>
            <c:idx val="17"/>
            <c:invertIfNegative val="0"/>
            <c:bubble3D val="0"/>
            <c:extLst>
              <c:ext xmlns:c16="http://schemas.microsoft.com/office/drawing/2014/chart" uri="{C3380CC4-5D6E-409C-BE32-E72D297353CC}">
                <c16:uniqueId val="{00000011-FB25-453A-A983-A1670FCFBE97}"/>
              </c:ext>
            </c:extLst>
          </c:dPt>
          <c:dPt>
            <c:idx val="18"/>
            <c:invertIfNegative val="0"/>
            <c:bubble3D val="0"/>
            <c:extLst>
              <c:ext xmlns:c16="http://schemas.microsoft.com/office/drawing/2014/chart" uri="{C3380CC4-5D6E-409C-BE32-E72D297353CC}">
                <c16:uniqueId val="{00000012-FB25-453A-A983-A1670FCFBE97}"/>
              </c:ext>
            </c:extLst>
          </c:dPt>
          <c:dPt>
            <c:idx val="19"/>
            <c:invertIfNegative val="0"/>
            <c:bubble3D val="0"/>
            <c:extLst>
              <c:ext xmlns:c16="http://schemas.microsoft.com/office/drawing/2014/chart" uri="{C3380CC4-5D6E-409C-BE32-E72D297353CC}">
                <c16:uniqueId val="{00000013-FB25-453A-A983-A1670FCFBE97}"/>
              </c:ext>
            </c:extLst>
          </c:dPt>
          <c:dPt>
            <c:idx val="20"/>
            <c:invertIfNegative val="0"/>
            <c:bubble3D val="0"/>
            <c:extLst>
              <c:ext xmlns:c16="http://schemas.microsoft.com/office/drawing/2014/chart" uri="{C3380CC4-5D6E-409C-BE32-E72D297353CC}">
                <c16:uniqueId val="{00000014-FB25-453A-A983-A1670FCFBE97}"/>
              </c:ext>
            </c:extLst>
          </c:dPt>
          <c:dPt>
            <c:idx val="21"/>
            <c:invertIfNegative val="0"/>
            <c:bubble3D val="0"/>
            <c:extLst>
              <c:ext xmlns:c16="http://schemas.microsoft.com/office/drawing/2014/chart" uri="{C3380CC4-5D6E-409C-BE32-E72D297353CC}">
                <c16:uniqueId val="{00000015-FB25-453A-A983-A1670FCFBE97}"/>
              </c:ext>
            </c:extLst>
          </c:dPt>
          <c:dPt>
            <c:idx val="22"/>
            <c:invertIfNegative val="0"/>
            <c:bubble3D val="0"/>
            <c:extLst>
              <c:ext xmlns:c16="http://schemas.microsoft.com/office/drawing/2014/chart" uri="{C3380CC4-5D6E-409C-BE32-E72D297353CC}">
                <c16:uniqueId val="{00000016-FB25-453A-A983-A1670FCFBE97}"/>
              </c:ext>
            </c:extLst>
          </c:dPt>
          <c:dPt>
            <c:idx val="23"/>
            <c:invertIfNegative val="0"/>
            <c:bubble3D val="0"/>
            <c:extLst>
              <c:ext xmlns:c16="http://schemas.microsoft.com/office/drawing/2014/chart" uri="{C3380CC4-5D6E-409C-BE32-E72D297353CC}">
                <c16:uniqueId val="{00000017-FB25-453A-A983-A1670FCFBE97}"/>
              </c:ext>
            </c:extLst>
          </c:dPt>
          <c:dPt>
            <c:idx val="24"/>
            <c:invertIfNegative val="0"/>
            <c:bubble3D val="0"/>
            <c:extLst>
              <c:ext xmlns:c16="http://schemas.microsoft.com/office/drawing/2014/chart" uri="{C3380CC4-5D6E-409C-BE32-E72D297353CC}">
                <c16:uniqueId val="{00000018-FB25-453A-A983-A1670FCFBE97}"/>
              </c:ext>
            </c:extLst>
          </c:dPt>
          <c:dPt>
            <c:idx val="25"/>
            <c:invertIfNegative val="0"/>
            <c:bubble3D val="0"/>
            <c:extLst>
              <c:ext xmlns:c16="http://schemas.microsoft.com/office/drawing/2014/chart" uri="{C3380CC4-5D6E-409C-BE32-E72D297353CC}">
                <c16:uniqueId val="{00000019-FB25-453A-A983-A1670FCFBE97}"/>
              </c:ext>
            </c:extLst>
          </c:dPt>
          <c:dPt>
            <c:idx val="26"/>
            <c:invertIfNegative val="0"/>
            <c:bubble3D val="0"/>
            <c:extLst>
              <c:ext xmlns:c16="http://schemas.microsoft.com/office/drawing/2014/chart" uri="{C3380CC4-5D6E-409C-BE32-E72D297353CC}">
                <c16:uniqueId val="{0000001A-FB25-453A-A983-A1670FCFBE97}"/>
              </c:ext>
            </c:extLst>
          </c:dPt>
          <c:dPt>
            <c:idx val="27"/>
            <c:invertIfNegative val="0"/>
            <c:bubble3D val="0"/>
            <c:spPr>
              <a:solidFill>
                <a:srgbClr val="FBBB27"/>
              </a:solidFill>
            </c:spPr>
            <c:extLst>
              <c:ext xmlns:c16="http://schemas.microsoft.com/office/drawing/2014/chart" uri="{C3380CC4-5D6E-409C-BE32-E72D297353CC}">
                <c16:uniqueId val="{0000001C-FB25-453A-A983-A1670FCFBE97}"/>
              </c:ext>
            </c:extLst>
          </c:dPt>
          <c:dPt>
            <c:idx val="28"/>
            <c:invertIfNegative val="0"/>
            <c:bubble3D val="0"/>
            <c:extLst>
              <c:ext xmlns:c16="http://schemas.microsoft.com/office/drawing/2014/chart" uri="{C3380CC4-5D6E-409C-BE32-E72D297353CC}">
                <c16:uniqueId val="{0000001D-FB25-453A-A983-A1670FCFBE97}"/>
              </c:ext>
            </c:extLst>
          </c:dPt>
          <c:dPt>
            <c:idx val="29"/>
            <c:invertIfNegative val="0"/>
            <c:bubble3D val="0"/>
            <c:extLst>
              <c:ext xmlns:c16="http://schemas.microsoft.com/office/drawing/2014/chart" uri="{C3380CC4-5D6E-409C-BE32-E72D297353CC}">
                <c16:uniqueId val="{0000001E-FB25-453A-A983-A1670FCFBE97}"/>
              </c:ext>
            </c:extLst>
          </c:dPt>
          <c:dPt>
            <c:idx val="30"/>
            <c:invertIfNegative val="0"/>
            <c:bubble3D val="0"/>
            <c:extLst>
              <c:ext xmlns:c16="http://schemas.microsoft.com/office/drawing/2014/chart" uri="{C3380CC4-5D6E-409C-BE32-E72D297353CC}">
                <c16:uniqueId val="{0000001F-FB25-453A-A983-A1670FCFBE97}"/>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'F163'!$A$10:$A$40</c:f>
              <c:strCache>
                <c:ptCount val="31"/>
                <c:pt idx="0">
                  <c:v>Baja California</c:v>
                </c:pt>
                <c:pt idx="1">
                  <c:v>Baja California Sur</c:v>
                </c:pt>
                <c:pt idx="2">
                  <c:v>Campeche</c:v>
                </c:pt>
                <c:pt idx="3">
                  <c:v>Coahuila</c:v>
                </c:pt>
                <c:pt idx="4">
                  <c:v>Chiapas</c:v>
                </c:pt>
                <c:pt idx="5">
                  <c:v>Chihuahua</c:v>
                </c:pt>
                <c:pt idx="6">
                  <c:v>Durango</c:v>
                </c:pt>
                <c:pt idx="7">
                  <c:v>Guerrero</c:v>
                </c:pt>
                <c:pt idx="8">
                  <c:v>Hidalgo</c:v>
                </c:pt>
                <c:pt idx="9">
                  <c:v>Estado de México</c:v>
                </c:pt>
                <c:pt idx="10">
                  <c:v>Nayarit</c:v>
                </c:pt>
                <c:pt idx="11">
                  <c:v>Nuevo León</c:v>
                </c:pt>
                <c:pt idx="12">
                  <c:v>Puebla</c:v>
                </c:pt>
                <c:pt idx="13">
                  <c:v>Querétaro</c:v>
                </c:pt>
                <c:pt idx="14">
                  <c:v>Quintana Roo</c:v>
                </c:pt>
                <c:pt idx="15">
                  <c:v>San Luis Potosí</c:v>
                </c:pt>
                <c:pt idx="16">
                  <c:v>Tabasco</c:v>
                </c:pt>
                <c:pt idx="17">
                  <c:v>Tlaxcala</c:v>
                </c:pt>
                <c:pt idx="18">
                  <c:v>Veracruz</c:v>
                </c:pt>
                <c:pt idx="19">
                  <c:v>Yucatán</c:v>
                </c:pt>
                <c:pt idx="20">
                  <c:v>Morelos</c:v>
                </c:pt>
                <c:pt idx="21">
                  <c:v>Oaxaca</c:v>
                </c:pt>
                <c:pt idx="22">
                  <c:v>Sonora</c:v>
                </c:pt>
                <c:pt idx="23">
                  <c:v>Colima</c:v>
                </c:pt>
                <c:pt idx="24">
                  <c:v>Aguascalientes</c:v>
                </c:pt>
                <c:pt idx="25">
                  <c:v>Tamaulipas</c:v>
                </c:pt>
                <c:pt idx="26">
                  <c:v>Zacatecas</c:v>
                </c:pt>
                <c:pt idx="27">
                  <c:v>Sinaloa</c:v>
                </c:pt>
                <c:pt idx="28">
                  <c:v>Jalisco</c:v>
                </c:pt>
                <c:pt idx="29">
                  <c:v>Michoacán</c:v>
                </c:pt>
                <c:pt idx="30">
                  <c:v>Guanajuato</c:v>
                </c:pt>
              </c:strCache>
            </c:strRef>
          </c:cat>
          <c:val>
            <c:numRef>
              <c:f>'F163'!$B$10:$B$40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2</c:v>
                </c:pt>
                <c:pt idx="24">
                  <c:v>3</c:v>
                </c:pt>
                <c:pt idx="25">
                  <c:v>3</c:v>
                </c:pt>
                <c:pt idx="26">
                  <c:v>3</c:v>
                </c:pt>
                <c:pt idx="27">
                  <c:v>6</c:v>
                </c:pt>
                <c:pt idx="28">
                  <c:v>8</c:v>
                </c:pt>
                <c:pt idx="29">
                  <c:v>8</c:v>
                </c:pt>
                <c:pt idx="30">
                  <c:v>11</c:v>
                </c:pt>
              </c:numCache>
            </c:numRef>
          </c:val>
          <c:extLst>
            <c:ext xmlns:c16="http://schemas.microsoft.com/office/drawing/2014/chart" uri="{C3380CC4-5D6E-409C-BE32-E72D297353CC}">
              <c16:uniqueId val="{00000020-FB25-453A-A983-A1670FCFBE97}"/>
            </c:ext>
          </c:extLst>
        </c:ser>
        <c:dLbls>
          <c:showLegendKey val="0"/>
          <c:showVal val="0"/>
          <c:showCatName val="0"/>
          <c:showSerName val="0"/>
          <c:showPercent val="0"/>
          <c:showBubbleSize val="0"/>
        </c:dLbls>
        <c:gapWidth val="150"/>
        <c:axId val="3678288"/>
        <c:axId val="3678680"/>
      </c:barChart>
      <c:catAx>
        <c:axId val="367828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8680"/>
        <c:crosses val="autoZero"/>
        <c:auto val="1"/>
        <c:lblAlgn val="ctr"/>
        <c:lblOffset val="100"/>
        <c:noMultiLvlLbl val="0"/>
      </c:catAx>
      <c:valAx>
        <c:axId val="3678680"/>
        <c:scaling>
          <c:orientation val="minMax"/>
        </c:scaling>
        <c:delete val="1"/>
        <c:axPos val="b"/>
        <c:numFmt formatCode="General" sourceLinked="1"/>
        <c:majorTickMark val="out"/>
        <c:minorTickMark val="none"/>
        <c:tickLblPos val="nextTo"/>
        <c:crossAx val="367828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'F164 Bovino'!$J$22</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76C3-42AC-A818-7836BD0F8581}"/>
              </c:ext>
            </c:extLst>
          </c:dPt>
          <c:dPt>
            <c:idx val="1"/>
            <c:invertIfNegative val="0"/>
            <c:bubble3D val="0"/>
            <c:extLst>
              <c:ext xmlns:c16="http://schemas.microsoft.com/office/drawing/2014/chart" uri="{C3380CC4-5D6E-409C-BE32-E72D297353CC}">
                <c16:uniqueId val="{00000001-76C3-42AC-A818-7836BD0F8581}"/>
              </c:ext>
            </c:extLst>
          </c:dPt>
          <c:dPt>
            <c:idx val="2"/>
            <c:invertIfNegative val="0"/>
            <c:bubble3D val="0"/>
            <c:extLst>
              <c:ext xmlns:c16="http://schemas.microsoft.com/office/drawing/2014/chart" uri="{C3380CC4-5D6E-409C-BE32-E72D297353CC}">
                <c16:uniqueId val="{00000002-76C3-42AC-A818-7836BD0F8581}"/>
              </c:ext>
            </c:extLst>
          </c:dPt>
          <c:dPt>
            <c:idx val="3"/>
            <c:invertIfNegative val="0"/>
            <c:bubble3D val="0"/>
            <c:extLst>
              <c:ext xmlns:c16="http://schemas.microsoft.com/office/drawing/2014/chart" uri="{C3380CC4-5D6E-409C-BE32-E72D297353CC}">
                <c16:uniqueId val="{00000003-76C3-42AC-A818-7836BD0F8581}"/>
              </c:ext>
            </c:extLst>
          </c:dPt>
          <c:dPt>
            <c:idx val="4"/>
            <c:invertIfNegative val="0"/>
            <c:bubble3D val="0"/>
            <c:extLst>
              <c:ext xmlns:c16="http://schemas.microsoft.com/office/drawing/2014/chart" uri="{C3380CC4-5D6E-409C-BE32-E72D297353CC}">
                <c16:uniqueId val="{00000004-76C3-42AC-A818-7836BD0F8581}"/>
              </c:ext>
            </c:extLst>
          </c:dPt>
          <c:dPt>
            <c:idx val="5"/>
            <c:invertIfNegative val="0"/>
            <c:bubble3D val="0"/>
            <c:extLst>
              <c:ext xmlns:c16="http://schemas.microsoft.com/office/drawing/2014/chart" uri="{C3380CC4-5D6E-409C-BE32-E72D297353CC}">
                <c16:uniqueId val="{00000005-76C3-42AC-A818-7836BD0F8581}"/>
              </c:ext>
            </c:extLst>
          </c:dPt>
          <c:dPt>
            <c:idx val="6"/>
            <c:invertIfNegative val="0"/>
            <c:bubble3D val="0"/>
            <c:extLst>
              <c:ext xmlns:c16="http://schemas.microsoft.com/office/drawing/2014/chart" uri="{C3380CC4-5D6E-409C-BE32-E72D297353CC}">
                <c16:uniqueId val="{00000006-76C3-42AC-A818-7836BD0F8581}"/>
              </c:ext>
            </c:extLst>
          </c:dPt>
          <c:dPt>
            <c:idx val="7"/>
            <c:invertIfNegative val="0"/>
            <c:bubble3D val="0"/>
            <c:extLst>
              <c:ext xmlns:c16="http://schemas.microsoft.com/office/drawing/2014/chart" uri="{C3380CC4-5D6E-409C-BE32-E72D297353CC}">
                <c16:uniqueId val="{00000007-76C3-42AC-A818-7836BD0F8581}"/>
              </c:ext>
            </c:extLst>
          </c:dPt>
          <c:dPt>
            <c:idx val="8"/>
            <c:invertIfNegative val="0"/>
            <c:bubble3D val="0"/>
            <c:extLst>
              <c:ext xmlns:c16="http://schemas.microsoft.com/office/drawing/2014/chart" uri="{C3380CC4-5D6E-409C-BE32-E72D297353CC}">
                <c16:uniqueId val="{00000008-76C3-42AC-A818-7836BD0F8581}"/>
              </c:ext>
            </c:extLst>
          </c:dPt>
          <c:dPt>
            <c:idx val="9"/>
            <c:invertIfNegative val="0"/>
            <c:bubble3D val="0"/>
            <c:extLst>
              <c:ext xmlns:c16="http://schemas.microsoft.com/office/drawing/2014/chart" uri="{C3380CC4-5D6E-409C-BE32-E72D297353CC}">
                <c16:uniqueId val="{00000009-76C3-42AC-A818-7836BD0F8581}"/>
              </c:ext>
            </c:extLst>
          </c:dPt>
          <c:dPt>
            <c:idx val="10"/>
            <c:invertIfNegative val="0"/>
            <c:bubble3D val="0"/>
            <c:extLst>
              <c:ext xmlns:c16="http://schemas.microsoft.com/office/drawing/2014/chart" uri="{C3380CC4-5D6E-409C-BE32-E72D297353CC}">
                <c16:uniqueId val="{0000000A-76C3-42AC-A818-7836BD0F8581}"/>
              </c:ext>
            </c:extLst>
          </c:dPt>
          <c:dPt>
            <c:idx val="11"/>
            <c:invertIfNegative val="0"/>
            <c:bubble3D val="0"/>
            <c:extLst>
              <c:ext xmlns:c16="http://schemas.microsoft.com/office/drawing/2014/chart" uri="{C3380CC4-5D6E-409C-BE32-E72D297353CC}">
                <c16:uniqueId val="{0000000B-76C3-42AC-A818-7836BD0F8581}"/>
              </c:ext>
            </c:extLst>
          </c:dPt>
          <c:dPt>
            <c:idx val="12"/>
            <c:invertIfNegative val="0"/>
            <c:bubble3D val="0"/>
            <c:extLst>
              <c:ext xmlns:c16="http://schemas.microsoft.com/office/drawing/2014/chart" uri="{C3380CC4-5D6E-409C-BE32-E72D297353CC}">
                <c16:uniqueId val="{0000000C-76C3-42AC-A818-7836BD0F8581}"/>
              </c:ext>
            </c:extLst>
          </c:dPt>
          <c:dPt>
            <c:idx val="13"/>
            <c:invertIfNegative val="0"/>
            <c:bubble3D val="0"/>
            <c:extLst>
              <c:ext xmlns:c16="http://schemas.microsoft.com/office/drawing/2014/chart" uri="{C3380CC4-5D6E-409C-BE32-E72D297353CC}">
                <c16:uniqueId val="{0000000D-76C3-42AC-A818-7836BD0F8581}"/>
              </c:ext>
            </c:extLst>
          </c:dPt>
          <c:dPt>
            <c:idx val="14"/>
            <c:invertIfNegative val="0"/>
            <c:bubble3D val="0"/>
            <c:extLst>
              <c:ext xmlns:c16="http://schemas.microsoft.com/office/drawing/2014/chart" uri="{C3380CC4-5D6E-409C-BE32-E72D297353CC}">
                <c16:uniqueId val="{0000000F-76C3-42AC-A818-7836BD0F8581}"/>
              </c:ext>
            </c:extLst>
          </c:dPt>
          <c:dPt>
            <c:idx val="16"/>
            <c:invertIfNegative val="0"/>
            <c:bubble3D val="0"/>
            <c:spPr>
              <a:solidFill>
                <a:srgbClr val="FFC000"/>
              </a:solidFill>
            </c:spPr>
            <c:extLst>
              <c:ext xmlns:c16="http://schemas.microsoft.com/office/drawing/2014/chart" uri="{C3380CC4-5D6E-409C-BE32-E72D297353CC}">
                <c16:uniqueId val="{0000000F-B899-4451-8B33-63491563510B}"/>
              </c:ext>
            </c:extLst>
          </c:dPt>
          <c:dLbls>
            <c:dLbl>
              <c:idx val="6"/>
              <c:layout>
                <c:manualLayout>
                  <c:x val="-3.5947712418300651E-2"/>
                  <c:y val="9.356721699416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C3-42AC-A818-7836BD0F8581}"/>
                </c:ext>
              </c:extLst>
            </c:dLbl>
            <c:dLbl>
              <c:idx val="8"/>
              <c:layout>
                <c:manualLayout>
                  <c:x val="-4.9019607843137254E-2"/>
                  <c:y val="4.6783608497082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C3-42AC-A818-7836BD0F8581}"/>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'F164 Bovino'!$G$23:$H$64</c15:sqref>
                  </c15:fullRef>
                </c:ext>
              </c:extLst>
              <c:f>'F164 Bovino'!$G$47:$H$64</c:f>
              <c:multiLvlStrCache>
                <c:ptCount val="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lvl>
                <c:lvl>
                  <c:pt idx="0">
                    <c:v>2019-2020</c:v>
                  </c:pt>
                  <c:pt idx="12">
                    <c:v>2020-2021</c:v>
                  </c:pt>
                </c:lvl>
              </c:multiLvlStrCache>
            </c:multiLvlStrRef>
          </c:cat>
          <c:val>
            <c:numRef>
              <c:extLst>
                <c:ext xmlns:c15="http://schemas.microsoft.com/office/drawing/2012/chart" uri="{02D57815-91ED-43cb-92C2-25804820EDAC}">
                  <c15:fullRef>
                    <c15:sqref>'F164 Bovino'!$J$23:$J$64</c15:sqref>
                  </c15:fullRef>
                </c:ext>
              </c:extLst>
              <c:f>'F164 Bovino'!$J$47:$J$64</c:f>
              <c:numCache>
                <c:formatCode>0.0%</c:formatCode>
                <c:ptCount val="18"/>
                <c:pt idx="0">
                  <c:v>7.389668149161821E-2</c:v>
                </c:pt>
                <c:pt idx="1">
                  <c:v>6.6388926219594246E-2</c:v>
                </c:pt>
                <c:pt idx="2">
                  <c:v>-2.706985342664725E-2</c:v>
                </c:pt>
                <c:pt idx="3">
                  <c:v>-4.5703839122486212E-3</c:v>
                </c:pt>
                <c:pt idx="4">
                  <c:v>-2.3587554756823503E-2</c:v>
                </c:pt>
                <c:pt idx="5">
                  <c:v>8.4499160604364798E-2</c:v>
                </c:pt>
                <c:pt idx="6">
                  <c:v>0.13138932672821446</c:v>
                </c:pt>
                <c:pt idx="7">
                  <c:v>1.706892802783222E-2</c:v>
                </c:pt>
                <c:pt idx="8">
                  <c:v>0.13530680728667299</c:v>
                </c:pt>
                <c:pt idx="9">
                  <c:v>0.1256935794360774</c:v>
                </c:pt>
                <c:pt idx="10">
                  <c:v>5.2806009721608538E-2</c:v>
                </c:pt>
                <c:pt idx="11">
                  <c:v>0.17206167670785244</c:v>
                </c:pt>
                <c:pt idx="12">
                  <c:v>4.2582563449081512E-2</c:v>
                </c:pt>
                <c:pt idx="13">
                  <c:v>6.7170762444864529E-2</c:v>
                </c:pt>
                <c:pt idx="14">
                  <c:v>0.18743213897937028</c:v>
                </c:pt>
                <c:pt idx="15">
                  <c:v>0.22917486553850197</c:v>
                </c:pt>
                <c:pt idx="16">
                  <c:v>9.0532612446796223E-2</c:v>
                </c:pt>
                <c:pt idx="17">
                  <c:v>4.2311661506707843E-2</c:v>
                </c:pt>
              </c:numCache>
            </c:numRef>
          </c:val>
          <c:extLst>
            <c:ext xmlns:c16="http://schemas.microsoft.com/office/drawing/2014/chart" uri="{C3380CC4-5D6E-409C-BE32-E72D297353CC}">
              <c16:uniqueId val="{00000010-76C3-42AC-A818-7836BD0F8581}"/>
            </c:ext>
          </c:extLst>
        </c:ser>
        <c:dLbls>
          <c:showLegendKey val="0"/>
          <c:showVal val="0"/>
          <c:showCatName val="0"/>
          <c:showSerName val="0"/>
          <c:showPercent val="0"/>
          <c:showBubbleSize val="0"/>
        </c:dLbls>
        <c:gapWidth val="150"/>
        <c:axId val="3679072"/>
        <c:axId val="3679464"/>
      </c:barChart>
      <c:catAx>
        <c:axId val="367907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79464"/>
        <c:crosses val="autoZero"/>
        <c:auto val="1"/>
        <c:lblAlgn val="ctr"/>
        <c:lblOffset val="100"/>
        <c:noMultiLvlLbl val="0"/>
      </c:catAx>
      <c:valAx>
        <c:axId val="3679464"/>
        <c:scaling>
          <c:orientation val="minMax"/>
        </c:scaling>
        <c:delete val="1"/>
        <c:axPos val="l"/>
        <c:numFmt formatCode="0.0%" sourceLinked="1"/>
        <c:majorTickMark val="none"/>
        <c:minorTickMark val="none"/>
        <c:tickLblPos val="nextTo"/>
        <c:crossAx val="367907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25207040296433531"/>
          <c:y val="1.2098621338962102E-2"/>
        </c:manualLayout>
      </c:layout>
      <c:overlay val="0"/>
    </c:title>
    <c:autoTitleDeleted val="0"/>
    <c:plotArea>
      <c:layout>
        <c:manualLayout>
          <c:layoutTarget val="inner"/>
          <c:xMode val="edge"/>
          <c:yMode val="edge"/>
          <c:x val="3.6429872495446269E-2"/>
          <c:y val="8.4353464548486995E-2"/>
          <c:w val="0.95777729969546155"/>
          <c:h val="0.78536907425832758"/>
        </c:manualLayout>
      </c:layout>
      <c:barChart>
        <c:barDir val="col"/>
        <c:grouping val="clustered"/>
        <c:varyColors val="0"/>
        <c:ser>
          <c:idx val="1"/>
          <c:order val="0"/>
          <c:tx>
            <c:strRef>
              <c:f>'F164 Caprino'!$J$23</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C756-476A-ADF7-70F9D9226E64}"/>
              </c:ext>
            </c:extLst>
          </c:dPt>
          <c:dPt>
            <c:idx val="1"/>
            <c:invertIfNegative val="0"/>
            <c:bubble3D val="0"/>
            <c:extLst>
              <c:ext xmlns:c16="http://schemas.microsoft.com/office/drawing/2014/chart" uri="{C3380CC4-5D6E-409C-BE32-E72D297353CC}">
                <c16:uniqueId val="{00000001-C756-476A-ADF7-70F9D9226E64}"/>
              </c:ext>
            </c:extLst>
          </c:dPt>
          <c:dPt>
            <c:idx val="2"/>
            <c:invertIfNegative val="0"/>
            <c:bubble3D val="0"/>
            <c:extLst>
              <c:ext xmlns:c16="http://schemas.microsoft.com/office/drawing/2014/chart" uri="{C3380CC4-5D6E-409C-BE32-E72D297353CC}">
                <c16:uniqueId val="{00000002-C756-476A-ADF7-70F9D9226E64}"/>
              </c:ext>
            </c:extLst>
          </c:dPt>
          <c:dPt>
            <c:idx val="3"/>
            <c:invertIfNegative val="0"/>
            <c:bubble3D val="0"/>
            <c:extLst>
              <c:ext xmlns:c16="http://schemas.microsoft.com/office/drawing/2014/chart" uri="{C3380CC4-5D6E-409C-BE32-E72D297353CC}">
                <c16:uniqueId val="{00000003-C756-476A-ADF7-70F9D9226E64}"/>
              </c:ext>
            </c:extLst>
          </c:dPt>
          <c:dPt>
            <c:idx val="4"/>
            <c:invertIfNegative val="0"/>
            <c:bubble3D val="0"/>
            <c:extLst>
              <c:ext xmlns:c16="http://schemas.microsoft.com/office/drawing/2014/chart" uri="{C3380CC4-5D6E-409C-BE32-E72D297353CC}">
                <c16:uniqueId val="{00000004-C756-476A-ADF7-70F9D9226E64}"/>
              </c:ext>
            </c:extLst>
          </c:dPt>
          <c:dPt>
            <c:idx val="5"/>
            <c:invertIfNegative val="0"/>
            <c:bubble3D val="0"/>
            <c:extLst>
              <c:ext xmlns:c16="http://schemas.microsoft.com/office/drawing/2014/chart" uri="{C3380CC4-5D6E-409C-BE32-E72D297353CC}">
                <c16:uniqueId val="{00000005-C756-476A-ADF7-70F9D9226E64}"/>
              </c:ext>
            </c:extLst>
          </c:dPt>
          <c:dPt>
            <c:idx val="6"/>
            <c:invertIfNegative val="0"/>
            <c:bubble3D val="0"/>
            <c:extLst>
              <c:ext xmlns:c16="http://schemas.microsoft.com/office/drawing/2014/chart" uri="{C3380CC4-5D6E-409C-BE32-E72D297353CC}">
                <c16:uniqueId val="{00000006-C756-476A-ADF7-70F9D9226E64}"/>
              </c:ext>
            </c:extLst>
          </c:dPt>
          <c:dPt>
            <c:idx val="7"/>
            <c:invertIfNegative val="0"/>
            <c:bubble3D val="0"/>
            <c:extLst>
              <c:ext xmlns:c16="http://schemas.microsoft.com/office/drawing/2014/chart" uri="{C3380CC4-5D6E-409C-BE32-E72D297353CC}">
                <c16:uniqueId val="{00000007-C756-476A-ADF7-70F9D9226E64}"/>
              </c:ext>
            </c:extLst>
          </c:dPt>
          <c:dPt>
            <c:idx val="8"/>
            <c:invertIfNegative val="0"/>
            <c:bubble3D val="0"/>
            <c:extLst>
              <c:ext xmlns:c16="http://schemas.microsoft.com/office/drawing/2014/chart" uri="{C3380CC4-5D6E-409C-BE32-E72D297353CC}">
                <c16:uniqueId val="{00000008-C756-476A-ADF7-70F9D9226E64}"/>
              </c:ext>
            </c:extLst>
          </c:dPt>
          <c:dPt>
            <c:idx val="9"/>
            <c:invertIfNegative val="0"/>
            <c:bubble3D val="0"/>
            <c:extLst>
              <c:ext xmlns:c16="http://schemas.microsoft.com/office/drawing/2014/chart" uri="{C3380CC4-5D6E-409C-BE32-E72D297353CC}">
                <c16:uniqueId val="{0000000A-C756-476A-ADF7-70F9D9226E64}"/>
              </c:ext>
            </c:extLst>
          </c:dPt>
          <c:dPt>
            <c:idx val="11"/>
            <c:invertIfNegative val="0"/>
            <c:bubble3D val="0"/>
            <c:extLst>
              <c:ext xmlns:c16="http://schemas.microsoft.com/office/drawing/2014/chart" uri="{C3380CC4-5D6E-409C-BE32-E72D297353CC}">
                <c16:uniqueId val="{0000000B-C756-476A-ADF7-70F9D9226E64}"/>
              </c:ext>
            </c:extLst>
          </c:dPt>
          <c:dPt>
            <c:idx val="12"/>
            <c:invertIfNegative val="0"/>
            <c:bubble3D val="0"/>
            <c:extLst>
              <c:ext xmlns:c16="http://schemas.microsoft.com/office/drawing/2014/chart" uri="{C3380CC4-5D6E-409C-BE32-E72D297353CC}">
                <c16:uniqueId val="{0000000C-C756-476A-ADF7-70F9D9226E64}"/>
              </c:ext>
            </c:extLst>
          </c:dPt>
          <c:dPt>
            <c:idx val="13"/>
            <c:invertIfNegative val="0"/>
            <c:bubble3D val="0"/>
            <c:extLst>
              <c:ext xmlns:c16="http://schemas.microsoft.com/office/drawing/2014/chart" uri="{C3380CC4-5D6E-409C-BE32-E72D297353CC}">
                <c16:uniqueId val="{0000000D-C756-476A-ADF7-70F9D9226E64}"/>
              </c:ext>
            </c:extLst>
          </c:dPt>
          <c:dPt>
            <c:idx val="14"/>
            <c:invertIfNegative val="0"/>
            <c:bubble3D val="0"/>
            <c:extLst>
              <c:ext xmlns:c16="http://schemas.microsoft.com/office/drawing/2014/chart" uri="{C3380CC4-5D6E-409C-BE32-E72D297353CC}">
                <c16:uniqueId val="{0000000F-C756-476A-ADF7-70F9D9226E64}"/>
              </c:ext>
            </c:extLst>
          </c:dPt>
          <c:dPt>
            <c:idx val="16"/>
            <c:invertIfNegative val="0"/>
            <c:bubble3D val="0"/>
            <c:spPr>
              <a:solidFill>
                <a:srgbClr val="FFC000"/>
              </a:solidFill>
            </c:spPr>
            <c:extLst>
              <c:ext xmlns:c16="http://schemas.microsoft.com/office/drawing/2014/chart" uri="{C3380CC4-5D6E-409C-BE32-E72D297353CC}">
                <c16:uniqueId val="{0000000E-E017-4B19-9C25-997656B20572}"/>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'F164 Caprino'!$G$24:$H$65</c15:sqref>
                  </c15:fullRef>
                </c:ext>
              </c:extLst>
              <c:f>'F164 Caprino'!$G$48:$H$65</c:f>
              <c:multiLvlStrCache>
                <c:ptCount val="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lvl>
                <c:lvl>
                  <c:pt idx="0">
                    <c:v>2019-2020</c:v>
                  </c:pt>
                  <c:pt idx="12">
                    <c:v>2020-2021</c:v>
                  </c:pt>
                </c:lvl>
              </c:multiLvlStrCache>
            </c:multiLvlStrRef>
          </c:cat>
          <c:val>
            <c:numRef>
              <c:extLst>
                <c:ext xmlns:c15="http://schemas.microsoft.com/office/drawing/2012/chart" uri="{02D57815-91ED-43cb-92C2-25804820EDAC}">
                  <c15:fullRef>
                    <c15:sqref>'F164 Caprino'!$J$24:$J$65</c15:sqref>
                  </c15:fullRef>
                </c:ext>
              </c:extLst>
              <c:f>'F164 Caprino'!$J$48:$J$65</c:f>
              <c:numCache>
                <c:formatCode>0.0%</c:formatCode>
                <c:ptCount val="18"/>
                <c:pt idx="0">
                  <c:v>-0.33333333333333337</c:v>
                </c:pt>
                <c:pt idx="1">
                  <c:v>-0.30000000000000004</c:v>
                </c:pt>
                <c:pt idx="2">
                  <c:v>-0.25</c:v>
                </c:pt>
                <c:pt idx="3">
                  <c:v>-0.375</c:v>
                </c:pt>
                <c:pt idx="4">
                  <c:v>-0.45454545454545459</c:v>
                </c:pt>
                <c:pt idx="5">
                  <c:v>-0.22222222222222221</c:v>
                </c:pt>
                <c:pt idx="6">
                  <c:v>-0.125</c:v>
                </c:pt>
                <c:pt idx="7">
                  <c:v>0</c:v>
                </c:pt>
                <c:pt idx="8">
                  <c:v>0</c:v>
                </c:pt>
                <c:pt idx="9">
                  <c:v>0</c:v>
                </c:pt>
                <c:pt idx="10">
                  <c:v>0</c:v>
                </c:pt>
                <c:pt idx="11">
                  <c:v>-0.22222222222222221</c:v>
                </c:pt>
                <c:pt idx="12">
                  <c:v>-0.375</c:v>
                </c:pt>
                <c:pt idx="13">
                  <c:v>-0.4285714285714286</c:v>
                </c:pt>
                <c:pt idx="14">
                  <c:v>-0.16666666666666663</c:v>
                </c:pt>
                <c:pt idx="15">
                  <c:v>0.39999999999999991</c:v>
                </c:pt>
                <c:pt idx="16">
                  <c:v>-0.33333333333333337</c:v>
                </c:pt>
                <c:pt idx="17">
                  <c:v>0.14285714285714279</c:v>
                </c:pt>
              </c:numCache>
            </c:numRef>
          </c:val>
          <c:extLst>
            <c:ext xmlns:c16="http://schemas.microsoft.com/office/drawing/2014/chart" uri="{C3380CC4-5D6E-409C-BE32-E72D297353CC}">
              <c16:uniqueId val="{00000010-C756-476A-ADF7-70F9D9226E64}"/>
            </c:ext>
          </c:extLst>
        </c:ser>
        <c:dLbls>
          <c:showLegendKey val="0"/>
          <c:showVal val="0"/>
          <c:showCatName val="0"/>
          <c:showSerName val="0"/>
          <c:showPercent val="0"/>
          <c:showBubbleSize val="0"/>
        </c:dLbls>
        <c:gapWidth val="150"/>
        <c:axId val="3680248"/>
        <c:axId val="3680640"/>
      </c:barChart>
      <c:catAx>
        <c:axId val="368024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0640"/>
        <c:crosses val="autoZero"/>
        <c:auto val="1"/>
        <c:lblAlgn val="ctr"/>
        <c:lblOffset val="100"/>
        <c:noMultiLvlLbl val="0"/>
      </c:catAx>
      <c:valAx>
        <c:axId val="3680640"/>
        <c:scaling>
          <c:orientation val="minMax"/>
        </c:scaling>
        <c:delete val="1"/>
        <c:axPos val="l"/>
        <c:numFmt formatCode="0.0%" sourceLinked="1"/>
        <c:majorTickMark val="none"/>
        <c:minorTickMark val="none"/>
        <c:tickLblPos val="nextTo"/>
        <c:crossAx val="36802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7.6178786475220014E-2"/>
          <c:y val="3.1421194083803394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'F164 Ovino'!$J$19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68F-4C05-B5C7-B3FD4CD23369}"/>
              </c:ext>
            </c:extLst>
          </c:dPt>
          <c:dPt>
            <c:idx val="1"/>
            <c:invertIfNegative val="0"/>
            <c:bubble3D val="0"/>
            <c:extLst>
              <c:ext xmlns:c16="http://schemas.microsoft.com/office/drawing/2014/chart" uri="{C3380CC4-5D6E-409C-BE32-E72D297353CC}">
                <c16:uniqueId val="{00000001-B68F-4C05-B5C7-B3FD4CD23369}"/>
              </c:ext>
            </c:extLst>
          </c:dPt>
          <c:dPt>
            <c:idx val="2"/>
            <c:invertIfNegative val="0"/>
            <c:bubble3D val="0"/>
            <c:extLst>
              <c:ext xmlns:c16="http://schemas.microsoft.com/office/drawing/2014/chart" uri="{C3380CC4-5D6E-409C-BE32-E72D297353CC}">
                <c16:uniqueId val="{00000002-B68F-4C05-B5C7-B3FD4CD23369}"/>
              </c:ext>
            </c:extLst>
          </c:dPt>
          <c:dPt>
            <c:idx val="3"/>
            <c:invertIfNegative val="0"/>
            <c:bubble3D val="0"/>
            <c:extLst>
              <c:ext xmlns:c16="http://schemas.microsoft.com/office/drawing/2014/chart" uri="{C3380CC4-5D6E-409C-BE32-E72D297353CC}">
                <c16:uniqueId val="{00000003-B68F-4C05-B5C7-B3FD4CD23369}"/>
              </c:ext>
            </c:extLst>
          </c:dPt>
          <c:dPt>
            <c:idx val="4"/>
            <c:invertIfNegative val="0"/>
            <c:bubble3D val="0"/>
            <c:extLst>
              <c:ext xmlns:c16="http://schemas.microsoft.com/office/drawing/2014/chart" uri="{C3380CC4-5D6E-409C-BE32-E72D297353CC}">
                <c16:uniqueId val="{00000004-B68F-4C05-B5C7-B3FD4CD23369}"/>
              </c:ext>
            </c:extLst>
          </c:dPt>
          <c:dPt>
            <c:idx val="5"/>
            <c:invertIfNegative val="0"/>
            <c:bubble3D val="0"/>
            <c:extLst>
              <c:ext xmlns:c16="http://schemas.microsoft.com/office/drawing/2014/chart" uri="{C3380CC4-5D6E-409C-BE32-E72D297353CC}">
                <c16:uniqueId val="{00000005-B68F-4C05-B5C7-B3FD4CD23369}"/>
              </c:ext>
            </c:extLst>
          </c:dPt>
          <c:dPt>
            <c:idx val="6"/>
            <c:invertIfNegative val="0"/>
            <c:bubble3D val="0"/>
            <c:extLst>
              <c:ext xmlns:c16="http://schemas.microsoft.com/office/drawing/2014/chart" uri="{C3380CC4-5D6E-409C-BE32-E72D297353CC}">
                <c16:uniqueId val="{00000006-B68F-4C05-B5C7-B3FD4CD23369}"/>
              </c:ext>
            </c:extLst>
          </c:dPt>
          <c:dPt>
            <c:idx val="7"/>
            <c:invertIfNegative val="0"/>
            <c:bubble3D val="0"/>
            <c:extLst>
              <c:ext xmlns:c16="http://schemas.microsoft.com/office/drawing/2014/chart" uri="{C3380CC4-5D6E-409C-BE32-E72D297353CC}">
                <c16:uniqueId val="{00000007-B68F-4C05-B5C7-B3FD4CD23369}"/>
              </c:ext>
            </c:extLst>
          </c:dPt>
          <c:dPt>
            <c:idx val="8"/>
            <c:invertIfNegative val="0"/>
            <c:bubble3D val="0"/>
            <c:extLst>
              <c:ext xmlns:c16="http://schemas.microsoft.com/office/drawing/2014/chart" uri="{C3380CC4-5D6E-409C-BE32-E72D297353CC}">
                <c16:uniqueId val="{00000008-B68F-4C05-B5C7-B3FD4CD23369}"/>
              </c:ext>
            </c:extLst>
          </c:dPt>
          <c:dPt>
            <c:idx val="9"/>
            <c:invertIfNegative val="0"/>
            <c:bubble3D val="0"/>
            <c:extLst>
              <c:ext xmlns:c16="http://schemas.microsoft.com/office/drawing/2014/chart" uri="{C3380CC4-5D6E-409C-BE32-E72D297353CC}">
                <c16:uniqueId val="{00000009-B68F-4C05-B5C7-B3FD4CD23369}"/>
              </c:ext>
            </c:extLst>
          </c:dPt>
          <c:dPt>
            <c:idx val="10"/>
            <c:invertIfNegative val="0"/>
            <c:bubble3D val="0"/>
            <c:extLst>
              <c:ext xmlns:c16="http://schemas.microsoft.com/office/drawing/2014/chart" uri="{C3380CC4-5D6E-409C-BE32-E72D297353CC}">
                <c16:uniqueId val="{0000000A-B68F-4C05-B5C7-B3FD4CD23369}"/>
              </c:ext>
            </c:extLst>
          </c:dPt>
          <c:dPt>
            <c:idx val="11"/>
            <c:invertIfNegative val="0"/>
            <c:bubble3D val="0"/>
            <c:extLst>
              <c:ext xmlns:c16="http://schemas.microsoft.com/office/drawing/2014/chart" uri="{C3380CC4-5D6E-409C-BE32-E72D297353CC}">
                <c16:uniqueId val="{0000000B-B68F-4C05-B5C7-B3FD4CD23369}"/>
              </c:ext>
            </c:extLst>
          </c:dPt>
          <c:dPt>
            <c:idx val="12"/>
            <c:invertIfNegative val="0"/>
            <c:bubble3D val="0"/>
            <c:extLst>
              <c:ext xmlns:c16="http://schemas.microsoft.com/office/drawing/2014/chart" uri="{C3380CC4-5D6E-409C-BE32-E72D297353CC}">
                <c16:uniqueId val="{0000000C-B68F-4C05-B5C7-B3FD4CD23369}"/>
              </c:ext>
            </c:extLst>
          </c:dPt>
          <c:dPt>
            <c:idx val="13"/>
            <c:invertIfNegative val="0"/>
            <c:bubble3D val="0"/>
            <c:extLst>
              <c:ext xmlns:c16="http://schemas.microsoft.com/office/drawing/2014/chart" uri="{C3380CC4-5D6E-409C-BE32-E72D297353CC}">
                <c16:uniqueId val="{0000000D-B68F-4C05-B5C7-B3FD4CD23369}"/>
              </c:ext>
            </c:extLst>
          </c:dPt>
          <c:dPt>
            <c:idx val="14"/>
            <c:invertIfNegative val="0"/>
            <c:bubble3D val="0"/>
            <c:extLst>
              <c:ext xmlns:c16="http://schemas.microsoft.com/office/drawing/2014/chart" uri="{C3380CC4-5D6E-409C-BE32-E72D297353CC}">
                <c16:uniqueId val="{0000000F-B68F-4C05-B5C7-B3FD4CD23369}"/>
              </c:ext>
            </c:extLst>
          </c:dPt>
          <c:dPt>
            <c:idx val="16"/>
            <c:invertIfNegative val="0"/>
            <c:bubble3D val="0"/>
            <c:spPr>
              <a:solidFill>
                <a:srgbClr val="FFC000"/>
              </a:solidFill>
            </c:spPr>
            <c:extLst>
              <c:ext xmlns:c16="http://schemas.microsoft.com/office/drawing/2014/chart" uri="{C3380CC4-5D6E-409C-BE32-E72D297353CC}">
                <c16:uniqueId val="{0000000F-F723-4E9E-816E-5404508DBB0A}"/>
              </c:ext>
            </c:extLst>
          </c:dPt>
          <c:dLbls>
            <c:dLbl>
              <c:idx val="9"/>
              <c:layout>
                <c:manualLayout>
                  <c:x val="-1.1982432384018818E-16"/>
                  <c:y val="8.300223329821993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8F-4C05-B5C7-B3FD4CD23369}"/>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'F164 Ovino'!$G$20:$H$61</c15:sqref>
                  </c15:fullRef>
                </c:ext>
              </c:extLst>
              <c:f>'F164 Ovino'!$G$44:$H$61</c:f>
              <c:multiLvlStrCache>
                <c:ptCount val="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lvl>
                <c:lvl>
                  <c:pt idx="0">
                    <c:v>2019 - 2020</c:v>
                  </c:pt>
                  <c:pt idx="12">
                    <c:v>2020-2021</c:v>
                  </c:pt>
                </c:lvl>
              </c:multiLvlStrCache>
            </c:multiLvlStrRef>
          </c:cat>
          <c:val>
            <c:numRef>
              <c:extLst>
                <c:ext xmlns:c15="http://schemas.microsoft.com/office/drawing/2012/chart" uri="{02D57815-91ED-43cb-92C2-25804820EDAC}">
                  <c15:fullRef>
                    <c15:sqref>'F164 Ovino'!$J$20:$J$61</c15:sqref>
                  </c15:fullRef>
                </c:ext>
              </c:extLst>
              <c:f>'F164 Ovino'!$J$44:$J$61</c:f>
              <c:numCache>
                <c:formatCode>0.0%</c:formatCode>
                <c:ptCount val="18"/>
                <c:pt idx="0">
                  <c:v>-0.12121212121212122</c:v>
                </c:pt>
                <c:pt idx="1">
                  <c:v>-0.14814814814814814</c:v>
                </c:pt>
                <c:pt idx="2">
                  <c:v>-0.25</c:v>
                </c:pt>
                <c:pt idx="3">
                  <c:v>-0.63636363636363635</c:v>
                </c:pt>
                <c:pt idx="4">
                  <c:v>-0.44444444444444442</c:v>
                </c:pt>
                <c:pt idx="5">
                  <c:v>-0.20833333333333337</c:v>
                </c:pt>
                <c:pt idx="6">
                  <c:v>-0.16666666666666663</c:v>
                </c:pt>
                <c:pt idx="7">
                  <c:v>-0.19999999999999996</c:v>
                </c:pt>
                <c:pt idx="8">
                  <c:v>-0.1428571428571429</c:v>
                </c:pt>
                <c:pt idx="9">
                  <c:v>-6.4516129032258118E-2</c:v>
                </c:pt>
                <c:pt idx="10">
                  <c:v>-0.3571428571428571</c:v>
                </c:pt>
                <c:pt idx="11">
                  <c:v>0.11111111111111116</c:v>
                </c:pt>
                <c:pt idx="12">
                  <c:v>-0.2068965517241379</c:v>
                </c:pt>
                <c:pt idx="13">
                  <c:v>-0.21739130434782605</c:v>
                </c:pt>
                <c:pt idx="14">
                  <c:v>0.26666666666666661</c:v>
                </c:pt>
                <c:pt idx="15">
                  <c:v>1.875</c:v>
                </c:pt>
                <c:pt idx="16">
                  <c:v>0.66666666666666674</c:v>
                </c:pt>
                <c:pt idx="17">
                  <c:v>0.31578947368421062</c:v>
                </c:pt>
              </c:numCache>
            </c:numRef>
          </c:val>
          <c:extLst>
            <c:ext xmlns:c16="http://schemas.microsoft.com/office/drawing/2014/chart" uri="{C3380CC4-5D6E-409C-BE32-E72D297353CC}">
              <c16:uniqueId val="{00000010-B68F-4C05-B5C7-B3FD4CD23369}"/>
            </c:ext>
          </c:extLst>
        </c:ser>
        <c:dLbls>
          <c:showLegendKey val="0"/>
          <c:showVal val="0"/>
          <c:showCatName val="0"/>
          <c:showSerName val="0"/>
          <c:showPercent val="0"/>
          <c:showBubbleSize val="0"/>
        </c:dLbls>
        <c:gapWidth val="150"/>
        <c:axId val="3681424"/>
        <c:axId val="3681816"/>
      </c:barChart>
      <c:catAx>
        <c:axId val="36814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1816"/>
        <c:crosses val="autoZero"/>
        <c:auto val="1"/>
        <c:lblAlgn val="ctr"/>
        <c:lblOffset val="100"/>
        <c:noMultiLvlLbl val="0"/>
      </c:catAx>
      <c:valAx>
        <c:axId val="3681816"/>
        <c:scaling>
          <c:orientation val="minMax"/>
        </c:scaling>
        <c:delete val="1"/>
        <c:axPos val="l"/>
        <c:numFmt formatCode="0.0%" sourceLinked="1"/>
        <c:majorTickMark val="none"/>
        <c:minorTickMark val="none"/>
        <c:tickLblPos val="nextTo"/>
        <c:crossAx val="36814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'F164 Porcino'!$J$19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E914-48BF-816B-328DF569801C}"/>
              </c:ext>
            </c:extLst>
          </c:dPt>
          <c:dPt>
            <c:idx val="1"/>
            <c:invertIfNegative val="0"/>
            <c:bubble3D val="0"/>
            <c:extLst>
              <c:ext xmlns:c16="http://schemas.microsoft.com/office/drawing/2014/chart" uri="{C3380CC4-5D6E-409C-BE32-E72D297353CC}">
                <c16:uniqueId val="{00000001-E914-48BF-816B-328DF569801C}"/>
              </c:ext>
            </c:extLst>
          </c:dPt>
          <c:dPt>
            <c:idx val="2"/>
            <c:invertIfNegative val="0"/>
            <c:bubble3D val="0"/>
            <c:extLst>
              <c:ext xmlns:c16="http://schemas.microsoft.com/office/drawing/2014/chart" uri="{C3380CC4-5D6E-409C-BE32-E72D297353CC}">
                <c16:uniqueId val="{00000002-E914-48BF-816B-328DF569801C}"/>
              </c:ext>
            </c:extLst>
          </c:dPt>
          <c:dPt>
            <c:idx val="3"/>
            <c:invertIfNegative val="0"/>
            <c:bubble3D val="0"/>
            <c:extLst>
              <c:ext xmlns:c16="http://schemas.microsoft.com/office/drawing/2014/chart" uri="{C3380CC4-5D6E-409C-BE32-E72D297353CC}">
                <c16:uniqueId val="{00000003-E914-48BF-816B-328DF569801C}"/>
              </c:ext>
            </c:extLst>
          </c:dPt>
          <c:dPt>
            <c:idx val="4"/>
            <c:invertIfNegative val="0"/>
            <c:bubble3D val="0"/>
            <c:extLst>
              <c:ext xmlns:c16="http://schemas.microsoft.com/office/drawing/2014/chart" uri="{C3380CC4-5D6E-409C-BE32-E72D297353CC}">
                <c16:uniqueId val="{00000004-E914-48BF-816B-328DF569801C}"/>
              </c:ext>
            </c:extLst>
          </c:dPt>
          <c:dPt>
            <c:idx val="5"/>
            <c:invertIfNegative val="0"/>
            <c:bubble3D val="0"/>
            <c:extLst>
              <c:ext xmlns:c16="http://schemas.microsoft.com/office/drawing/2014/chart" uri="{C3380CC4-5D6E-409C-BE32-E72D297353CC}">
                <c16:uniqueId val="{00000005-E914-48BF-816B-328DF569801C}"/>
              </c:ext>
            </c:extLst>
          </c:dPt>
          <c:dPt>
            <c:idx val="6"/>
            <c:invertIfNegative val="0"/>
            <c:bubble3D val="0"/>
            <c:extLst>
              <c:ext xmlns:c16="http://schemas.microsoft.com/office/drawing/2014/chart" uri="{C3380CC4-5D6E-409C-BE32-E72D297353CC}">
                <c16:uniqueId val="{00000006-E914-48BF-816B-328DF569801C}"/>
              </c:ext>
            </c:extLst>
          </c:dPt>
          <c:dPt>
            <c:idx val="7"/>
            <c:invertIfNegative val="0"/>
            <c:bubble3D val="0"/>
            <c:extLst>
              <c:ext xmlns:c16="http://schemas.microsoft.com/office/drawing/2014/chart" uri="{C3380CC4-5D6E-409C-BE32-E72D297353CC}">
                <c16:uniqueId val="{00000007-E914-48BF-816B-328DF569801C}"/>
              </c:ext>
            </c:extLst>
          </c:dPt>
          <c:dPt>
            <c:idx val="8"/>
            <c:invertIfNegative val="0"/>
            <c:bubble3D val="0"/>
            <c:extLst>
              <c:ext xmlns:c16="http://schemas.microsoft.com/office/drawing/2014/chart" uri="{C3380CC4-5D6E-409C-BE32-E72D297353CC}">
                <c16:uniqueId val="{00000008-E914-48BF-816B-328DF569801C}"/>
              </c:ext>
            </c:extLst>
          </c:dPt>
          <c:dPt>
            <c:idx val="9"/>
            <c:invertIfNegative val="0"/>
            <c:bubble3D val="0"/>
            <c:extLst>
              <c:ext xmlns:c16="http://schemas.microsoft.com/office/drawing/2014/chart" uri="{C3380CC4-5D6E-409C-BE32-E72D297353CC}">
                <c16:uniqueId val="{00000009-E914-48BF-816B-328DF569801C}"/>
              </c:ext>
            </c:extLst>
          </c:dPt>
          <c:dPt>
            <c:idx val="10"/>
            <c:invertIfNegative val="0"/>
            <c:bubble3D val="0"/>
            <c:extLst>
              <c:ext xmlns:c16="http://schemas.microsoft.com/office/drawing/2014/chart" uri="{C3380CC4-5D6E-409C-BE32-E72D297353CC}">
                <c16:uniqueId val="{0000000A-E914-48BF-816B-328DF569801C}"/>
              </c:ext>
            </c:extLst>
          </c:dPt>
          <c:dPt>
            <c:idx val="11"/>
            <c:invertIfNegative val="0"/>
            <c:bubble3D val="0"/>
            <c:extLst>
              <c:ext xmlns:c16="http://schemas.microsoft.com/office/drawing/2014/chart" uri="{C3380CC4-5D6E-409C-BE32-E72D297353CC}">
                <c16:uniqueId val="{0000000B-E914-48BF-816B-328DF569801C}"/>
              </c:ext>
            </c:extLst>
          </c:dPt>
          <c:dPt>
            <c:idx val="12"/>
            <c:invertIfNegative val="0"/>
            <c:bubble3D val="0"/>
            <c:extLst>
              <c:ext xmlns:c16="http://schemas.microsoft.com/office/drawing/2014/chart" uri="{C3380CC4-5D6E-409C-BE32-E72D297353CC}">
                <c16:uniqueId val="{0000000C-E914-48BF-816B-328DF569801C}"/>
              </c:ext>
            </c:extLst>
          </c:dPt>
          <c:dPt>
            <c:idx val="13"/>
            <c:invertIfNegative val="0"/>
            <c:bubble3D val="0"/>
            <c:extLst>
              <c:ext xmlns:c16="http://schemas.microsoft.com/office/drawing/2014/chart" uri="{C3380CC4-5D6E-409C-BE32-E72D297353CC}">
                <c16:uniqueId val="{0000000D-E914-48BF-816B-328DF569801C}"/>
              </c:ext>
            </c:extLst>
          </c:dPt>
          <c:dPt>
            <c:idx val="14"/>
            <c:invertIfNegative val="0"/>
            <c:bubble3D val="0"/>
            <c:extLst>
              <c:ext xmlns:c16="http://schemas.microsoft.com/office/drawing/2014/chart" uri="{C3380CC4-5D6E-409C-BE32-E72D297353CC}">
                <c16:uniqueId val="{0000000F-E914-48BF-816B-328DF569801C}"/>
              </c:ext>
            </c:extLst>
          </c:dPt>
          <c:dPt>
            <c:idx val="16"/>
            <c:invertIfNegative val="0"/>
            <c:bubble3D val="0"/>
            <c:spPr>
              <a:solidFill>
                <a:srgbClr val="FFC000"/>
              </a:solidFill>
            </c:spPr>
            <c:extLst>
              <c:ext xmlns:c16="http://schemas.microsoft.com/office/drawing/2014/chart" uri="{C3380CC4-5D6E-409C-BE32-E72D297353CC}">
                <c16:uniqueId val="{0000000F-8D15-4980-B2E4-F94F92943E0B}"/>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'F164 Porcino'!$G$20:$H$61</c15:sqref>
                  </c15:fullRef>
                </c:ext>
              </c:extLst>
              <c:f>'F164 Porcino'!$G$44:$H$61</c:f>
              <c:multiLvlStrCache>
                <c:ptCount val="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lvl>
                <c:lvl>
                  <c:pt idx="0">
                    <c:v>2019 - 2020</c:v>
                  </c:pt>
                  <c:pt idx="12">
                    <c:v>2020-2021</c:v>
                  </c:pt>
                </c:lvl>
              </c:multiLvlStrCache>
            </c:multiLvlStrRef>
          </c:cat>
          <c:val>
            <c:numRef>
              <c:extLst>
                <c:ext xmlns:c15="http://schemas.microsoft.com/office/drawing/2012/chart" uri="{02D57815-91ED-43cb-92C2-25804820EDAC}">
                  <c15:fullRef>
                    <c15:sqref>'F164 Porcino'!$J$20:$J$61</c15:sqref>
                  </c15:fullRef>
                </c:ext>
              </c:extLst>
              <c:f>'F164 Porcino'!$J$44:$J$61</c:f>
              <c:numCache>
                <c:formatCode>0.0%</c:formatCode>
                <c:ptCount val="18"/>
                <c:pt idx="0">
                  <c:v>-2.6703658748049253E-2</c:v>
                </c:pt>
                <c:pt idx="1">
                  <c:v>-0.10374429223744297</c:v>
                </c:pt>
                <c:pt idx="2">
                  <c:v>2.5855048859934948E-2</c:v>
                </c:pt>
                <c:pt idx="3">
                  <c:v>-5.0573300573300561E-2</c:v>
                </c:pt>
                <c:pt idx="4">
                  <c:v>-7.1195745410876699E-2</c:v>
                </c:pt>
                <c:pt idx="5">
                  <c:v>-1.3747645951035836E-2</c:v>
                </c:pt>
                <c:pt idx="6">
                  <c:v>-4.8993875765529271E-2</c:v>
                </c:pt>
                <c:pt idx="7">
                  <c:v>-0.11601642710472282</c:v>
                </c:pt>
                <c:pt idx="8">
                  <c:v>-4.5235446792732614E-2</c:v>
                </c:pt>
                <c:pt idx="9">
                  <c:v>-6.7357512953367893E-2</c:v>
                </c:pt>
                <c:pt idx="10">
                  <c:v>-0.17743020517995289</c:v>
                </c:pt>
                <c:pt idx="11">
                  <c:v>-9.2254784688995173E-2</c:v>
                </c:pt>
                <c:pt idx="12">
                  <c:v>-0.11722786388740425</c:v>
                </c:pt>
                <c:pt idx="13">
                  <c:v>-0.11962502547381293</c:v>
                </c:pt>
                <c:pt idx="14">
                  <c:v>-5.2192895415757112E-2</c:v>
                </c:pt>
                <c:pt idx="15">
                  <c:v>5.4561138667241771E-2</c:v>
                </c:pt>
                <c:pt idx="16">
                  <c:v>-0.14203915773919473</c:v>
                </c:pt>
                <c:pt idx="17">
                  <c:v>-0.14244796639297308</c:v>
                </c:pt>
              </c:numCache>
            </c:numRef>
          </c:val>
          <c:extLst>
            <c:ext xmlns:c16="http://schemas.microsoft.com/office/drawing/2014/chart" uri="{C3380CC4-5D6E-409C-BE32-E72D297353CC}">
              <c16:uniqueId val="{00000010-E914-48BF-816B-328DF569801C}"/>
            </c:ext>
          </c:extLst>
        </c:ser>
        <c:dLbls>
          <c:showLegendKey val="0"/>
          <c:showVal val="0"/>
          <c:showCatName val="0"/>
          <c:showSerName val="0"/>
          <c:showPercent val="0"/>
          <c:showBubbleSize val="0"/>
        </c:dLbls>
        <c:gapWidth val="150"/>
        <c:axId val="3682600"/>
        <c:axId val="3682992"/>
      </c:barChart>
      <c:catAx>
        <c:axId val="36826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2992"/>
        <c:crosses val="autoZero"/>
        <c:auto val="1"/>
        <c:lblAlgn val="ctr"/>
        <c:lblOffset val="100"/>
        <c:noMultiLvlLbl val="0"/>
      </c:catAx>
      <c:valAx>
        <c:axId val="3682992"/>
        <c:scaling>
          <c:orientation val="minMax"/>
        </c:scaling>
        <c:delete val="1"/>
        <c:axPos val="l"/>
        <c:numFmt formatCode="0.0%" sourceLinked="1"/>
        <c:majorTickMark val="none"/>
        <c:minorTickMark val="none"/>
        <c:tickLblPos val="nextTo"/>
        <c:crossAx val="36826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'F16'!$B$7</c:f>
              <c:strCache>
                <c:ptCount val="1"/>
                <c:pt idx="0">
                  <c:v> mean </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A58-4EDB-8E7B-4E9CFD812060}"/>
              </c:ext>
            </c:extLst>
          </c:dPt>
          <c:dPt>
            <c:idx val="1"/>
            <c:invertIfNegative val="0"/>
            <c:bubble3D val="0"/>
            <c:spPr>
              <a:solidFill>
                <a:srgbClr val="7C878E"/>
              </a:solidFill>
              <a:ln>
                <a:noFill/>
              </a:ln>
              <a:effectLst/>
            </c:spPr>
            <c:extLst>
              <c:ext xmlns:c16="http://schemas.microsoft.com/office/drawing/2014/chart" uri="{C3380CC4-5D6E-409C-BE32-E72D297353CC}">
                <c16:uniqueId val="{00000003-BA58-4EDB-8E7B-4E9CFD812060}"/>
              </c:ext>
            </c:extLst>
          </c:dPt>
          <c:dPt>
            <c:idx val="2"/>
            <c:invertIfNegative val="0"/>
            <c:bubble3D val="0"/>
            <c:spPr>
              <a:solidFill>
                <a:srgbClr val="7C878E"/>
              </a:solidFill>
              <a:ln>
                <a:noFill/>
              </a:ln>
              <a:effectLst/>
            </c:spPr>
            <c:extLst>
              <c:ext xmlns:c16="http://schemas.microsoft.com/office/drawing/2014/chart" uri="{C3380CC4-5D6E-409C-BE32-E72D297353CC}">
                <c16:uniqueId val="{00000005-BA58-4EDB-8E7B-4E9CFD812060}"/>
              </c:ext>
            </c:extLst>
          </c:dPt>
          <c:dPt>
            <c:idx val="3"/>
            <c:invertIfNegative val="0"/>
            <c:bubble3D val="0"/>
            <c:spPr>
              <a:solidFill>
                <a:srgbClr val="7C878E"/>
              </a:solidFill>
              <a:ln>
                <a:noFill/>
              </a:ln>
              <a:effectLst/>
            </c:spPr>
            <c:extLst>
              <c:ext xmlns:c16="http://schemas.microsoft.com/office/drawing/2014/chart" uri="{C3380CC4-5D6E-409C-BE32-E72D297353CC}">
                <c16:uniqueId val="{00000007-BA58-4EDB-8E7B-4E9CFD812060}"/>
              </c:ext>
            </c:extLst>
          </c:dPt>
          <c:dPt>
            <c:idx val="4"/>
            <c:invertIfNegative val="0"/>
            <c:bubble3D val="0"/>
            <c:spPr>
              <a:solidFill>
                <a:srgbClr val="7C878E"/>
              </a:solidFill>
              <a:ln>
                <a:noFill/>
              </a:ln>
              <a:effectLst/>
            </c:spPr>
            <c:extLst>
              <c:ext xmlns:c16="http://schemas.microsoft.com/office/drawing/2014/chart" uri="{C3380CC4-5D6E-409C-BE32-E72D297353CC}">
                <c16:uniqueId val="{00000009-BA58-4EDB-8E7B-4E9CFD812060}"/>
              </c:ext>
            </c:extLst>
          </c:dPt>
          <c:dPt>
            <c:idx val="5"/>
            <c:invertIfNegative val="0"/>
            <c:bubble3D val="0"/>
            <c:spPr>
              <a:solidFill>
                <a:srgbClr val="7C878E"/>
              </a:solidFill>
              <a:ln>
                <a:noFill/>
              </a:ln>
              <a:effectLst/>
            </c:spPr>
            <c:extLst>
              <c:ext xmlns:c16="http://schemas.microsoft.com/office/drawing/2014/chart" uri="{C3380CC4-5D6E-409C-BE32-E72D297353CC}">
                <c16:uniqueId val="{0000000B-BA58-4EDB-8E7B-4E9CFD812060}"/>
              </c:ext>
            </c:extLst>
          </c:dPt>
          <c:dPt>
            <c:idx val="6"/>
            <c:invertIfNegative val="0"/>
            <c:bubble3D val="0"/>
            <c:spPr>
              <a:solidFill>
                <a:srgbClr val="7C878E"/>
              </a:solidFill>
              <a:ln>
                <a:noFill/>
              </a:ln>
              <a:effectLst/>
            </c:spPr>
            <c:extLst>
              <c:ext xmlns:c16="http://schemas.microsoft.com/office/drawing/2014/chart" uri="{C3380CC4-5D6E-409C-BE32-E72D297353CC}">
                <c16:uniqueId val="{0000000D-BA58-4EDB-8E7B-4E9CFD812060}"/>
              </c:ext>
            </c:extLst>
          </c:dPt>
          <c:dPt>
            <c:idx val="7"/>
            <c:invertIfNegative val="0"/>
            <c:bubble3D val="0"/>
            <c:spPr>
              <a:solidFill>
                <a:srgbClr val="7C878E"/>
              </a:solidFill>
              <a:ln>
                <a:noFill/>
              </a:ln>
              <a:effectLst/>
            </c:spPr>
            <c:extLst>
              <c:ext xmlns:c16="http://schemas.microsoft.com/office/drawing/2014/chart" uri="{C3380CC4-5D6E-409C-BE32-E72D297353CC}">
                <c16:uniqueId val="{0000000F-BA58-4EDB-8E7B-4E9CFD812060}"/>
              </c:ext>
            </c:extLst>
          </c:dPt>
          <c:dPt>
            <c:idx val="8"/>
            <c:invertIfNegative val="0"/>
            <c:bubble3D val="0"/>
            <c:spPr>
              <a:solidFill>
                <a:srgbClr val="7C878E"/>
              </a:solidFill>
              <a:ln>
                <a:noFill/>
              </a:ln>
              <a:effectLst/>
            </c:spPr>
            <c:extLst>
              <c:ext xmlns:c16="http://schemas.microsoft.com/office/drawing/2014/chart" uri="{C3380CC4-5D6E-409C-BE32-E72D297353CC}">
                <c16:uniqueId val="{00000011-BA58-4EDB-8E7B-4E9CFD812060}"/>
              </c:ext>
            </c:extLst>
          </c:dPt>
          <c:dPt>
            <c:idx val="9"/>
            <c:invertIfNegative val="0"/>
            <c:bubble3D val="0"/>
            <c:spPr>
              <a:solidFill>
                <a:srgbClr val="7C878E"/>
              </a:solidFill>
              <a:ln>
                <a:noFill/>
              </a:ln>
              <a:effectLst/>
            </c:spPr>
            <c:extLst>
              <c:ext xmlns:c16="http://schemas.microsoft.com/office/drawing/2014/chart" uri="{C3380CC4-5D6E-409C-BE32-E72D297353CC}">
                <c16:uniqueId val="{00000013-BA58-4EDB-8E7B-4E9CFD812060}"/>
              </c:ext>
            </c:extLst>
          </c:dPt>
          <c:dPt>
            <c:idx val="10"/>
            <c:invertIfNegative val="0"/>
            <c:bubble3D val="0"/>
            <c:spPr>
              <a:solidFill>
                <a:srgbClr val="95682B"/>
              </a:solidFill>
              <a:ln>
                <a:noFill/>
              </a:ln>
              <a:effectLst/>
            </c:spPr>
            <c:extLst>
              <c:ext xmlns:c16="http://schemas.microsoft.com/office/drawing/2014/chart" uri="{C3380CC4-5D6E-409C-BE32-E72D297353CC}">
                <c16:uniqueId val="{00000015-BA58-4EDB-8E7B-4E9CFD81206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A58-4EDB-8E7B-4E9CFD81206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A58-4EDB-8E7B-4E9CFD81206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A58-4EDB-8E7B-4E9CFD81206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A58-4EDB-8E7B-4E9CFD81206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A58-4EDB-8E7B-4E9CFD81206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A58-4EDB-8E7B-4E9CFD812060}"/>
              </c:ext>
            </c:extLst>
          </c:dPt>
          <c:dPt>
            <c:idx val="17"/>
            <c:invertIfNegative val="0"/>
            <c:bubble3D val="0"/>
            <c:spPr>
              <a:solidFill>
                <a:srgbClr val="FBBB27"/>
              </a:solidFill>
              <a:ln>
                <a:noFill/>
              </a:ln>
              <a:effectLst/>
            </c:spPr>
            <c:extLst>
              <c:ext xmlns:c16="http://schemas.microsoft.com/office/drawing/2014/chart" uri="{C3380CC4-5D6E-409C-BE32-E72D297353CC}">
                <c16:uniqueId val="{00000023-BA58-4EDB-8E7B-4E9CFD81206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'F16'!$A$8:$A$40</c:f>
              <c:strCache>
                <c:ptCount val="33"/>
                <c:pt idx="0">
                  <c:v>Baja California</c:v>
                </c:pt>
                <c:pt idx="1">
                  <c:v>Quintana Roo</c:v>
                </c:pt>
                <c:pt idx="2">
                  <c:v>Ciudad de México</c:v>
                </c:pt>
                <c:pt idx="3">
                  <c:v>Puebla</c:v>
                </c:pt>
                <c:pt idx="4">
                  <c:v>Chiapas</c:v>
                </c:pt>
                <c:pt idx="5">
                  <c:v>Guerrero</c:v>
                </c:pt>
                <c:pt idx="6">
                  <c:v>Tamaulipas</c:v>
                </c:pt>
                <c:pt idx="7">
                  <c:v>Veracruz</c:v>
                </c:pt>
                <c:pt idx="8">
                  <c:v>Sonora</c:v>
                </c:pt>
                <c:pt idx="9">
                  <c:v>Baja California</c:v>
                </c:pt>
                <c:pt idx="10">
                  <c:v>Nacional</c:v>
                </c:pt>
                <c:pt idx="11">
                  <c:v>Morelos</c:v>
                </c:pt>
                <c:pt idx="12">
                  <c:v>Hidalgo</c:v>
                </c:pt>
                <c:pt idx="13">
                  <c:v>Nuevo León</c:v>
                </c:pt>
                <c:pt idx="14">
                  <c:v>Estado de México</c:v>
                </c:pt>
                <c:pt idx="15">
                  <c:v>Oaxaca</c:v>
                </c:pt>
                <c:pt idx="16">
                  <c:v>Tabasco</c:v>
                </c:pt>
                <c:pt idx="17">
                  <c:v>Jalisco</c:v>
                </c:pt>
                <c:pt idx="18">
                  <c:v>Nayarit</c:v>
                </c:pt>
                <c:pt idx="19">
                  <c:v>Chihuahua</c:v>
                </c:pt>
                <c:pt idx="20">
                  <c:v>Sinaloa</c:v>
                </c:pt>
                <c:pt idx="21">
                  <c:v>Campeche</c:v>
                </c:pt>
                <c:pt idx="22">
                  <c:v>Tlaxcala</c:v>
                </c:pt>
                <c:pt idx="23">
                  <c:v>Querétaro</c:v>
                </c:pt>
                <c:pt idx="24">
                  <c:v>Colima</c:v>
                </c:pt>
                <c:pt idx="25">
                  <c:v>Yucatán</c:v>
                </c:pt>
                <c:pt idx="26">
                  <c:v>San Luis Potosí</c:v>
                </c:pt>
                <c:pt idx="27">
                  <c:v>Durango</c:v>
                </c:pt>
                <c:pt idx="28">
                  <c:v>Guanajuato</c:v>
                </c:pt>
                <c:pt idx="29">
                  <c:v>Michoacán</c:v>
                </c:pt>
                <c:pt idx="30">
                  <c:v>Coahuila</c:v>
                </c:pt>
                <c:pt idx="31">
                  <c:v>Aguascalientes</c:v>
                </c:pt>
                <c:pt idx="32">
                  <c:v>Zacatecas</c:v>
                </c:pt>
              </c:strCache>
            </c:strRef>
          </c:cat>
          <c:val>
            <c:numRef>
              <c:f>'F16'!$B$8:$B$40</c:f>
              <c:numCache>
                <c:formatCode>_-* #,##0.0_-;\-* #,##0.0_-;_-* "-"??_-;_-@_-</c:formatCode>
                <c:ptCount val="33"/>
                <c:pt idx="0">
                  <c:v>59.19585</c:v>
                </c:pt>
                <c:pt idx="1">
                  <c:v>63.787990000000001</c:v>
                </c:pt>
                <c:pt idx="2">
                  <c:v>64.896339999999995</c:v>
                </c:pt>
                <c:pt idx="3">
                  <c:v>68.922730000000001</c:v>
                </c:pt>
                <c:pt idx="4">
                  <c:v>70.088930000000005</c:v>
                </c:pt>
                <c:pt idx="5">
                  <c:v>72.761560000000003</c:v>
                </c:pt>
                <c:pt idx="6">
                  <c:v>72.792450000000002</c:v>
                </c:pt>
                <c:pt idx="7">
                  <c:v>73.139290000000003</c:v>
                </c:pt>
                <c:pt idx="8">
                  <c:v>76.152699999999996</c:v>
                </c:pt>
                <c:pt idx="9">
                  <c:v>77.466449999999995</c:v>
                </c:pt>
                <c:pt idx="10">
                  <c:v>81.122990000000001</c:v>
                </c:pt>
                <c:pt idx="11">
                  <c:v>81.639740000000003</c:v>
                </c:pt>
                <c:pt idx="12">
                  <c:v>82.075559999999996</c:v>
                </c:pt>
                <c:pt idx="13">
                  <c:v>82.125600000000006</c:v>
                </c:pt>
                <c:pt idx="14">
                  <c:v>83.00949</c:v>
                </c:pt>
                <c:pt idx="15">
                  <c:v>83.391670000000005</c:v>
                </c:pt>
                <c:pt idx="16">
                  <c:v>83.643510000000006</c:v>
                </c:pt>
                <c:pt idx="17">
                  <c:v>84.289230000000003</c:v>
                </c:pt>
                <c:pt idx="18">
                  <c:v>85.292990000000003</c:v>
                </c:pt>
                <c:pt idx="19">
                  <c:v>86.443820000000002</c:v>
                </c:pt>
                <c:pt idx="20">
                  <c:v>86.569680000000005</c:v>
                </c:pt>
                <c:pt idx="21">
                  <c:v>89.274630000000002</c:v>
                </c:pt>
                <c:pt idx="22">
                  <c:v>90.605239999999995</c:v>
                </c:pt>
                <c:pt idx="23">
                  <c:v>92.352620000000002</c:v>
                </c:pt>
                <c:pt idx="24">
                  <c:v>93.418809999999993</c:v>
                </c:pt>
                <c:pt idx="25">
                  <c:v>94.506609999999995</c:v>
                </c:pt>
                <c:pt idx="26">
                  <c:v>96.814070000000001</c:v>
                </c:pt>
                <c:pt idx="27">
                  <c:v>98.250559999999993</c:v>
                </c:pt>
                <c:pt idx="28">
                  <c:v>98.919600000000003</c:v>
                </c:pt>
                <c:pt idx="29">
                  <c:v>101.81529999999999</c:v>
                </c:pt>
                <c:pt idx="30">
                  <c:v>102.3783</c:v>
                </c:pt>
                <c:pt idx="31">
                  <c:v>106.7718</c:v>
                </c:pt>
                <c:pt idx="32">
                  <c:v>120.0001</c:v>
                </c:pt>
              </c:numCache>
            </c:numRef>
          </c:val>
          <c:extLst>
            <c:ext xmlns:c16="http://schemas.microsoft.com/office/drawing/2014/chart" uri="{C3380CC4-5D6E-409C-BE32-E72D297353CC}">
              <c16:uniqueId val="{00000024-BA58-4EDB-8E7B-4E9CFD81206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0_-;\-* #,##0.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1-0920-4866-B383-045B11721401}"/>
              </c:ext>
            </c:extLst>
          </c:dPt>
          <c:dPt>
            <c:idx val="1"/>
            <c:bubble3D val="0"/>
            <c:spPr>
              <a:solidFill>
                <a:srgbClr val="95682B"/>
              </a:solidFill>
              <a:ln w="19050">
                <a:solidFill>
                  <a:schemeClr val="lt1"/>
                </a:solidFill>
              </a:ln>
              <a:effectLst/>
            </c:spPr>
            <c:extLst>
              <c:ext xmlns:c16="http://schemas.microsoft.com/office/drawing/2014/chart" uri="{C3380CC4-5D6E-409C-BE32-E72D297353CC}">
                <c16:uniqueId val="{00000003-0920-4866-B383-045B11721401}"/>
              </c:ext>
            </c:extLst>
          </c:dPt>
          <c:dPt>
            <c:idx val="2"/>
            <c:bubble3D val="0"/>
            <c:spPr>
              <a:solidFill>
                <a:srgbClr val="FAD496"/>
              </a:solidFill>
              <a:ln w="19050">
                <a:solidFill>
                  <a:schemeClr val="lt1"/>
                </a:solidFill>
              </a:ln>
              <a:effectLst/>
            </c:spPr>
            <c:extLst>
              <c:ext xmlns:c16="http://schemas.microsoft.com/office/drawing/2014/chart" uri="{C3380CC4-5D6E-409C-BE32-E72D297353CC}">
                <c16:uniqueId val="{00000005-0920-4866-B383-045B1172140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920-4866-B383-045B1172140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920-4866-B383-045B1172140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920-4866-B383-045B11721401}"/>
              </c:ext>
            </c:extLst>
          </c:dPt>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'F17'!$A$8:$A$10</c:f>
              <c:strCache>
                <c:ptCount val="3"/>
                <c:pt idx="0">
                  <c:v>un familiar o amigo</c:v>
                </c:pt>
                <c:pt idx="1">
                  <c:v>una inmobiliaria o empresa</c:v>
                </c:pt>
                <c:pt idx="2">
                  <c:v>Otro</c:v>
                </c:pt>
              </c:strCache>
            </c:strRef>
          </c:cat>
          <c:val>
            <c:numRef>
              <c:f>'F17'!$B$8:$B$10</c:f>
              <c:numCache>
                <c:formatCode>_-* #,##0_-;\-* #,##0_-;_-* "-"??_-;_-@_-</c:formatCode>
                <c:ptCount val="3"/>
                <c:pt idx="0">
                  <c:v>228406</c:v>
                </c:pt>
                <c:pt idx="1">
                  <c:v>23422</c:v>
                </c:pt>
                <c:pt idx="2">
                  <c:v>353082</c:v>
                </c:pt>
              </c:numCache>
            </c:numRef>
          </c:val>
          <c:extLst>
            <c:ext xmlns:c16="http://schemas.microsoft.com/office/drawing/2014/chart" uri="{C3380CC4-5D6E-409C-BE32-E72D297353CC}">
              <c16:uniqueId val="{0000000C-0920-4866-B383-045B1172140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'F1'!$A$11</c:f>
              <c:strCache>
                <c:ptCount val="1"/>
                <c:pt idx="0">
                  <c:v>Contrataciones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'F1'!$B$8:$E$9</c:f>
              <c:multiLvlStrCache>
                <c:ptCount val="4"/>
                <c:lvl>
                  <c:pt idx="0">
                    <c:v>Junio</c:v>
                  </c:pt>
                  <c:pt idx="1">
                    <c:v>Junio</c:v>
                  </c:pt>
                  <c:pt idx="2">
                    <c:v>Julio</c:v>
                  </c:pt>
                  <c:pt idx="3">
                    <c:v>Julio</c:v>
                  </c:pt>
                </c:lvl>
                <c:lvl>
                  <c:pt idx="0">
                    <c:v>Nacional</c:v>
                  </c:pt>
                  <c:pt idx="1">
                    <c:v>Jalisco</c:v>
                  </c:pt>
                  <c:pt idx="2">
                    <c:v>Nacional</c:v>
                  </c:pt>
                  <c:pt idx="3">
                    <c:v>Jalisco</c:v>
                  </c:pt>
                </c:lvl>
              </c:multiLvlStrCache>
            </c:multiLvlStrRef>
          </c:cat>
          <c:val>
            <c:numRef>
              <c:f>'F1'!$B$11:$E$11</c:f>
              <c:numCache>
                <c:formatCode>#,##0</c:formatCode>
                <c:ptCount val="4"/>
                <c:pt idx="0">
                  <c:v>1719378</c:v>
                </c:pt>
                <c:pt idx="1">
                  <c:v>151788</c:v>
                </c:pt>
                <c:pt idx="2">
                  <c:v>4392081</c:v>
                </c:pt>
                <c:pt idx="3">
                  <c:v>340723</c:v>
                </c:pt>
              </c:numCache>
            </c:numRef>
          </c:val>
          <c:extLst>
            <c:ext xmlns:c16="http://schemas.microsoft.com/office/drawing/2014/chart" uri="{C3380CC4-5D6E-409C-BE32-E72D297353CC}">
              <c16:uniqueId val="{00000000-F9D3-4CC9-88C6-7DFF4CC1C7ED}"/>
            </c:ext>
          </c:extLst>
        </c:ser>
        <c:ser>
          <c:idx val="2"/>
          <c:order val="2"/>
          <c:tx>
            <c:strRef>
              <c:f>'F1'!$A$12</c:f>
              <c:strCache>
                <c:ptCount val="1"/>
                <c:pt idx="0">
                  <c:v>Separaciones</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'F1'!$B$8:$E$9</c:f>
              <c:multiLvlStrCache>
                <c:ptCount val="4"/>
                <c:lvl>
                  <c:pt idx="0">
                    <c:v>Junio</c:v>
                  </c:pt>
                  <c:pt idx="1">
                    <c:v>Junio</c:v>
                  </c:pt>
                  <c:pt idx="2">
                    <c:v>Julio</c:v>
                  </c:pt>
                  <c:pt idx="3">
                    <c:v>Julio</c:v>
                  </c:pt>
                </c:lvl>
                <c:lvl>
                  <c:pt idx="0">
                    <c:v>Nacional</c:v>
                  </c:pt>
                  <c:pt idx="1">
                    <c:v>Jalisco</c:v>
                  </c:pt>
                  <c:pt idx="2">
                    <c:v>Nacional</c:v>
                  </c:pt>
                  <c:pt idx="3">
                    <c:v>Jalisco</c:v>
                  </c:pt>
                </c:lvl>
              </c:multiLvlStrCache>
            </c:multiLvlStrRef>
          </c:cat>
          <c:val>
            <c:numRef>
              <c:f>'F1'!$B$12:$E$12</c:f>
              <c:numCache>
                <c:formatCode>#,##0</c:formatCode>
                <c:ptCount val="4"/>
                <c:pt idx="0">
                  <c:v>1653442</c:v>
                </c:pt>
                <c:pt idx="1">
                  <c:v>146610</c:v>
                </c:pt>
                <c:pt idx="2">
                  <c:v>4275538</c:v>
                </c:pt>
                <c:pt idx="3">
                  <c:v>334931</c:v>
                </c:pt>
              </c:numCache>
            </c:numRef>
          </c:val>
          <c:extLst>
            <c:ext xmlns:c16="http://schemas.microsoft.com/office/drawing/2014/chart" uri="{C3380CC4-5D6E-409C-BE32-E72D297353CC}">
              <c16:uniqueId val="{00000001-F9D3-4CC9-88C6-7DFF4CC1C7ED}"/>
            </c:ext>
          </c:extLst>
        </c:ser>
        <c:dLbls>
          <c:showLegendKey val="0"/>
          <c:showVal val="0"/>
          <c:showCatName val="0"/>
          <c:showSerName val="0"/>
          <c:showPercent val="0"/>
          <c:showBubbleSize val="0"/>
        </c:dLbls>
        <c:gapWidth val="33"/>
        <c:overlap val="-27"/>
        <c:axId val="881025071"/>
        <c:axId val="881017583"/>
        <c:extLst>
          <c:ext xmlns:c15="http://schemas.microsoft.com/office/drawing/2012/chart" uri="{02D57815-91ED-43cb-92C2-25804820EDAC}">
            <c15:filteredBarSeries>
              <c15:ser>
                <c:idx val="0"/>
                <c:order val="0"/>
                <c:tx>
                  <c:strRef>
                    <c:extLst>
                      <c:ext uri="{02D57815-91ED-43cb-92C2-25804820EDAC}">
                        <c15:formulaRef>
                          <c15:sqref>'F1'!$A$10</c15:sqref>
                        </c15:formulaRef>
                      </c:ext>
                    </c:extLst>
                    <c:strCache>
                      <c:ptCount val="1"/>
                      <c:pt idx="0">
                        <c:v>Trabajadores asegurados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'F1'!$B$8:$E$9</c15:sqref>
                        </c15:formulaRef>
                      </c:ext>
                    </c:extLst>
                    <c:multiLvlStrCache>
                      <c:ptCount val="4"/>
                      <c:lvl>
                        <c:pt idx="0">
                          <c:v>Junio</c:v>
                        </c:pt>
                        <c:pt idx="1">
                          <c:v>Junio</c:v>
                        </c:pt>
                        <c:pt idx="2">
                          <c:v>Julio</c:v>
                        </c:pt>
                        <c:pt idx="3">
                          <c:v>Julio</c:v>
                        </c:pt>
                      </c:lvl>
                      <c:lvl>
                        <c:pt idx="0">
                          <c:v>Nacional</c:v>
                        </c:pt>
                        <c:pt idx="1">
                          <c:v>Jalisco</c:v>
                        </c:pt>
                        <c:pt idx="2">
                          <c:v>Nacional</c:v>
                        </c:pt>
                        <c:pt idx="3">
                          <c:v>Jalisco</c:v>
                        </c:pt>
                      </c:lvl>
                    </c:multiLvlStrCache>
                  </c:multiLvlStrRef>
                </c:cat>
                <c:val>
                  <c:numRef>
                    <c:extLst>
                      <c:ext uri="{02D57815-91ED-43cb-92C2-25804820EDAC}">
                        <c15:formulaRef>
                          <c15:sqref>'F1'!$B$10:$E$10</c15:sqref>
                        </c15:formulaRef>
                      </c:ext>
                    </c:extLst>
                    <c:numCache>
                      <c:formatCode>#,##0</c:formatCode>
                      <c:ptCount val="4"/>
                      <c:pt idx="0">
                        <c:v>20175380</c:v>
                      </c:pt>
                      <c:pt idx="1">
                        <c:v>1820785</c:v>
                      </c:pt>
                      <c:pt idx="2">
                        <c:v>20291923</c:v>
                      </c:pt>
                      <c:pt idx="3">
                        <c:v>1826575</c:v>
                      </c:pt>
                    </c:numCache>
                  </c:numRef>
                </c:val>
                <c:extLst>
                  <c:ext xmlns:c16="http://schemas.microsoft.com/office/drawing/2014/chart" uri="{C3380CC4-5D6E-409C-BE32-E72D297353CC}">
                    <c16:uniqueId val="{00000002-F9D3-4CC9-88C6-7DFF4CC1C7ED}"/>
                  </c:ext>
                </c:extLst>
              </c15:ser>
            </c15:filteredBarSeries>
          </c:ext>
        </c:extLst>
      </c:barChart>
      <c:catAx>
        <c:axId val="881025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81017583"/>
        <c:crosses val="autoZero"/>
        <c:auto val="1"/>
        <c:lblAlgn val="ctr"/>
        <c:lblOffset val="100"/>
        <c:noMultiLvlLbl val="0"/>
      </c:catAx>
      <c:valAx>
        <c:axId val="881017583"/>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81025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solidFill>
              <a:srgbClr val="FFC000">
                <a:lumMod val="60000"/>
                <a:lumOff val="40000"/>
              </a:srgbClr>
            </a:solidFill>
          </c:spPr>
          <c:dPt>
            <c:idx val="0"/>
            <c:bubble3D val="0"/>
            <c:spPr>
              <a:solidFill>
                <a:srgbClr val="BDCFD6"/>
              </a:solidFill>
              <a:ln w="19050">
                <a:solidFill>
                  <a:schemeClr val="lt1"/>
                </a:solidFill>
              </a:ln>
              <a:effectLst/>
            </c:spPr>
            <c:extLst>
              <c:ext xmlns:c16="http://schemas.microsoft.com/office/drawing/2014/chart" uri="{C3380CC4-5D6E-409C-BE32-E72D297353CC}">
                <c16:uniqueId val="{00000001-6FAD-45B4-930A-3CF189440F07}"/>
              </c:ext>
            </c:extLst>
          </c:dPt>
          <c:dPt>
            <c:idx val="1"/>
            <c:bubble3D val="0"/>
            <c:spPr>
              <a:solidFill>
                <a:srgbClr val="FFC000">
                  <a:lumMod val="60000"/>
                  <a:lumOff val="40000"/>
                </a:srgbClr>
              </a:solidFill>
              <a:ln w="19050">
                <a:solidFill>
                  <a:schemeClr val="lt1"/>
                </a:solidFill>
              </a:ln>
              <a:effectLst/>
            </c:spPr>
            <c:extLst>
              <c:ext xmlns:c16="http://schemas.microsoft.com/office/drawing/2014/chart" uri="{C3380CC4-5D6E-409C-BE32-E72D297353CC}">
                <c16:uniqueId val="{00000003-6FAD-45B4-930A-3CF189440F07}"/>
              </c:ext>
            </c:extLst>
          </c:dPt>
          <c:dPt>
            <c:idx val="2"/>
            <c:bubble3D val="0"/>
            <c:spPr>
              <a:solidFill>
                <a:srgbClr val="FFC000">
                  <a:lumMod val="60000"/>
                  <a:lumOff val="40000"/>
                </a:srgbClr>
              </a:solidFill>
              <a:ln w="19050">
                <a:solidFill>
                  <a:schemeClr val="lt1"/>
                </a:solidFill>
              </a:ln>
              <a:effectLst/>
            </c:spPr>
            <c:extLst>
              <c:ext xmlns:c16="http://schemas.microsoft.com/office/drawing/2014/chart" uri="{C3380CC4-5D6E-409C-BE32-E72D297353CC}">
                <c16:uniqueId val="{00000005-6FAD-45B4-930A-3CF189440F07}"/>
              </c:ext>
            </c:extLst>
          </c:dPt>
          <c:dPt>
            <c:idx val="3"/>
            <c:bubble3D val="0"/>
            <c:spPr>
              <a:solidFill>
                <a:srgbClr val="FFC000">
                  <a:lumMod val="60000"/>
                  <a:lumOff val="40000"/>
                </a:srgbClr>
              </a:solidFill>
              <a:ln w="19050">
                <a:solidFill>
                  <a:schemeClr val="lt1"/>
                </a:solidFill>
              </a:ln>
              <a:effectLst/>
            </c:spPr>
            <c:extLst>
              <c:ext xmlns:c16="http://schemas.microsoft.com/office/drawing/2014/chart" uri="{C3380CC4-5D6E-409C-BE32-E72D297353CC}">
                <c16:uniqueId val="{00000007-6FAD-45B4-930A-3CF189440F07}"/>
              </c:ext>
            </c:extLst>
          </c:dPt>
          <c:dPt>
            <c:idx val="4"/>
            <c:bubble3D val="0"/>
            <c:spPr>
              <a:solidFill>
                <a:srgbClr val="FFC000">
                  <a:lumMod val="60000"/>
                  <a:lumOff val="40000"/>
                </a:srgbClr>
              </a:solidFill>
              <a:ln w="19050">
                <a:solidFill>
                  <a:schemeClr val="lt1"/>
                </a:solidFill>
              </a:ln>
              <a:effectLst/>
            </c:spPr>
            <c:extLst>
              <c:ext xmlns:c16="http://schemas.microsoft.com/office/drawing/2014/chart" uri="{C3380CC4-5D6E-409C-BE32-E72D297353CC}">
                <c16:uniqueId val="{00000009-6FAD-45B4-930A-3CF189440F07}"/>
              </c:ext>
            </c:extLst>
          </c:dPt>
          <c:dPt>
            <c:idx val="5"/>
            <c:bubble3D val="0"/>
            <c:spPr>
              <a:solidFill>
                <a:srgbClr val="FFC000">
                  <a:lumMod val="60000"/>
                  <a:lumOff val="40000"/>
                </a:srgbClr>
              </a:solidFill>
              <a:ln w="19050">
                <a:solidFill>
                  <a:schemeClr val="lt1"/>
                </a:solidFill>
              </a:ln>
              <a:effectLst/>
            </c:spPr>
            <c:extLst>
              <c:ext xmlns:c16="http://schemas.microsoft.com/office/drawing/2014/chart" uri="{C3380CC4-5D6E-409C-BE32-E72D297353CC}">
                <c16:uniqueId val="{0000000B-6FAD-45B4-930A-3CF189440F0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'F18'!$A$7:$A$8</c:f>
              <c:strCache>
                <c:ptCount val="2"/>
                <c:pt idx="0">
                  <c:v>Sí</c:v>
                </c:pt>
                <c:pt idx="1">
                  <c:v>No</c:v>
                </c:pt>
              </c:strCache>
            </c:strRef>
          </c:cat>
          <c:val>
            <c:numRef>
              <c:f>'F18'!$B$7:$B$8</c:f>
              <c:numCache>
                <c:formatCode>_-* #,##0_-;\-* #,##0_-;_-* "-"??_-;_-@_-</c:formatCode>
                <c:ptCount val="2"/>
                <c:pt idx="0">
                  <c:v>363680</c:v>
                </c:pt>
                <c:pt idx="1">
                  <c:v>241230</c:v>
                </c:pt>
              </c:numCache>
            </c:numRef>
          </c:val>
          <c:extLst>
            <c:ext xmlns:c16="http://schemas.microsoft.com/office/drawing/2014/chart" uri="{C3380CC4-5D6E-409C-BE32-E72D297353CC}">
              <c16:uniqueId val="{0000000C-6FAD-45B4-930A-3CF189440F0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198840769903761"/>
          <c:y val="5.0925925925925923E-2"/>
          <c:w val="0.47078937007874017"/>
          <c:h val="0.89814814814814814"/>
        </c:manualLayout>
      </c:layout>
      <c:barChart>
        <c:barDir val="bar"/>
        <c:grouping val="clustered"/>
        <c:varyColors val="0"/>
        <c:ser>
          <c:idx val="0"/>
          <c:order val="0"/>
          <c:spPr>
            <a:solidFill>
              <a:srgbClr val="FBBB27"/>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'F19'!$A$6:$A$12</c:f>
              <c:strCache>
                <c:ptCount val="7"/>
                <c:pt idx="0">
                  <c:v>No sabe</c:v>
                </c:pt>
                <c:pt idx="1">
                  <c:v>Prefiere invertir en su persona</c:v>
                </c:pt>
                <c:pt idx="2">
                  <c:v>Otra</c:v>
                </c:pt>
                <c:pt idx="3">
                  <c:v>No le interesa comprar</c:v>
                </c:pt>
                <c:pt idx="4">
                  <c:v>La mensualidad es menor que una hipoteca</c:v>
                </c:pt>
                <c:pt idx="5">
                  <c:v>Por facilidad de poder mudarse, si cambia de ciudad o empleo</c:v>
                </c:pt>
                <c:pt idx="6">
                  <c:v>No tiene acceso a crédito / No tiene recursos</c:v>
                </c:pt>
              </c:strCache>
            </c:strRef>
          </c:cat>
          <c:val>
            <c:numRef>
              <c:f>'F19'!$C$6:$C$12</c:f>
              <c:numCache>
                <c:formatCode>0.00%</c:formatCode>
                <c:ptCount val="7"/>
                <c:pt idx="0">
                  <c:v>1.9804599031260847E-3</c:v>
                </c:pt>
                <c:pt idx="1">
                  <c:v>3.6959217073614256E-2</c:v>
                </c:pt>
                <c:pt idx="2">
                  <c:v>6.8530855829792861E-2</c:v>
                </c:pt>
                <c:pt idx="3">
                  <c:v>7.1511464515382456E-2</c:v>
                </c:pt>
                <c:pt idx="4">
                  <c:v>0.15624803689805095</c:v>
                </c:pt>
                <c:pt idx="5">
                  <c:v>0.23254699046139096</c:v>
                </c:pt>
                <c:pt idx="6">
                  <c:v>0.43222297531864246</c:v>
                </c:pt>
              </c:numCache>
            </c:numRef>
          </c:val>
          <c:extLst>
            <c:ext xmlns:c16="http://schemas.microsoft.com/office/drawing/2014/chart" uri="{C3380CC4-5D6E-409C-BE32-E72D297353CC}">
              <c16:uniqueId val="{00000000-385B-41A8-A0C1-FE792B5915D6}"/>
            </c:ext>
          </c:extLst>
        </c:ser>
        <c:dLbls>
          <c:dLblPos val="outEnd"/>
          <c:showLegendKey val="0"/>
          <c:showVal val="1"/>
          <c:showCatName val="0"/>
          <c:showSerName val="0"/>
          <c:showPercent val="0"/>
          <c:showBubbleSize val="0"/>
        </c:dLbls>
        <c:gapWidth val="182"/>
        <c:axId val="1820840704"/>
        <c:axId val="1820842784"/>
      </c:barChart>
      <c:catAx>
        <c:axId val="1820840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820842784"/>
        <c:crosses val="autoZero"/>
        <c:auto val="1"/>
        <c:lblAlgn val="ctr"/>
        <c:lblOffset val="100"/>
        <c:noMultiLvlLbl val="0"/>
      </c:catAx>
      <c:valAx>
        <c:axId val="1820842784"/>
        <c:scaling>
          <c:orientation val="minMax"/>
        </c:scaling>
        <c:delete val="1"/>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820840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140-49F4-BBB5-D80AE49251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140-49F4-BBB5-D80AE49251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140-49F4-BBB5-D80AE492510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140-49F4-BBB5-D80AE492510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140-49F4-BBB5-D80AE492510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140-49F4-BBB5-D80AE4925103}"/>
              </c:ext>
            </c:extLst>
          </c:dPt>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'F20'!$A$8:$A$10</c:f>
              <c:strCache>
                <c:ptCount val="3"/>
                <c:pt idx="0">
                  <c:v>Sí</c:v>
                </c:pt>
                <c:pt idx="1">
                  <c:v>No</c:v>
                </c:pt>
                <c:pt idx="2">
                  <c:v>No sabe</c:v>
                </c:pt>
              </c:strCache>
            </c:strRef>
          </c:cat>
          <c:val>
            <c:numRef>
              <c:f>'F20'!$B$8:$B$10</c:f>
              <c:numCache>
                <c:formatCode>_-* #,##0_-;\-* #,##0_-;_-* "-"??_-;_-@_-</c:formatCode>
                <c:ptCount val="3"/>
                <c:pt idx="0">
                  <c:v>60681</c:v>
                </c:pt>
                <c:pt idx="1">
                  <c:v>197227</c:v>
                </c:pt>
                <c:pt idx="2">
                  <c:v>1040</c:v>
                </c:pt>
              </c:numCache>
            </c:numRef>
          </c:val>
          <c:extLst>
            <c:ext xmlns:c16="http://schemas.microsoft.com/office/drawing/2014/chart" uri="{C3380CC4-5D6E-409C-BE32-E72D297353CC}">
              <c16:uniqueId val="{0000000C-C140-49F4-BBB5-D80AE492510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8F-4867-B0FF-A54288CB7E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E8F-4867-B0FF-A54288CB7E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E8F-4867-B0FF-A54288CB7E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E8F-4867-B0FF-A54288CB7E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E8F-4867-B0FF-A54288CB7E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E8F-4867-B0FF-A54288CB7E25}"/>
              </c:ext>
            </c:extLst>
          </c:dPt>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'F20'!$A$28:$A$30</c:f>
              <c:strCache>
                <c:ptCount val="3"/>
                <c:pt idx="0">
                  <c:v>Sí</c:v>
                </c:pt>
                <c:pt idx="1">
                  <c:v>No</c:v>
                </c:pt>
                <c:pt idx="2">
                  <c:v>No sabe</c:v>
                </c:pt>
              </c:strCache>
            </c:strRef>
          </c:cat>
          <c:val>
            <c:numRef>
              <c:f>'F20'!$B$28:$B$30</c:f>
              <c:numCache>
                <c:formatCode>_-* #,##0_-;\-* #,##0_-;_-* "-"??_-;_-@_-</c:formatCode>
                <c:ptCount val="3"/>
                <c:pt idx="0">
                  <c:v>37965</c:v>
                </c:pt>
                <c:pt idx="1">
                  <c:v>219943</c:v>
                </c:pt>
                <c:pt idx="2">
                  <c:v>1040</c:v>
                </c:pt>
              </c:numCache>
            </c:numRef>
          </c:val>
          <c:extLst>
            <c:ext xmlns:c16="http://schemas.microsoft.com/office/drawing/2014/chart" uri="{C3380CC4-5D6E-409C-BE32-E72D297353CC}">
              <c16:uniqueId val="{0000000C-AE8F-4867-B0FF-A54288CB7E2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'F20'!$B$39</c:f>
              <c:strCache>
                <c:ptCount val="1"/>
                <c:pt idx="0">
                  <c:v> Freq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785-4D25-8059-C789175147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785-4D25-8059-C789175147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785-4D25-8059-C789175147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785-4D25-8059-C789175147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785-4D25-8059-C789175147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785-4D25-8059-C7891751477F}"/>
              </c:ext>
            </c:extLst>
          </c:dPt>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'F20'!$A$40:$A$42</c:f>
              <c:strCache>
                <c:ptCount val="3"/>
                <c:pt idx="0">
                  <c:v>Sí</c:v>
                </c:pt>
                <c:pt idx="1">
                  <c:v>No</c:v>
                </c:pt>
                <c:pt idx="2">
                  <c:v>No sabe</c:v>
                </c:pt>
              </c:strCache>
            </c:strRef>
          </c:cat>
          <c:val>
            <c:numRef>
              <c:f>'F20'!$B$40:$B$42</c:f>
              <c:numCache>
                <c:formatCode>_-* #,##0_-;\-* #,##0_-;_-* "-"??_-;_-@_-</c:formatCode>
                <c:ptCount val="3"/>
                <c:pt idx="0">
                  <c:v>15413</c:v>
                </c:pt>
                <c:pt idx="1">
                  <c:v>242495</c:v>
                </c:pt>
                <c:pt idx="2">
                  <c:v>1040</c:v>
                </c:pt>
              </c:numCache>
            </c:numRef>
          </c:val>
          <c:extLst>
            <c:ext xmlns:c16="http://schemas.microsoft.com/office/drawing/2014/chart" uri="{C3380CC4-5D6E-409C-BE32-E72D297353CC}">
              <c16:uniqueId val="{0000000C-D785-4D25-8059-C7891751477F}"/>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'F20'!$B$54</c:f>
              <c:strCache>
                <c:ptCount val="1"/>
                <c:pt idx="0">
                  <c:v> Freq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68-437B-9C42-4B54CA2C6CA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068-437B-9C42-4B54CA2C6CA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068-437B-9C42-4B54CA2C6CA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068-437B-9C42-4B54CA2C6CA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068-437B-9C42-4B54CA2C6CA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068-437B-9C42-4B54CA2C6CA2}"/>
              </c:ext>
            </c:extLst>
          </c:dPt>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'F20'!$A$55:$A$57</c:f>
              <c:strCache>
                <c:ptCount val="3"/>
                <c:pt idx="0">
                  <c:v>Sí</c:v>
                </c:pt>
                <c:pt idx="1">
                  <c:v>No</c:v>
                </c:pt>
                <c:pt idx="2">
                  <c:v>No sabe</c:v>
                </c:pt>
              </c:strCache>
            </c:strRef>
          </c:cat>
          <c:val>
            <c:numRef>
              <c:f>'F20'!$B$55:$B$57</c:f>
              <c:numCache>
                <c:formatCode>_-* #,##0_-;\-* #,##0_-;_-* "-"??_-;_-@_-</c:formatCode>
                <c:ptCount val="3"/>
                <c:pt idx="0">
                  <c:v>7665</c:v>
                </c:pt>
                <c:pt idx="1">
                  <c:v>250243</c:v>
                </c:pt>
                <c:pt idx="2">
                  <c:v>1040</c:v>
                </c:pt>
              </c:numCache>
            </c:numRef>
          </c:val>
          <c:extLst>
            <c:ext xmlns:c16="http://schemas.microsoft.com/office/drawing/2014/chart" uri="{C3380CC4-5D6E-409C-BE32-E72D297353CC}">
              <c16:uniqueId val="{0000000C-4068-437B-9C42-4B54CA2C6CA2}"/>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dLbl>
              <c:idx val="0"/>
              <c:tx>
                <c:rich>
                  <a:bodyPr/>
                  <a:lstStyle/>
                  <a:p>
                    <a:fld id="{A25762BC-E917-4C5E-8E1C-D053E8366690}" type="CELLRANGE">
                      <a:rPr lang="en-US"/>
                      <a:pPr/>
                      <a:t>[CELLRANGE]</a:t>
                    </a:fld>
                    <a:endParaRPr lang="en-US" baseline="0"/>
                  </a:p>
                  <a:p>
                    <a:fld id="{8AE0AF9C-9FCD-45A3-BD73-26FCADF3B23E}" type="VALUE">
                      <a:rPr lang="en-US"/>
                      <a:pPr/>
                      <a:t>[VALOR]</a:t>
                    </a:fld>
                    <a:endParaRPr lang="es-MX"/>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D1B9-421B-8012-746AF44472BA}"/>
                </c:ext>
              </c:extLst>
            </c:dLbl>
            <c:dLbl>
              <c:idx val="1"/>
              <c:tx>
                <c:rich>
                  <a:bodyPr/>
                  <a:lstStyle/>
                  <a:p>
                    <a:fld id="{1B7DDAD3-9703-4B86-82AD-9593FEAB4EE3}" type="CELLRANGE">
                      <a:rPr lang="en-US"/>
                      <a:pPr/>
                      <a:t>[CELLRANGE]</a:t>
                    </a:fld>
                    <a:endParaRPr lang="en-US" baseline="0"/>
                  </a:p>
                  <a:p>
                    <a:fld id="{5F6942E3-158B-41B4-86AD-7ABE445891A4}" type="VALUE">
                      <a:rPr lang="en-US"/>
                      <a:pPr/>
                      <a:t>[VALOR]</a:t>
                    </a:fld>
                    <a:endParaRPr lang="es-MX"/>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D1B9-421B-8012-746AF44472B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'F21'!$A$7:$A$8</c:f>
              <c:strCache>
                <c:ptCount val="2"/>
                <c:pt idx="0">
                  <c:v>Sí</c:v>
                </c:pt>
                <c:pt idx="1">
                  <c:v>No</c:v>
                </c:pt>
              </c:strCache>
            </c:strRef>
          </c:cat>
          <c:val>
            <c:numRef>
              <c:f>'F21'!$C$7:$C$8</c:f>
              <c:numCache>
                <c:formatCode>0.0%</c:formatCode>
                <c:ptCount val="2"/>
                <c:pt idx="0">
                  <c:v>0.29637632044436363</c:v>
                </c:pt>
                <c:pt idx="1">
                  <c:v>0.70362367955563643</c:v>
                </c:pt>
              </c:numCache>
            </c:numRef>
          </c:val>
          <c:extLst>
            <c:ext xmlns:c15="http://schemas.microsoft.com/office/drawing/2012/chart" uri="{02D57815-91ED-43cb-92C2-25804820EDAC}">
              <c15:datalabelsRange>
                <c15:f>'F21'!$B$7:$B$9</c15:f>
                <c15:dlblRangeCache>
                  <c:ptCount val="3"/>
                  <c:pt idx="0">
                    <c:v> 179,281 </c:v>
                  </c:pt>
                  <c:pt idx="1">
                    <c:v> 425,629 </c:v>
                  </c:pt>
                  <c:pt idx="2">
                    <c:v> -   </c:v>
                  </c:pt>
                </c15:dlblRangeCache>
              </c15:datalabelsRange>
            </c:ext>
            <c:ext xmlns:c16="http://schemas.microsoft.com/office/drawing/2014/chart" uri="{C3380CC4-5D6E-409C-BE32-E72D297353CC}">
              <c16:uniqueId val="{00000002-D1B9-421B-8012-746AF44472BA}"/>
            </c:ext>
          </c:extLst>
        </c:ser>
        <c:dLbls>
          <c:showLegendKey val="0"/>
          <c:showVal val="1"/>
          <c:showCatName val="0"/>
          <c:showSerName val="0"/>
          <c:showPercent val="0"/>
          <c:showBubbleSize val="0"/>
        </c:dLbls>
        <c:gapWidth val="219"/>
        <c:axId val="841465087"/>
        <c:axId val="841463007"/>
      </c:barChart>
      <c:catAx>
        <c:axId val="841465087"/>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841463007"/>
        <c:crosses val="autoZero"/>
        <c:auto val="1"/>
        <c:lblAlgn val="ctr"/>
        <c:lblOffset val="100"/>
        <c:noMultiLvlLbl val="0"/>
      </c:catAx>
      <c:valAx>
        <c:axId val="8414630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8414650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dLbl>
              <c:idx val="0"/>
              <c:tx>
                <c:rich>
                  <a:bodyPr/>
                  <a:lstStyle/>
                  <a:p>
                    <a:fld id="{D3425F37-2DCF-4E0A-8631-3B7EB128ABC6}" type="CELLRANGE">
                      <a:rPr lang="en-US"/>
                      <a:pPr/>
                      <a:t>[CELLRANGE]</a:t>
                    </a:fld>
                    <a:r>
                      <a:rPr lang="en-US" baseline="0"/>
                      <a:t>
</a:t>
                    </a:r>
                    <a:fld id="{E6B770F9-5F87-4FBD-BD20-75E2F450895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A01-4F77-9B6D-3E2E62BF0186}"/>
                </c:ext>
              </c:extLst>
            </c:dLbl>
            <c:dLbl>
              <c:idx val="1"/>
              <c:tx>
                <c:rich>
                  <a:bodyPr/>
                  <a:lstStyle/>
                  <a:p>
                    <a:fld id="{776DD94A-171C-4189-804D-276278AD5D25}" type="CELLRANGE">
                      <a:rPr lang="en-US"/>
                      <a:pPr/>
                      <a:t>[CELLRANGE]</a:t>
                    </a:fld>
                    <a:r>
                      <a:rPr lang="en-US" baseline="0"/>
                      <a:t>
</a:t>
                    </a:r>
                    <a:fld id="{A7CB63F2-C16F-422B-8244-F920F0456AA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A01-4F77-9B6D-3E2E62BF0186}"/>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'F21'!$A$16:$A$17</c:f>
              <c:strCache>
                <c:ptCount val="2"/>
                <c:pt idx="0">
                  <c:v>Sí</c:v>
                </c:pt>
                <c:pt idx="1">
                  <c:v>No</c:v>
                </c:pt>
              </c:strCache>
            </c:strRef>
          </c:cat>
          <c:val>
            <c:numRef>
              <c:f>'F21'!$C$16:$C$17</c:f>
              <c:numCache>
                <c:formatCode>0.0%</c:formatCode>
                <c:ptCount val="2"/>
                <c:pt idx="0">
                  <c:v>4.5656378634838242E-2</c:v>
                </c:pt>
                <c:pt idx="1">
                  <c:v>0.95434362136516171</c:v>
                </c:pt>
              </c:numCache>
            </c:numRef>
          </c:val>
          <c:extLst>
            <c:ext xmlns:c15="http://schemas.microsoft.com/office/drawing/2012/chart" uri="{02D57815-91ED-43cb-92C2-25804820EDAC}">
              <c15:datalabelsRange>
                <c15:f>'F21'!$B$7:$B$9</c15:f>
                <c15:dlblRangeCache>
                  <c:ptCount val="3"/>
                  <c:pt idx="0">
                    <c:v> 179,281 </c:v>
                  </c:pt>
                  <c:pt idx="1">
                    <c:v> 425,629 </c:v>
                  </c:pt>
                  <c:pt idx="2">
                    <c:v> -   </c:v>
                  </c:pt>
                </c15:dlblRangeCache>
              </c15:datalabelsRange>
            </c:ext>
            <c:ext xmlns:c16="http://schemas.microsoft.com/office/drawing/2014/chart" uri="{C3380CC4-5D6E-409C-BE32-E72D297353CC}">
              <c16:uniqueId val="{00000002-1A01-4F77-9B6D-3E2E62BF0186}"/>
            </c:ext>
          </c:extLst>
        </c:ser>
        <c:dLbls>
          <c:showLegendKey val="0"/>
          <c:showVal val="1"/>
          <c:showCatName val="0"/>
          <c:showSerName val="0"/>
          <c:showPercent val="0"/>
          <c:showBubbleSize val="0"/>
        </c:dLbls>
        <c:gapWidth val="219"/>
        <c:axId val="841465087"/>
        <c:axId val="841463007"/>
      </c:barChart>
      <c:catAx>
        <c:axId val="841465087"/>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841463007"/>
        <c:crosses val="autoZero"/>
        <c:auto val="1"/>
        <c:lblAlgn val="ctr"/>
        <c:lblOffset val="100"/>
        <c:noMultiLvlLbl val="0"/>
      </c:catAx>
      <c:valAx>
        <c:axId val="8414630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8414650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dLbl>
              <c:idx val="0"/>
              <c:tx>
                <c:rich>
                  <a:bodyPr/>
                  <a:lstStyle/>
                  <a:p>
                    <a:fld id="{3480CE25-4998-4F88-91DD-874857F7EE75}" type="CELLRANGE">
                      <a:rPr lang="es-MX"/>
                      <a:pPr/>
                      <a:t>[CELLRANGE]</a:t>
                    </a:fld>
                    <a:r>
                      <a:rPr lang="es-MX" baseline="0"/>
                      <a:t>
</a:t>
                    </a:r>
                    <a:fld id="{489F4DDF-2F60-441A-A65D-DFBA88C10D9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ECB-443F-81BB-38C1CD96533D}"/>
                </c:ext>
              </c:extLst>
            </c:dLbl>
            <c:dLbl>
              <c:idx val="1"/>
              <c:tx>
                <c:rich>
                  <a:bodyPr/>
                  <a:lstStyle/>
                  <a:p>
                    <a:fld id="{8250089A-2928-44DB-84AF-8F2970760C8E}" type="CELLRANGE">
                      <a:rPr lang="es-MX"/>
                      <a:pPr/>
                      <a:t>[CELLRANGE]</a:t>
                    </a:fld>
                    <a:r>
                      <a:rPr lang="es-MX" baseline="0"/>
                      <a:t>
</a:t>
                    </a:r>
                    <a:fld id="{CACBF8CA-E645-41AD-8623-15FE86196D8E}"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CB-443F-81BB-38C1CD96533D}"/>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'F21'!$A$31:$A$32</c:f>
              <c:strCache>
                <c:ptCount val="2"/>
                <c:pt idx="0">
                  <c:v>Sí</c:v>
                </c:pt>
                <c:pt idx="1">
                  <c:v>No</c:v>
                </c:pt>
              </c:strCache>
            </c:strRef>
          </c:cat>
          <c:val>
            <c:numRef>
              <c:f>'F21'!$C$31:$C$32</c:f>
              <c:numCache>
                <c:formatCode>0.0%</c:formatCode>
                <c:ptCount val="2"/>
                <c:pt idx="0">
                  <c:v>5.6962192722884393E-2</c:v>
                </c:pt>
                <c:pt idx="1">
                  <c:v>0.94303780727711561</c:v>
                </c:pt>
              </c:numCache>
            </c:numRef>
          </c:val>
          <c:extLst>
            <c:ext xmlns:c15="http://schemas.microsoft.com/office/drawing/2012/chart" uri="{02D57815-91ED-43cb-92C2-25804820EDAC}">
              <c15:datalabelsRange>
                <c15:f>'F21'!$B$7:$B$9</c15:f>
                <c15:dlblRangeCache>
                  <c:ptCount val="3"/>
                  <c:pt idx="0">
                    <c:v> 179,281 </c:v>
                  </c:pt>
                  <c:pt idx="1">
                    <c:v> 425,629 </c:v>
                  </c:pt>
                  <c:pt idx="2">
                    <c:v> -   </c:v>
                  </c:pt>
                </c15:dlblRangeCache>
              </c15:datalabelsRange>
            </c:ext>
            <c:ext xmlns:c16="http://schemas.microsoft.com/office/drawing/2014/chart" uri="{C3380CC4-5D6E-409C-BE32-E72D297353CC}">
              <c16:uniqueId val="{00000002-1ECB-443F-81BB-38C1CD96533D}"/>
            </c:ext>
          </c:extLst>
        </c:ser>
        <c:dLbls>
          <c:showLegendKey val="0"/>
          <c:showVal val="1"/>
          <c:showCatName val="0"/>
          <c:showSerName val="0"/>
          <c:showPercent val="0"/>
          <c:showBubbleSize val="0"/>
        </c:dLbls>
        <c:gapWidth val="219"/>
        <c:axId val="841465087"/>
        <c:axId val="841463007"/>
      </c:barChart>
      <c:catAx>
        <c:axId val="841465087"/>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841463007"/>
        <c:crosses val="autoZero"/>
        <c:auto val="1"/>
        <c:lblAlgn val="ctr"/>
        <c:lblOffset val="100"/>
        <c:noMultiLvlLbl val="0"/>
      </c:catAx>
      <c:valAx>
        <c:axId val="8414630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8414650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17895845235892"/>
          <c:y val="2.3398189833782501E-2"/>
          <c:w val="0.83351466132168284"/>
          <c:h val="0.9149958914710129"/>
        </c:manualLayout>
      </c:layout>
      <c:barChart>
        <c:barDir val="bar"/>
        <c:grouping val="clustered"/>
        <c:varyColors val="0"/>
        <c:ser>
          <c:idx val="1"/>
          <c:order val="0"/>
          <c:tx>
            <c:strRef>
              <c:f>'F22'!$C$7</c:f>
              <c:strCache>
                <c:ptCount val="1"/>
                <c:pt idx="0">
                  <c:v>2016</c:v>
                </c:pt>
              </c:strCache>
            </c:strRef>
          </c:tx>
          <c:spPr>
            <a:solidFill>
              <a:srgbClr val="FFC000"/>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B39-44A1-A246-C287407C5DA6}"/>
              </c:ext>
            </c:extLst>
          </c:dPt>
          <c:dPt>
            <c:idx val="5"/>
            <c:invertIfNegative val="0"/>
            <c:bubble3D val="0"/>
            <c:spPr>
              <a:solidFill>
                <a:srgbClr val="FFC000">
                  <a:lumMod val="75000"/>
                </a:srgbClr>
              </a:solidFill>
              <a:ln>
                <a:noFill/>
              </a:ln>
              <a:effectLst/>
            </c:spPr>
            <c:extLst>
              <c:ext xmlns:c16="http://schemas.microsoft.com/office/drawing/2014/chart" uri="{C3380CC4-5D6E-409C-BE32-E72D297353CC}">
                <c16:uniqueId val="{00000003-4B39-44A1-A246-C287407C5DA6}"/>
              </c:ext>
            </c:extLst>
          </c:dPt>
          <c:dPt>
            <c:idx val="8"/>
            <c:invertIfNegative val="0"/>
            <c:bubble3D val="0"/>
            <c:spPr>
              <a:solidFill>
                <a:srgbClr val="FFC000"/>
              </a:solidFill>
              <a:ln>
                <a:noFill/>
              </a:ln>
              <a:effectLst/>
            </c:spPr>
            <c:extLst>
              <c:ext xmlns:c16="http://schemas.microsoft.com/office/drawing/2014/chart" uri="{C3380CC4-5D6E-409C-BE32-E72D297353CC}">
                <c16:uniqueId val="{00000005-4B39-44A1-A246-C287407C5DA6}"/>
              </c:ext>
            </c:extLst>
          </c:dPt>
          <c:dPt>
            <c:idx val="15"/>
            <c:invertIfNegative val="0"/>
            <c:bubble3D val="0"/>
            <c:spPr>
              <a:solidFill>
                <a:srgbClr val="FFC000"/>
              </a:solidFill>
              <a:ln>
                <a:noFill/>
              </a:ln>
              <a:effectLst/>
            </c:spPr>
            <c:extLst>
              <c:ext xmlns:c16="http://schemas.microsoft.com/office/drawing/2014/chart" uri="{C3380CC4-5D6E-409C-BE32-E72D297353CC}">
                <c16:uniqueId val="{00000007-4B39-44A1-A246-C287407C5DA6}"/>
              </c:ext>
            </c:extLst>
          </c:dPt>
          <c:dPt>
            <c:idx val="29"/>
            <c:invertIfNegative val="0"/>
            <c:bubble3D val="0"/>
            <c:spPr>
              <a:solidFill>
                <a:srgbClr val="FFC000"/>
              </a:solidFill>
              <a:ln>
                <a:noFill/>
              </a:ln>
              <a:effectLst/>
            </c:spPr>
            <c:extLst>
              <c:ext xmlns:c16="http://schemas.microsoft.com/office/drawing/2014/chart" uri="{C3380CC4-5D6E-409C-BE32-E72D297353CC}">
                <c16:uniqueId val="{00000009-4B39-44A1-A246-C287407C5DA6}"/>
              </c:ext>
            </c:extLst>
          </c:dPt>
          <c:dLbls>
            <c:dLbl>
              <c:idx val="29"/>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9-4B39-44A1-A246-C287407C5DA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'F22'!$A$8:$A$40</c:f>
              <c:strCache>
                <c:ptCount val="33"/>
                <c:pt idx="0">
                  <c:v>Chiapas</c:v>
                </c:pt>
                <c:pt idx="1">
                  <c:v>Veracruz</c:v>
                </c:pt>
                <c:pt idx="2">
                  <c:v>Guerrero</c:v>
                </c:pt>
                <c:pt idx="3">
                  <c:v>Michoacán</c:v>
                </c:pt>
                <c:pt idx="4">
                  <c:v>Estado de México</c:v>
                </c:pt>
                <c:pt idx="5">
                  <c:v>Jalisco</c:v>
                </c:pt>
                <c:pt idx="6">
                  <c:v>Hidalgo</c:v>
                </c:pt>
                <c:pt idx="7">
                  <c:v>Tamaulipas</c:v>
                </c:pt>
                <c:pt idx="8">
                  <c:v>Nayarit</c:v>
                </c:pt>
                <c:pt idx="9">
                  <c:v>Zacatecas</c:v>
                </c:pt>
                <c:pt idx="10">
                  <c:v>Quintana Roo</c:v>
                </c:pt>
                <c:pt idx="11">
                  <c:v>Campeche</c:v>
                </c:pt>
                <c:pt idx="12">
                  <c:v>Morelos</c:v>
                </c:pt>
                <c:pt idx="13">
                  <c:v>Tlaxcala</c:v>
                </c:pt>
                <c:pt idx="14">
                  <c:v>Chihuahua</c:v>
                </c:pt>
                <c:pt idx="15">
                  <c:v>Yucatán</c:v>
                </c:pt>
                <c:pt idx="16">
                  <c:v>San Luis Potosí</c:v>
                </c:pt>
                <c:pt idx="17">
                  <c:v>Sinaloa</c:v>
                </c:pt>
                <c:pt idx="18">
                  <c:v>Durango</c:v>
                </c:pt>
                <c:pt idx="19">
                  <c:v>Nacional</c:v>
                </c:pt>
                <c:pt idx="20">
                  <c:v>Oaxaca</c:v>
                </c:pt>
                <c:pt idx="21">
                  <c:v>Tabasco</c:v>
                </c:pt>
                <c:pt idx="22">
                  <c:v>Puebla</c:v>
                </c:pt>
                <c:pt idx="23">
                  <c:v>Colima</c:v>
                </c:pt>
                <c:pt idx="24">
                  <c:v>Baja California</c:v>
                </c:pt>
                <c:pt idx="25">
                  <c:v>Ciudad de México</c:v>
                </c:pt>
                <c:pt idx="26">
                  <c:v>Aguascalientes</c:v>
                </c:pt>
                <c:pt idx="27">
                  <c:v>Sonora</c:v>
                </c:pt>
                <c:pt idx="28">
                  <c:v>Querétaro</c:v>
                </c:pt>
                <c:pt idx="29">
                  <c:v>Nuevo León</c:v>
                </c:pt>
                <c:pt idx="30">
                  <c:v>Baja California Sur</c:v>
                </c:pt>
                <c:pt idx="31">
                  <c:v>Guanajuato</c:v>
                </c:pt>
                <c:pt idx="32">
                  <c:v>Coahuila</c:v>
                </c:pt>
              </c:strCache>
            </c:strRef>
          </c:cat>
          <c:val>
            <c:numRef>
              <c:f>'F22'!$C$8:$C$40</c:f>
              <c:numCache>
                <c:formatCode>_-* #,##0.0_-;\-* #,##0.0_-;_-* "-"??_-;_-@_-</c:formatCode>
                <c:ptCount val="33"/>
                <c:pt idx="0">
                  <c:v>1.0951953528209097</c:v>
                </c:pt>
                <c:pt idx="1">
                  <c:v>8.6668474182309456</c:v>
                </c:pt>
                <c:pt idx="2">
                  <c:v>5.6126720055020769</c:v>
                </c:pt>
                <c:pt idx="3">
                  <c:v>10.431959749782639</c:v>
                </c:pt>
                <c:pt idx="4">
                  <c:v>6.0915502798314511</c:v>
                </c:pt>
                <c:pt idx="5">
                  <c:v>7.8938113591495549</c:v>
                </c:pt>
                <c:pt idx="6">
                  <c:v>7.0164960447291005</c:v>
                </c:pt>
                <c:pt idx="7">
                  <c:v>4.6157052887971268</c:v>
                </c:pt>
                <c:pt idx="8">
                  <c:v>16.998047406637177</c:v>
                </c:pt>
                <c:pt idx="9">
                  <c:v>5.8528219041573282</c:v>
                </c:pt>
                <c:pt idx="10">
                  <c:v>2.9698523749550696</c:v>
                </c:pt>
                <c:pt idx="11">
                  <c:v>7.8291834569900747</c:v>
                </c:pt>
                <c:pt idx="12">
                  <c:v>10.805872124790323</c:v>
                </c:pt>
                <c:pt idx="13">
                  <c:v>15.175836915999586</c:v>
                </c:pt>
                <c:pt idx="14">
                  <c:v>9.484696188041335</c:v>
                </c:pt>
                <c:pt idx="15">
                  <c:v>6.2852725376437313</c:v>
                </c:pt>
                <c:pt idx="16">
                  <c:v>8.0382415279775099</c:v>
                </c:pt>
                <c:pt idx="17">
                  <c:v>4.9786962877125012</c:v>
                </c:pt>
                <c:pt idx="18">
                  <c:v>9.045887399890006</c:v>
                </c:pt>
                <c:pt idx="19">
                  <c:v>9.2214769654690247</c:v>
                </c:pt>
                <c:pt idx="20">
                  <c:v>7.816371009630334</c:v>
                </c:pt>
                <c:pt idx="21">
                  <c:v>14.033620936317623</c:v>
                </c:pt>
                <c:pt idx="22">
                  <c:v>22.214080039754215</c:v>
                </c:pt>
                <c:pt idx="23">
                  <c:v>15.945148748882001</c:v>
                </c:pt>
                <c:pt idx="24">
                  <c:v>5.4533179385760784</c:v>
                </c:pt>
                <c:pt idx="25">
                  <c:v>8.4609413846722568</c:v>
                </c:pt>
                <c:pt idx="26">
                  <c:v>15.307489492682183</c:v>
                </c:pt>
                <c:pt idx="27">
                  <c:v>14.658644686448405</c:v>
                </c:pt>
                <c:pt idx="28">
                  <c:v>16.096088904210227</c:v>
                </c:pt>
                <c:pt idx="29">
                  <c:v>9.2790776648970592</c:v>
                </c:pt>
                <c:pt idx="30">
                  <c:v>15.945723697680378</c:v>
                </c:pt>
                <c:pt idx="31">
                  <c:v>12.307820985627401</c:v>
                </c:pt>
                <c:pt idx="32">
                  <c:v>5.8045922713156681</c:v>
                </c:pt>
              </c:numCache>
            </c:numRef>
          </c:val>
          <c:extLst>
            <c:ext xmlns:c16="http://schemas.microsoft.com/office/drawing/2014/chart" uri="{C3380CC4-5D6E-409C-BE32-E72D297353CC}">
              <c16:uniqueId val="{0000000A-4B39-44A1-A246-C287407C5DA6}"/>
            </c:ext>
          </c:extLst>
        </c:ser>
        <c:ser>
          <c:idx val="0"/>
          <c:order val="1"/>
          <c:tx>
            <c:strRef>
              <c:f>'F22'!$D$7</c:f>
              <c:strCache>
                <c:ptCount val="1"/>
                <c:pt idx="0">
                  <c:v>2020</c:v>
                </c:pt>
              </c:strCache>
            </c:strRef>
          </c:tx>
          <c:spPr>
            <a:solidFill>
              <a:sysClr val="window" lastClr="FFFFFF">
                <a:lumMod val="75000"/>
              </a:sysClr>
            </a:solidFill>
            <a:ln>
              <a:noFill/>
            </a:ln>
            <a:effectLst/>
          </c:spPr>
          <c:invertIfNegative val="0"/>
          <c:dPt>
            <c:idx val="3"/>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0C-4B39-44A1-A246-C287407C5DA6}"/>
              </c:ext>
            </c:extLst>
          </c:dPt>
          <c:dPt>
            <c:idx val="4"/>
            <c:invertIfNegative val="0"/>
            <c:bubble3D val="0"/>
            <c:spPr>
              <a:solidFill>
                <a:sysClr val="window" lastClr="FFFFFF">
                  <a:lumMod val="65000"/>
                </a:sysClr>
              </a:solidFill>
              <a:ln>
                <a:noFill/>
              </a:ln>
              <a:effectLst/>
            </c:spPr>
            <c:extLst>
              <c:ext xmlns:c16="http://schemas.microsoft.com/office/drawing/2014/chart" uri="{C3380CC4-5D6E-409C-BE32-E72D297353CC}">
                <c16:uniqueId val="{0000000E-4B39-44A1-A246-C287407C5DA6}"/>
              </c:ext>
            </c:extLst>
          </c:dPt>
          <c:dPt>
            <c:idx val="5"/>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10-4B39-44A1-A246-C287407C5DA6}"/>
              </c:ext>
            </c:extLst>
          </c:dPt>
          <c:dPt>
            <c:idx val="8"/>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12-4B39-44A1-A246-C287407C5DA6}"/>
              </c:ext>
            </c:extLst>
          </c:dPt>
          <c:dPt>
            <c:idx val="15"/>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14-4B39-44A1-A246-C287407C5DA6}"/>
              </c:ext>
            </c:extLst>
          </c:dPt>
          <c:dPt>
            <c:idx val="29"/>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16-4B39-44A1-A246-C287407C5DA6}"/>
              </c:ext>
            </c:extLst>
          </c:dPt>
          <c:dLbls>
            <c:dLbl>
              <c:idx val="29"/>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16-4B39-44A1-A246-C287407C5DA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'F22'!$A$8:$A$40</c:f>
              <c:strCache>
                <c:ptCount val="33"/>
                <c:pt idx="0">
                  <c:v>Chiapas</c:v>
                </c:pt>
                <c:pt idx="1">
                  <c:v>Veracruz</c:v>
                </c:pt>
                <c:pt idx="2">
                  <c:v>Guerrero</c:v>
                </c:pt>
                <c:pt idx="3">
                  <c:v>Michoacán</c:v>
                </c:pt>
                <c:pt idx="4">
                  <c:v>Estado de México</c:v>
                </c:pt>
                <c:pt idx="5">
                  <c:v>Jalisco</c:v>
                </c:pt>
                <c:pt idx="6">
                  <c:v>Hidalgo</c:v>
                </c:pt>
                <c:pt idx="7">
                  <c:v>Tamaulipas</c:v>
                </c:pt>
                <c:pt idx="8">
                  <c:v>Nayarit</c:v>
                </c:pt>
                <c:pt idx="9">
                  <c:v>Zacatecas</c:v>
                </c:pt>
                <c:pt idx="10">
                  <c:v>Quintana Roo</c:v>
                </c:pt>
                <c:pt idx="11">
                  <c:v>Campeche</c:v>
                </c:pt>
                <c:pt idx="12">
                  <c:v>Morelos</c:v>
                </c:pt>
                <c:pt idx="13">
                  <c:v>Tlaxcala</c:v>
                </c:pt>
                <c:pt idx="14">
                  <c:v>Chihuahua</c:v>
                </c:pt>
                <c:pt idx="15">
                  <c:v>Yucatán</c:v>
                </c:pt>
                <c:pt idx="16">
                  <c:v>San Luis Potosí</c:v>
                </c:pt>
                <c:pt idx="17">
                  <c:v>Sinaloa</c:v>
                </c:pt>
                <c:pt idx="18">
                  <c:v>Durango</c:v>
                </c:pt>
                <c:pt idx="19">
                  <c:v>Nacional</c:v>
                </c:pt>
                <c:pt idx="20">
                  <c:v>Oaxaca</c:v>
                </c:pt>
                <c:pt idx="21">
                  <c:v>Tabasco</c:v>
                </c:pt>
                <c:pt idx="22">
                  <c:v>Puebla</c:v>
                </c:pt>
                <c:pt idx="23">
                  <c:v>Colima</c:v>
                </c:pt>
                <c:pt idx="24">
                  <c:v>Baja California</c:v>
                </c:pt>
                <c:pt idx="25">
                  <c:v>Ciudad de México</c:v>
                </c:pt>
                <c:pt idx="26">
                  <c:v>Aguascalientes</c:v>
                </c:pt>
                <c:pt idx="27">
                  <c:v>Sonora</c:v>
                </c:pt>
                <c:pt idx="28">
                  <c:v>Querétaro</c:v>
                </c:pt>
                <c:pt idx="29">
                  <c:v>Nuevo León</c:v>
                </c:pt>
                <c:pt idx="30">
                  <c:v>Baja California Sur</c:v>
                </c:pt>
                <c:pt idx="31">
                  <c:v>Guanajuato</c:v>
                </c:pt>
                <c:pt idx="32">
                  <c:v>Coahuila</c:v>
                </c:pt>
              </c:strCache>
            </c:strRef>
          </c:cat>
          <c:val>
            <c:numRef>
              <c:f>'F22'!$D$8:$D$40</c:f>
              <c:numCache>
                <c:formatCode>_-* #,##0.0_-;\-* #,##0.0_-;_-* "-"??_-;_-@_-</c:formatCode>
                <c:ptCount val="33"/>
                <c:pt idx="0">
                  <c:v>2.71574988866832</c:v>
                </c:pt>
                <c:pt idx="1">
                  <c:v>2.9353756247342302</c:v>
                </c:pt>
                <c:pt idx="2">
                  <c:v>3.2161413922888902</c:v>
                </c:pt>
                <c:pt idx="3">
                  <c:v>3.2673040123517398</c:v>
                </c:pt>
                <c:pt idx="4">
                  <c:v>4.25463199107742</c:v>
                </c:pt>
                <c:pt idx="5">
                  <c:v>4.39594738805744</c:v>
                </c:pt>
                <c:pt idx="6">
                  <c:v>5.6954507754309702</c:v>
                </c:pt>
                <c:pt idx="7">
                  <c:v>6.0123547026727904</c:v>
                </c:pt>
                <c:pt idx="8">
                  <c:v>7.23558541320521</c:v>
                </c:pt>
                <c:pt idx="9">
                  <c:v>7.6016896336743596</c:v>
                </c:pt>
                <c:pt idx="10">
                  <c:v>8.2620779267096207</c:v>
                </c:pt>
                <c:pt idx="11">
                  <c:v>8.2668752131067098</c:v>
                </c:pt>
                <c:pt idx="12">
                  <c:v>8.5867922783454897</c:v>
                </c:pt>
                <c:pt idx="13">
                  <c:v>8.6162407484177095</c:v>
                </c:pt>
                <c:pt idx="14">
                  <c:v>9.7243481111355692</c:v>
                </c:pt>
                <c:pt idx="15">
                  <c:v>9.7496821186611609</c:v>
                </c:pt>
                <c:pt idx="16">
                  <c:v>9.8661117692990299</c:v>
                </c:pt>
                <c:pt idx="17">
                  <c:v>10.187505268935899</c:v>
                </c:pt>
                <c:pt idx="18">
                  <c:v>10.571312461263</c:v>
                </c:pt>
                <c:pt idx="19">
                  <c:v>10.640635905300501</c:v>
                </c:pt>
                <c:pt idx="20">
                  <c:v>11.9596824149907</c:v>
                </c:pt>
                <c:pt idx="21">
                  <c:v>12.035181356161401</c:v>
                </c:pt>
                <c:pt idx="22">
                  <c:v>12.3961169095833</c:v>
                </c:pt>
                <c:pt idx="23">
                  <c:v>13.0789458204883</c:v>
                </c:pt>
                <c:pt idx="24">
                  <c:v>14.0313225448662</c:v>
                </c:pt>
                <c:pt idx="25">
                  <c:v>14.065905045535599</c:v>
                </c:pt>
                <c:pt idx="26">
                  <c:v>14.5857539170213</c:v>
                </c:pt>
                <c:pt idx="27">
                  <c:v>17.857061316054399</c:v>
                </c:pt>
                <c:pt idx="28">
                  <c:v>20.008450658580401</c:v>
                </c:pt>
                <c:pt idx="29">
                  <c:v>24.516127435844201</c:v>
                </c:pt>
                <c:pt idx="30">
                  <c:v>29.581230624999201</c:v>
                </c:pt>
                <c:pt idx="31">
                  <c:v>31.727108049098799</c:v>
                </c:pt>
                <c:pt idx="32">
                  <c:v>36.424661207980201</c:v>
                </c:pt>
              </c:numCache>
            </c:numRef>
          </c:val>
          <c:extLst>
            <c:ext xmlns:c16="http://schemas.microsoft.com/office/drawing/2014/chart" uri="{C3380CC4-5D6E-409C-BE32-E72D297353CC}">
              <c16:uniqueId val="{00000017-4B39-44A1-A246-C287407C5DA6}"/>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10"/>
        </c:scaling>
        <c:delete val="1"/>
        <c:axPos val="b"/>
        <c:numFmt formatCode="_-* #,##0.0_-;\-* #,##0.0_-;_-* &quot;-&quot;??_-;_-@_-" sourceLinked="1"/>
        <c:majorTickMark val="out"/>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'F2'!$A$18</c:f>
              <c:strCache>
                <c:ptCount val="1"/>
                <c:pt idx="0">
                  <c:v>Jalisco</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'F2'!$B$17:$C$17</c:f>
              <c:strCache>
                <c:ptCount val="2"/>
                <c:pt idx="0">
                  <c:v>Contrataciones</c:v>
                </c:pt>
                <c:pt idx="1">
                  <c:v>Separaciones</c:v>
                </c:pt>
              </c:strCache>
            </c:strRef>
          </c:cat>
          <c:val>
            <c:numRef>
              <c:f>'F2'!$B$18:$C$18</c:f>
              <c:numCache>
                <c:formatCode>0.00%</c:formatCode>
                <c:ptCount val="2"/>
                <c:pt idx="0" formatCode="0.0%">
                  <c:v>1.244729491132369</c:v>
                </c:pt>
                <c:pt idx="1">
                  <c:v>1.284503103471796</c:v>
                </c:pt>
              </c:numCache>
            </c:numRef>
          </c:val>
          <c:extLst>
            <c:ext xmlns:c16="http://schemas.microsoft.com/office/drawing/2014/chart" uri="{C3380CC4-5D6E-409C-BE32-E72D297353CC}">
              <c16:uniqueId val="{00000000-665E-4612-9EE8-3BD6672E71D0}"/>
            </c:ext>
          </c:extLst>
        </c:ser>
        <c:ser>
          <c:idx val="1"/>
          <c:order val="1"/>
          <c:tx>
            <c:strRef>
              <c:f>'F2'!$A$19</c:f>
              <c:strCache>
                <c:ptCount val="1"/>
                <c:pt idx="0">
                  <c:v>Nacional</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'F2'!$B$17:$C$17</c:f>
              <c:strCache>
                <c:ptCount val="2"/>
                <c:pt idx="0">
                  <c:v>Contrataciones</c:v>
                </c:pt>
                <c:pt idx="1">
                  <c:v>Separaciones</c:v>
                </c:pt>
              </c:strCache>
            </c:strRef>
          </c:cat>
          <c:val>
            <c:numRef>
              <c:f>'F2'!$B$19:$C$19</c:f>
              <c:numCache>
                <c:formatCode>0.00%</c:formatCode>
                <c:ptCount val="2"/>
                <c:pt idx="0" formatCode="0.0%">
                  <c:v>1.5544592288606696</c:v>
                </c:pt>
                <c:pt idx="1">
                  <c:v>1.585840930616254</c:v>
                </c:pt>
              </c:numCache>
            </c:numRef>
          </c:val>
          <c:extLst>
            <c:ext xmlns:c16="http://schemas.microsoft.com/office/drawing/2014/chart" uri="{C3380CC4-5D6E-409C-BE32-E72D297353CC}">
              <c16:uniqueId val="{00000001-665E-4612-9EE8-3BD6672E71D0}"/>
            </c:ext>
          </c:extLst>
        </c:ser>
        <c:dLbls>
          <c:showLegendKey val="0"/>
          <c:showVal val="0"/>
          <c:showCatName val="0"/>
          <c:showSerName val="0"/>
          <c:showPercent val="0"/>
          <c:showBubbleSize val="0"/>
        </c:dLbls>
        <c:gapWidth val="219"/>
        <c:overlap val="-27"/>
        <c:axId val="881026319"/>
        <c:axId val="881028399"/>
      </c:barChart>
      <c:catAx>
        <c:axId val="881026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81028399"/>
        <c:crosses val="autoZero"/>
        <c:auto val="1"/>
        <c:lblAlgn val="ctr"/>
        <c:lblOffset val="100"/>
        <c:noMultiLvlLbl val="0"/>
      </c:catAx>
      <c:valAx>
        <c:axId val="88102839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81026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ysClr val="window" lastClr="FFFFFF">
                <a:lumMod val="75000"/>
              </a:sysClr>
            </a:solidFill>
          </c:spPr>
          <c:invertIfNegative val="0"/>
          <c:dPt>
            <c:idx val="3"/>
            <c:invertIfNegative val="0"/>
            <c:bubble3D val="0"/>
            <c:extLst>
              <c:ext xmlns:c16="http://schemas.microsoft.com/office/drawing/2014/chart" uri="{C3380CC4-5D6E-409C-BE32-E72D297353CC}">
                <c16:uniqueId val="{00000000-E3DB-4F85-9D43-8C008A26FC75}"/>
              </c:ext>
            </c:extLst>
          </c:dPt>
          <c:dPt>
            <c:idx val="5"/>
            <c:invertIfNegative val="0"/>
            <c:bubble3D val="0"/>
            <c:spPr>
              <a:solidFill>
                <a:srgbClr val="FFC000"/>
              </a:solidFill>
            </c:spPr>
            <c:extLst>
              <c:ext xmlns:c16="http://schemas.microsoft.com/office/drawing/2014/chart" uri="{C3380CC4-5D6E-409C-BE32-E72D297353CC}">
                <c16:uniqueId val="{00000002-E3DB-4F85-9D43-8C008A26FC75}"/>
              </c:ext>
            </c:extLst>
          </c:dPt>
          <c:dPt>
            <c:idx val="7"/>
            <c:invertIfNegative val="0"/>
            <c:bubble3D val="0"/>
            <c:extLst>
              <c:ext xmlns:c16="http://schemas.microsoft.com/office/drawing/2014/chart" uri="{C3380CC4-5D6E-409C-BE32-E72D297353CC}">
                <c16:uniqueId val="{00000003-E3DB-4F85-9D43-8C008A26FC75}"/>
              </c:ext>
            </c:extLst>
          </c:dPt>
          <c:dPt>
            <c:idx val="8"/>
            <c:invertIfNegative val="0"/>
            <c:bubble3D val="0"/>
            <c:extLst>
              <c:ext xmlns:c16="http://schemas.microsoft.com/office/drawing/2014/chart" uri="{C3380CC4-5D6E-409C-BE32-E72D297353CC}">
                <c16:uniqueId val="{00000004-E3DB-4F85-9D43-8C008A26FC75}"/>
              </c:ext>
            </c:extLst>
          </c:dPt>
          <c:dLbls>
            <c:dLbl>
              <c:idx val="8"/>
              <c:layout>
                <c:manualLayout>
                  <c:x val="-7.08466170740342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DB-4F85-9D43-8C008A26FC7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'F22'!$A$8:$A$40</c:f>
              <c:strCache>
                <c:ptCount val="33"/>
                <c:pt idx="0">
                  <c:v>Chiapas</c:v>
                </c:pt>
                <c:pt idx="1">
                  <c:v>Veracruz</c:v>
                </c:pt>
                <c:pt idx="2">
                  <c:v>Guerrero</c:v>
                </c:pt>
                <c:pt idx="3">
                  <c:v>Michoacán</c:v>
                </c:pt>
                <c:pt idx="4">
                  <c:v>Estado de México</c:v>
                </c:pt>
                <c:pt idx="5">
                  <c:v>Jalisco</c:v>
                </c:pt>
                <c:pt idx="6">
                  <c:v>Hidalgo</c:v>
                </c:pt>
                <c:pt idx="7">
                  <c:v>Tamaulipas</c:v>
                </c:pt>
                <c:pt idx="8">
                  <c:v>Nayarit</c:v>
                </c:pt>
                <c:pt idx="9">
                  <c:v>Zacatecas</c:v>
                </c:pt>
                <c:pt idx="10">
                  <c:v>Quintana Roo</c:v>
                </c:pt>
                <c:pt idx="11">
                  <c:v>Campeche</c:v>
                </c:pt>
                <c:pt idx="12">
                  <c:v>Morelos</c:v>
                </c:pt>
                <c:pt idx="13">
                  <c:v>Tlaxcala</c:v>
                </c:pt>
                <c:pt idx="14">
                  <c:v>Chihuahua</c:v>
                </c:pt>
                <c:pt idx="15">
                  <c:v>Yucatán</c:v>
                </c:pt>
                <c:pt idx="16">
                  <c:v>San Luis Potosí</c:v>
                </c:pt>
                <c:pt idx="17">
                  <c:v>Sinaloa</c:v>
                </c:pt>
                <c:pt idx="18">
                  <c:v>Durango</c:v>
                </c:pt>
                <c:pt idx="19">
                  <c:v>Nacional</c:v>
                </c:pt>
                <c:pt idx="20">
                  <c:v>Oaxaca</c:v>
                </c:pt>
                <c:pt idx="21">
                  <c:v>Tabasco</c:v>
                </c:pt>
                <c:pt idx="22">
                  <c:v>Puebla</c:v>
                </c:pt>
                <c:pt idx="23">
                  <c:v>Colima</c:v>
                </c:pt>
                <c:pt idx="24">
                  <c:v>Baja California</c:v>
                </c:pt>
                <c:pt idx="25">
                  <c:v>Ciudad de México</c:v>
                </c:pt>
                <c:pt idx="26">
                  <c:v>Aguascalientes</c:v>
                </c:pt>
                <c:pt idx="27">
                  <c:v>Sonora</c:v>
                </c:pt>
                <c:pt idx="28">
                  <c:v>Querétaro</c:v>
                </c:pt>
                <c:pt idx="29">
                  <c:v>Nuevo León</c:v>
                </c:pt>
                <c:pt idx="30">
                  <c:v>Baja California Sur</c:v>
                </c:pt>
                <c:pt idx="31">
                  <c:v>Guanajuato</c:v>
                </c:pt>
                <c:pt idx="32">
                  <c:v>Coahuila</c:v>
                </c:pt>
              </c:strCache>
            </c:strRef>
          </c:cat>
          <c:val>
            <c:numRef>
              <c:f>'F22'!$E$8:$E$40</c:f>
              <c:numCache>
                <c:formatCode>_-* #,##0.0_-;\-* #,##0.0_-;_-* "-"??_-;_-@_-</c:formatCode>
                <c:ptCount val="33"/>
                <c:pt idx="0">
                  <c:v>1.6205545358474103</c:v>
                </c:pt>
                <c:pt idx="1">
                  <c:v>-5.7314717934967154</c:v>
                </c:pt>
                <c:pt idx="2">
                  <c:v>-2.3965306132131867</c:v>
                </c:pt>
                <c:pt idx="3">
                  <c:v>-7.1646557374308983</c:v>
                </c:pt>
                <c:pt idx="4">
                  <c:v>-1.8369182887540312</c:v>
                </c:pt>
                <c:pt idx="5">
                  <c:v>-3.4978639710921149</c:v>
                </c:pt>
                <c:pt idx="6">
                  <c:v>-1.3210452692981303</c:v>
                </c:pt>
                <c:pt idx="7">
                  <c:v>1.3966494138756635</c:v>
                </c:pt>
                <c:pt idx="8">
                  <c:v>-9.7624619934319661</c:v>
                </c:pt>
                <c:pt idx="9">
                  <c:v>1.7488677295170314</c:v>
                </c:pt>
                <c:pt idx="10">
                  <c:v>5.2922255517545516</c:v>
                </c:pt>
                <c:pt idx="11">
                  <c:v>0.43769175611663513</c:v>
                </c:pt>
                <c:pt idx="12">
                  <c:v>-2.2190798464448331</c:v>
                </c:pt>
                <c:pt idx="13">
                  <c:v>-6.5595961675818764</c:v>
                </c:pt>
                <c:pt idx="14">
                  <c:v>0.23965192309423422</c:v>
                </c:pt>
                <c:pt idx="15">
                  <c:v>3.4644095810174296</c:v>
                </c:pt>
                <c:pt idx="16">
                  <c:v>1.82787024132152</c:v>
                </c:pt>
                <c:pt idx="17">
                  <c:v>5.208808981223398</c:v>
                </c:pt>
                <c:pt idx="18">
                  <c:v>1.5254250613729941</c:v>
                </c:pt>
                <c:pt idx="19">
                  <c:v>1.4191589398314761</c:v>
                </c:pt>
                <c:pt idx="20">
                  <c:v>4.1433114053603664</c:v>
                </c:pt>
                <c:pt idx="21">
                  <c:v>-1.9984395801562229</c:v>
                </c:pt>
                <c:pt idx="22">
                  <c:v>-9.8179631301709147</c:v>
                </c:pt>
                <c:pt idx="23">
                  <c:v>-2.8662029283937009</c:v>
                </c:pt>
                <c:pt idx="24">
                  <c:v>8.5780046062901221</c:v>
                </c:pt>
                <c:pt idx="25">
                  <c:v>5.6049636608633424</c:v>
                </c:pt>
                <c:pt idx="26">
                  <c:v>-0.7217355756608832</c:v>
                </c:pt>
                <c:pt idx="27">
                  <c:v>3.1984166296059939</c:v>
                </c:pt>
                <c:pt idx="28">
                  <c:v>3.9123617543701741</c:v>
                </c:pt>
                <c:pt idx="29">
                  <c:v>15.237049770947142</c:v>
                </c:pt>
                <c:pt idx="30">
                  <c:v>13.635506927318822</c:v>
                </c:pt>
                <c:pt idx="31">
                  <c:v>19.419287063471398</c:v>
                </c:pt>
                <c:pt idx="32">
                  <c:v>30.620068936664531</c:v>
                </c:pt>
              </c:numCache>
            </c:numRef>
          </c:val>
          <c:extLst>
            <c:ext xmlns:c16="http://schemas.microsoft.com/office/drawing/2014/chart" uri="{C3380CC4-5D6E-409C-BE32-E72D297353CC}">
              <c16:uniqueId val="{00000005-E3DB-4F85-9D43-8C008A26FC7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_-* #,##0.0_-;\-* #,##0.0_-;_-* &quot;-&quot;??_-;_-@_-"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2222611351371366"/>
          <c:y val="2.5383543653391478E-2"/>
          <c:w val="0.55752199553689052"/>
          <c:h val="0.93222255602291071"/>
        </c:manualLayout>
      </c:layout>
      <c:barChart>
        <c:barDir val="bar"/>
        <c:grouping val="clustered"/>
        <c:varyColors val="0"/>
        <c:ser>
          <c:idx val="0"/>
          <c:order val="0"/>
          <c:spPr>
            <a:solidFill>
              <a:sysClr val="window" lastClr="FFFFFF">
                <a:lumMod val="75000"/>
              </a:sysClr>
            </a:solidFill>
          </c:spPr>
          <c:invertIfNegative val="0"/>
          <c:dPt>
            <c:idx val="19"/>
            <c:invertIfNegative val="0"/>
            <c:bubble3D val="0"/>
            <c:extLst>
              <c:ext xmlns:c16="http://schemas.microsoft.com/office/drawing/2014/chart" uri="{C3380CC4-5D6E-409C-BE32-E72D297353CC}">
                <c16:uniqueId val="{00000000-0D72-4D99-85E9-47D58854CFA1}"/>
              </c:ext>
            </c:extLst>
          </c:dPt>
          <c:dPt>
            <c:idx val="30"/>
            <c:invertIfNegative val="0"/>
            <c:bubble3D val="0"/>
            <c:spPr>
              <a:solidFill>
                <a:srgbClr val="FFC000"/>
              </a:solidFill>
            </c:spPr>
            <c:extLst>
              <c:ext xmlns:c16="http://schemas.microsoft.com/office/drawing/2014/chart" uri="{C3380CC4-5D6E-409C-BE32-E72D297353CC}">
                <c16:uniqueId val="{00000002-0D72-4D99-85E9-47D58854CFA1}"/>
              </c:ext>
            </c:extLst>
          </c:dPt>
          <c:dPt>
            <c:idx val="31"/>
            <c:invertIfNegative val="0"/>
            <c:bubble3D val="0"/>
            <c:extLst>
              <c:ext xmlns:c16="http://schemas.microsoft.com/office/drawing/2014/chart" uri="{C3380CC4-5D6E-409C-BE32-E72D297353CC}">
                <c16:uniqueId val="{00000003-0D72-4D99-85E9-47D58854CFA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'F22'!$A$54:$A$86</c:f>
              <c:numCache>
                <c:formatCode>General</c:formatCode>
                <c:ptCount val="33"/>
              </c:numCache>
            </c:numRef>
          </c:cat>
          <c:val>
            <c:numRef>
              <c:f>'F22'!$E$54:$E$86</c:f>
              <c:numCache>
                <c:formatCode>General</c:formatCode>
                <c:ptCount val="33"/>
              </c:numCache>
            </c:numRef>
          </c:val>
          <c:extLst>
            <c:ext xmlns:c16="http://schemas.microsoft.com/office/drawing/2014/chart" uri="{C3380CC4-5D6E-409C-BE32-E72D297353CC}">
              <c16:uniqueId val="{00000004-0D72-4D99-85E9-47D58854CFA1}"/>
            </c:ext>
          </c:extLst>
        </c:ser>
        <c:dLbls>
          <c:dLblPos val="outEnd"/>
          <c:showLegendKey val="0"/>
          <c:showVal val="1"/>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General"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1596902509968"/>
          <c:y val="1.82370820668693E-2"/>
          <c:w val="0.77950513358888907"/>
          <c:h val="0.9149958914710129"/>
        </c:manualLayout>
      </c:layout>
      <c:barChart>
        <c:barDir val="bar"/>
        <c:grouping val="clustered"/>
        <c:varyColors val="0"/>
        <c:ser>
          <c:idx val="1"/>
          <c:order val="0"/>
          <c:tx>
            <c:strRef>
              <c:f>'F23'!$C$7</c:f>
              <c:strCache>
                <c:ptCount val="1"/>
                <c:pt idx="0">
                  <c:v>2016</c:v>
                </c:pt>
              </c:strCache>
            </c:strRef>
          </c:tx>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F220-40E7-A4BA-D64A91B36FEE}"/>
              </c:ext>
            </c:extLst>
          </c:dPt>
          <c:dPt>
            <c:idx val="6"/>
            <c:invertIfNegative val="0"/>
            <c:bubble3D val="0"/>
            <c:spPr>
              <a:solidFill>
                <a:srgbClr val="FFC000"/>
              </a:solidFill>
              <a:ln>
                <a:noFill/>
              </a:ln>
              <a:effectLst/>
            </c:spPr>
            <c:extLst>
              <c:ext xmlns:c16="http://schemas.microsoft.com/office/drawing/2014/chart" uri="{C3380CC4-5D6E-409C-BE32-E72D297353CC}">
                <c16:uniqueId val="{00000003-F220-40E7-A4BA-D64A91B36FEE}"/>
              </c:ext>
            </c:extLst>
          </c:dPt>
          <c:dPt>
            <c:idx val="19"/>
            <c:invertIfNegative val="0"/>
            <c:bubble3D val="0"/>
            <c:spPr>
              <a:solidFill>
                <a:srgbClr val="FFC000"/>
              </a:solidFill>
              <a:ln>
                <a:noFill/>
              </a:ln>
              <a:effectLst/>
            </c:spPr>
            <c:extLst>
              <c:ext xmlns:c16="http://schemas.microsoft.com/office/drawing/2014/chart" uri="{C3380CC4-5D6E-409C-BE32-E72D297353CC}">
                <c16:uniqueId val="{00000005-F220-40E7-A4BA-D64A91B36FEE}"/>
              </c:ext>
            </c:extLst>
          </c:dPt>
          <c:dPt>
            <c:idx val="31"/>
            <c:invertIfNegative val="0"/>
            <c:bubble3D val="0"/>
            <c:spPr>
              <a:solidFill>
                <a:srgbClr val="BF9000"/>
              </a:solidFill>
              <a:ln>
                <a:noFill/>
              </a:ln>
              <a:effectLst/>
            </c:spPr>
            <c:extLst>
              <c:ext xmlns:c16="http://schemas.microsoft.com/office/drawing/2014/chart" uri="{C3380CC4-5D6E-409C-BE32-E72D297353CC}">
                <c16:uniqueId val="{00000007-F220-40E7-A4BA-D64A91B36FEE}"/>
              </c:ext>
            </c:extLst>
          </c:dPt>
          <c:dPt>
            <c:idx val="32"/>
            <c:invertIfNegative val="0"/>
            <c:bubble3D val="0"/>
            <c:spPr>
              <a:solidFill>
                <a:srgbClr val="FFC000"/>
              </a:solidFill>
              <a:ln>
                <a:noFill/>
              </a:ln>
              <a:effectLst/>
            </c:spPr>
            <c:extLst>
              <c:ext xmlns:c16="http://schemas.microsoft.com/office/drawing/2014/chart" uri="{C3380CC4-5D6E-409C-BE32-E72D297353CC}">
                <c16:uniqueId val="{00000009-F220-40E7-A4BA-D64A91B36FEE}"/>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1-F220-40E7-A4BA-D64A91B36FE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'F23'!$A$8:$A$40</c:f>
              <c:strCache>
                <c:ptCount val="33"/>
                <c:pt idx="0">
                  <c:v>Tamaulipas</c:v>
                </c:pt>
                <c:pt idx="1">
                  <c:v>Nuevo León</c:v>
                </c:pt>
                <c:pt idx="2">
                  <c:v>Chihuahua</c:v>
                </c:pt>
                <c:pt idx="3">
                  <c:v>Chiapas</c:v>
                </c:pt>
                <c:pt idx="4">
                  <c:v>Sonora</c:v>
                </c:pt>
                <c:pt idx="5">
                  <c:v>San Luis Potosí</c:v>
                </c:pt>
                <c:pt idx="6">
                  <c:v>Yucatán</c:v>
                </c:pt>
                <c:pt idx="7">
                  <c:v>Guerrero</c:v>
                </c:pt>
                <c:pt idx="8">
                  <c:v>Aguascalientes</c:v>
                </c:pt>
                <c:pt idx="9">
                  <c:v>Querétaro</c:v>
                </c:pt>
                <c:pt idx="10">
                  <c:v>Tabasco</c:v>
                </c:pt>
                <c:pt idx="11">
                  <c:v>Hidalgo</c:v>
                </c:pt>
                <c:pt idx="12">
                  <c:v>Zacatecas</c:v>
                </c:pt>
                <c:pt idx="13">
                  <c:v>Tlaxcala</c:v>
                </c:pt>
                <c:pt idx="14">
                  <c:v>Ciudad de México</c:v>
                </c:pt>
                <c:pt idx="15">
                  <c:v>Colima</c:v>
                </c:pt>
                <c:pt idx="16">
                  <c:v>Durango</c:v>
                </c:pt>
                <c:pt idx="17">
                  <c:v>Sinaloa</c:v>
                </c:pt>
                <c:pt idx="18">
                  <c:v>Morelos</c:v>
                </c:pt>
                <c:pt idx="19">
                  <c:v>Nayarit</c:v>
                </c:pt>
                <c:pt idx="20">
                  <c:v>Baja California Sur</c:v>
                </c:pt>
                <c:pt idx="21">
                  <c:v>Campeche</c:v>
                </c:pt>
                <c:pt idx="22">
                  <c:v>Oaxaca</c:v>
                </c:pt>
                <c:pt idx="23">
                  <c:v>Guanajuato</c:v>
                </c:pt>
                <c:pt idx="24">
                  <c:v>Nacional</c:v>
                </c:pt>
                <c:pt idx="25">
                  <c:v>Quintana Roo</c:v>
                </c:pt>
                <c:pt idx="26">
                  <c:v>Estado de México</c:v>
                </c:pt>
                <c:pt idx="27">
                  <c:v>Baja California</c:v>
                </c:pt>
                <c:pt idx="28">
                  <c:v>Coahuila</c:v>
                </c:pt>
                <c:pt idx="29">
                  <c:v>Veracruz</c:v>
                </c:pt>
                <c:pt idx="30">
                  <c:v>Puebla</c:v>
                </c:pt>
                <c:pt idx="31">
                  <c:v>Jalisco</c:v>
                </c:pt>
                <c:pt idx="32">
                  <c:v>Michoacán</c:v>
                </c:pt>
              </c:strCache>
            </c:strRef>
          </c:cat>
          <c:val>
            <c:numRef>
              <c:f>'F23'!$C$8:$C$40</c:f>
              <c:numCache>
                <c:formatCode>_-* #,##0.0_-;\-* #,##0.0_-;_-* "-"??_-;_-@_-</c:formatCode>
                <c:ptCount val="33"/>
                <c:pt idx="0">
                  <c:v>9.8185504553861307</c:v>
                </c:pt>
                <c:pt idx="1">
                  <c:v>25.2239281791534</c:v>
                </c:pt>
                <c:pt idx="2">
                  <c:v>29.133589700573101</c:v>
                </c:pt>
                <c:pt idx="3">
                  <c:v>20.968366117034702</c:v>
                </c:pt>
                <c:pt idx="4">
                  <c:v>21.1868545627561</c:v>
                </c:pt>
                <c:pt idx="5">
                  <c:v>20.454248093222802</c:v>
                </c:pt>
                <c:pt idx="6">
                  <c:v>29.117243252356399</c:v>
                </c:pt>
                <c:pt idx="7">
                  <c:v>16.4243967198774</c:v>
                </c:pt>
                <c:pt idx="8">
                  <c:v>18.1161655459812</c:v>
                </c:pt>
                <c:pt idx="9">
                  <c:v>10.451302102502</c:v>
                </c:pt>
                <c:pt idx="10">
                  <c:v>20.9253805903444</c:v>
                </c:pt>
                <c:pt idx="11">
                  <c:v>11.8965090263567</c:v>
                </c:pt>
                <c:pt idx="12">
                  <c:v>13.9601423123001</c:v>
                </c:pt>
                <c:pt idx="13">
                  <c:v>22.608002212444902</c:v>
                </c:pt>
                <c:pt idx="14">
                  <c:v>17.455168892876799</c:v>
                </c:pt>
                <c:pt idx="15">
                  <c:v>19.496092065784801</c:v>
                </c:pt>
                <c:pt idx="16">
                  <c:v>22.9669770692627</c:v>
                </c:pt>
                <c:pt idx="17">
                  <c:v>13.3130593755789</c:v>
                </c:pt>
                <c:pt idx="18">
                  <c:v>19.053212121287999</c:v>
                </c:pt>
                <c:pt idx="19">
                  <c:v>23.6208859822904</c:v>
                </c:pt>
                <c:pt idx="20">
                  <c:v>18.783400348004498</c:v>
                </c:pt>
                <c:pt idx="21">
                  <c:v>25.987637745902099</c:v>
                </c:pt>
                <c:pt idx="22">
                  <c:v>19.9254976955947</c:v>
                </c:pt>
                <c:pt idx="23">
                  <c:v>17.653357412117401</c:v>
                </c:pt>
                <c:pt idx="24">
                  <c:v>20.200243829311599</c:v>
                </c:pt>
                <c:pt idx="25">
                  <c:v>29.638511938546898</c:v>
                </c:pt>
                <c:pt idx="26">
                  <c:v>17.329594053466099</c:v>
                </c:pt>
                <c:pt idx="27">
                  <c:v>28.0478720242</c:v>
                </c:pt>
                <c:pt idx="28">
                  <c:v>19.858782049570198</c:v>
                </c:pt>
                <c:pt idx="29">
                  <c:v>18.5543910543092</c:v>
                </c:pt>
                <c:pt idx="30">
                  <c:v>26.0179432772388</c:v>
                </c:pt>
                <c:pt idx="31">
                  <c:v>32.985614994267998</c:v>
                </c:pt>
                <c:pt idx="32">
                  <c:v>9.3484451012362904</c:v>
                </c:pt>
              </c:numCache>
            </c:numRef>
          </c:val>
          <c:extLst>
            <c:ext xmlns:c16="http://schemas.microsoft.com/office/drawing/2014/chart" uri="{C3380CC4-5D6E-409C-BE32-E72D297353CC}">
              <c16:uniqueId val="{0000000A-F220-40E7-A4BA-D64A91B36FEE}"/>
            </c:ext>
          </c:extLst>
        </c:ser>
        <c:ser>
          <c:idx val="0"/>
          <c:order val="1"/>
          <c:tx>
            <c:strRef>
              <c:f>'F23'!$D$7</c:f>
              <c:strCache>
                <c:ptCount val="1"/>
                <c:pt idx="0">
                  <c:v>2020</c:v>
                </c:pt>
              </c:strCache>
            </c:strRef>
          </c:tx>
          <c:spPr>
            <a:solidFill>
              <a:sysClr val="window" lastClr="FFFFFF">
                <a:lumMod val="75000"/>
              </a:sysClr>
            </a:solidFill>
            <a:ln>
              <a:noFill/>
            </a:ln>
            <a:effectLst/>
          </c:spPr>
          <c:invertIfNegative val="0"/>
          <c:dPt>
            <c:idx val="1"/>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0C-F220-40E7-A4BA-D64A91B36FEE}"/>
              </c:ext>
            </c:extLst>
          </c:dPt>
          <c:dPt>
            <c:idx val="6"/>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0E-F220-40E7-A4BA-D64A91B36FEE}"/>
              </c:ext>
            </c:extLst>
          </c:dPt>
          <c:dPt>
            <c:idx val="19"/>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10-F220-40E7-A4BA-D64A91B36FEE}"/>
              </c:ext>
            </c:extLst>
          </c:dPt>
          <c:dPt>
            <c:idx val="31"/>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12-F220-40E7-A4BA-D64A91B36FEE}"/>
              </c:ext>
            </c:extLst>
          </c:dPt>
          <c:dPt>
            <c:idx val="32"/>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14-F220-40E7-A4BA-D64A91B36FEE}"/>
              </c:ext>
            </c:extLst>
          </c:dPt>
          <c:dLbls>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C-F220-40E7-A4BA-D64A91B36FE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'F23'!$A$8:$A$40</c:f>
              <c:strCache>
                <c:ptCount val="33"/>
                <c:pt idx="0">
                  <c:v>Tamaulipas</c:v>
                </c:pt>
                <c:pt idx="1">
                  <c:v>Nuevo León</c:v>
                </c:pt>
                <c:pt idx="2">
                  <c:v>Chihuahua</c:v>
                </c:pt>
                <c:pt idx="3">
                  <c:v>Chiapas</c:v>
                </c:pt>
                <c:pt idx="4">
                  <c:v>Sonora</c:v>
                </c:pt>
                <c:pt idx="5">
                  <c:v>San Luis Potosí</c:v>
                </c:pt>
                <c:pt idx="6">
                  <c:v>Yucatán</c:v>
                </c:pt>
                <c:pt idx="7">
                  <c:v>Guerrero</c:v>
                </c:pt>
                <c:pt idx="8">
                  <c:v>Aguascalientes</c:v>
                </c:pt>
                <c:pt idx="9">
                  <c:v>Querétaro</c:v>
                </c:pt>
                <c:pt idx="10">
                  <c:v>Tabasco</c:v>
                </c:pt>
                <c:pt idx="11">
                  <c:v>Hidalgo</c:v>
                </c:pt>
                <c:pt idx="12">
                  <c:v>Zacatecas</c:v>
                </c:pt>
                <c:pt idx="13">
                  <c:v>Tlaxcala</c:v>
                </c:pt>
                <c:pt idx="14">
                  <c:v>Ciudad de México</c:v>
                </c:pt>
                <c:pt idx="15">
                  <c:v>Colima</c:v>
                </c:pt>
                <c:pt idx="16">
                  <c:v>Durango</c:v>
                </c:pt>
                <c:pt idx="17">
                  <c:v>Sinaloa</c:v>
                </c:pt>
                <c:pt idx="18">
                  <c:v>Morelos</c:v>
                </c:pt>
                <c:pt idx="19">
                  <c:v>Nayarit</c:v>
                </c:pt>
                <c:pt idx="20">
                  <c:v>Baja California Sur</c:v>
                </c:pt>
                <c:pt idx="21">
                  <c:v>Campeche</c:v>
                </c:pt>
                <c:pt idx="22">
                  <c:v>Oaxaca</c:v>
                </c:pt>
                <c:pt idx="23">
                  <c:v>Guanajuato</c:v>
                </c:pt>
                <c:pt idx="24">
                  <c:v>Nacional</c:v>
                </c:pt>
                <c:pt idx="25">
                  <c:v>Quintana Roo</c:v>
                </c:pt>
                <c:pt idx="26">
                  <c:v>Estado de México</c:v>
                </c:pt>
                <c:pt idx="27">
                  <c:v>Baja California</c:v>
                </c:pt>
                <c:pt idx="28">
                  <c:v>Coahuila</c:v>
                </c:pt>
                <c:pt idx="29">
                  <c:v>Veracruz</c:v>
                </c:pt>
                <c:pt idx="30">
                  <c:v>Puebla</c:v>
                </c:pt>
                <c:pt idx="31">
                  <c:v>Jalisco</c:v>
                </c:pt>
                <c:pt idx="32">
                  <c:v>Michoacán</c:v>
                </c:pt>
              </c:strCache>
            </c:strRef>
          </c:cat>
          <c:val>
            <c:numRef>
              <c:f>'F23'!$D$8:$D$40</c:f>
              <c:numCache>
                <c:formatCode>_-* #,##0.0_-;\-* #,##0.0_-;_-* "-"??_-;_-@_-</c:formatCode>
                <c:ptCount val="33"/>
                <c:pt idx="0">
                  <c:v>2.44774693712615</c:v>
                </c:pt>
                <c:pt idx="1">
                  <c:v>2.50145699705813</c:v>
                </c:pt>
                <c:pt idx="2">
                  <c:v>3.3392456033640001</c:v>
                </c:pt>
                <c:pt idx="3">
                  <c:v>4.1794985016218797</c:v>
                </c:pt>
                <c:pt idx="4">
                  <c:v>4.9495188457018502</c:v>
                </c:pt>
                <c:pt idx="5">
                  <c:v>7.7419409855505998</c:v>
                </c:pt>
                <c:pt idx="6">
                  <c:v>8.0250082709737605</c:v>
                </c:pt>
                <c:pt idx="7">
                  <c:v>8.1048791821434794</c:v>
                </c:pt>
                <c:pt idx="8">
                  <c:v>8.4642947010109104</c:v>
                </c:pt>
                <c:pt idx="9">
                  <c:v>10.115305284463799</c:v>
                </c:pt>
                <c:pt idx="10">
                  <c:v>10.4408387443923</c:v>
                </c:pt>
                <c:pt idx="11">
                  <c:v>10.605116544231301</c:v>
                </c:pt>
                <c:pt idx="12">
                  <c:v>12.0529654326595</c:v>
                </c:pt>
                <c:pt idx="13">
                  <c:v>12.215109390652</c:v>
                </c:pt>
                <c:pt idx="14">
                  <c:v>12.7524968674253</c:v>
                </c:pt>
                <c:pt idx="15">
                  <c:v>13.8481102724921</c:v>
                </c:pt>
                <c:pt idx="16">
                  <c:v>13.9480235844556</c:v>
                </c:pt>
                <c:pt idx="17">
                  <c:v>14.0191483413456</c:v>
                </c:pt>
                <c:pt idx="18">
                  <c:v>14.543167922327299</c:v>
                </c:pt>
                <c:pt idx="19">
                  <c:v>14.561575573360599</c:v>
                </c:pt>
                <c:pt idx="20">
                  <c:v>15.466297202622799</c:v>
                </c:pt>
                <c:pt idx="21">
                  <c:v>17.8955163185176</c:v>
                </c:pt>
                <c:pt idx="22">
                  <c:v>20.951080833989099</c:v>
                </c:pt>
                <c:pt idx="23">
                  <c:v>25.106911057975601</c:v>
                </c:pt>
                <c:pt idx="24">
                  <c:v>28.158415153020002</c:v>
                </c:pt>
                <c:pt idx="25">
                  <c:v>29.3233471136544</c:v>
                </c:pt>
                <c:pt idx="26">
                  <c:v>38.3292047459177</c:v>
                </c:pt>
                <c:pt idx="27">
                  <c:v>38.513764047476599</c:v>
                </c:pt>
                <c:pt idx="28">
                  <c:v>41.517583374862198</c:v>
                </c:pt>
                <c:pt idx="29">
                  <c:v>43.970918247258702</c:v>
                </c:pt>
                <c:pt idx="30">
                  <c:v>48.1744780201739</c:v>
                </c:pt>
                <c:pt idx="31">
                  <c:v>64.7075745645881</c:v>
                </c:pt>
                <c:pt idx="32">
                  <c:v>81.676511507044296</c:v>
                </c:pt>
              </c:numCache>
            </c:numRef>
          </c:val>
          <c:extLst>
            <c:ext xmlns:c16="http://schemas.microsoft.com/office/drawing/2014/chart" uri="{C3380CC4-5D6E-409C-BE32-E72D297353CC}">
              <c16:uniqueId val="{00000015-F220-40E7-A4BA-D64A91B36FEE}"/>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10"/>
        </c:scaling>
        <c:delete val="1"/>
        <c:axPos val="b"/>
        <c:numFmt formatCode="_-* #,##0.0_-;\-* #,##0.0_-;_-* &quot;-&quot;??_-;_-@_-" sourceLinked="1"/>
        <c:majorTickMark val="out"/>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1596902509968"/>
          <c:y val="1.82370820668693E-2"/>
          <c:w val="0.77950513358888907"/>
          <c:h val="0.9149958914710129"/>
        </c:manualLayout>
      </c:layout>
      <c:barChart>
        <c:barDir val="bar"/>
        <c:grouping val="clustered"/>
        <c:varyColors val="0"/>
        <c:ser>
          <c:idx val="1"/>
          <c:order val="0"/>
          <c:tx>
            <c:strRef>
              <c:f>'F24'!$C$7</c:f>
              <c:strCache>
                <c:ptCount val="1"/>
                <c:pt idx="0">
                  <c:v>2016</c:v>
                </c:pt>
              </c:strCache>
            </c:strRef>
          </c:tx>
          <c:spPr>
            <a:solidFill>
              <a:srgbClr val="FFC000"/>
            </a:solidFill>
            <a:ln>
              <a:noFill/>
            </a:ln>
            <a:effectLst/>
          </c:spPr>
          <c:invertIfNegative val="0"/>
          <c:dPt>
            <c:idx val="2"/>
            <c:invertIfNegative val="0"/>
            <c:bubble3D val="0"/>
            <c:spPr>
              <a:solidFill>
                <a:srgbClr val="FFC000"/>
              </a:solidFill>
              <a:ln>
                <a:noFill/>
              </a:ln>
              <a:effectLst/>
            </c:spPr>
            <c:extLst>
              <c:ext xmlns:c16="http://schemas.microsoft.com/office/drawing/2014/chart" uri="{C3380CC4-5D6E-409C-BE32-E72D297353CC}">
                <c16:uniqueId val="{00000001-F099-4557-8E1A-6B8604339DBB}"/>
              </c:ext>
            </c:extLst>
          </c:dPt>
          <c:dPt>
            <c:idx val="13"/>
            <c:invertIfNegative val="0"/>
            <c:bubble3D val="0"/>
            <c:spPr>
              <a:solidFill>
                <a:srgbClr val="FFC000"/>
              </a:solidFill>
              <a:ln>
                <a:noFill/>
              </a:ln>
              <a:effectLst/>
            </c:spPr>
            <c:extLst>
              <c:ext xmlns:c16="http://schemas.microsoft.com/office/drawing/2014/chart" uri="{C3380CC4-5D6E-409C-BE32-E72D297353CC}">
                <c16:uniqueId val="{00000003-F099-4557-8E1A-6B8604339DBB}"/>
              </c:ext>
            </c:extLst>
          </c:dPt>
          <c:dPt>
            <c:idx val="14"/>
            <c:invertIfNegative val="0"/>
            <c:bubble3D val="0"/>
            <c:spPr>
              <a:solidFill>
                <a:srgbClr val="BF9000"/>
              </a:solidFill>
              <a:ln>
                <a:noFill/>
              </a:ln>
              <a:effectLst/>
            </c:spPr>
            <c:extLst>
              <c:ext xmlns:c16="http://schemas.microsoft.com/office/drawing/2014/chart" uri="{C3380CC4-5D6E-409C-BE32-E72D297353CC}">
                <c16:uniqueId val="{00000005-F099-4557-8E1A-6B8604339DBB}"/>
              </c:ext>
            </c:extLst>
          </c:dPt>
          <c:dPt>
            <c:idx val="17"/>
            <c:invertIfNegative val="0"/>
            <c:bubble3D val="0"/>
            <c:spPr>
              <a:solidFill>
                <a:srgbClr val="FFC000"/>
              </a:solidFill>
              <a:ln>
                <a:noFill/>
              </a:ln>
              <a:effectLst/>
            </c:spPr>
            <c:extLst>
              <c:ext xmlns:c16="http://schemas.microsoft.com/office/drawing/2014/chart" uri="{C3380CC4-5D6E-409C-BE32-E72D297353CC}">
                <c16:uniqueId val="{00000007-F099-4557-8E1A-6B8604339DBB}"/>
              </c:ext>
            </c:extLst>
          </c:dPt>
          <c:dPt>
            <c:idx val="18"/>
            <c:invertIfNegative val="0"/>
            <c:bubble3D val="0"/>
            <c:spPr>
              <a:solidFill>
                <a:srgbClr val="FFC000"/>
              </a:solidFill>
              <a:ln>
                <a:noFill/>
              </a:ln>
              <a:effectLst/>
            </c:spPr>
            <c:extLst>
              <c:ext xmlns:c16="http://schemas.microsoft.com/office/drawing/2014/chart" uri="{C3380CC4-5D6E-409C-BE32-E72D297353CC}">
                <c16:uniqueId val="{00000009-F099-4557-8E1A-6B8604339DBB}"/>
              </c:ext>
            </c:extLst>
          </c:dPt>
          <c:dPt>
            <c:idx val="31"/>
            <c:invertIfNegative val="0"/>
            <c:bubble3D val="0"/>
            <c:spPr>
              <a:solidFill>
                <a:srgbClr val="BF9000"/>
              </a:solidFill>
              <a:ln>
                <a:noFill/>
              </a:ln>
              <a:effectLst/>
            </c:spPr>
            <c:extLst>
              <c:ext xmlns:c16="http://schemas.microsoft.com/office/drawing/2014/chart" uri="{C3380CC4-5D6E-409C-BE32-E72D297353CC}">
                <c16:uniqueId val="{00000016-F099-4557-8E1A-6B8604339DBB}"/>
              </c:ext>
            </c:extLst>
          </c:dPt>
          <c:dLbls>
            <c:dLbl>
              <c:idx val="13"/>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3-F099-4557-8E1A-6B8604339DBB}"/>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'F24'!$A$8:$A$40</c:f>
              <c:strCache>
                <c:ptCount val="33"/>
                <c:pt idx="0">
                  <c:v>Veracruz</c:v>
                </c:pt>
                <c:pt idx="1">
                  <c:v>Guerrero</c:v>
                </c:pt>
                <c:pt idx="2">
                  <c:v>Chihuahua</c:v>
                </c:pt>
                <c:pt idx="3">
                  <c:v>Ciudad de México</c:v>
                </c:pt>
                <c:pt idx="4">
                  <c:v>Yucatán</c:v>
                </c:pt>
                <c:pt idx="5">
                  <c:v>Tabasco</c:v>
                </c:pt>
                <c:pt idx="6">
                  <c:v>Sinaloa</c:v>
                </c:pt>
                <c:pt idx="7">
                  <c:v>Estado de México</c:v>
                </c:pt>
                <c:pt idx="8">
                  <c:v>Guanajuato</c:v>
                </c:pt>
                <c:pt idx="9">
                  <c:v>Michoacán</c:v>
                </c:pt>
                <c:pt idx="10">
                  <c:v>Sonora</c:v>
                </c:pt>
                <c:pt idx="11">
                  <c:v>San Luis Potosí</c:v>
                </c:pt>
                <c:pt idx="12">
                  <c:v>Nayarit</c:v>
                </c:pt>
                <c:pt idx="13">
                  <c:v>Morelos</c:v>
                </c:pt>
                <c:pt idx="14">
                  <c:v>Nacional</c:v>
                </c:pt>
                <c:pt idx="15">
                  <c:v>Oaxaca</c:v>
                </c:pt>
                <c:pt idx="16">
                  <c:v>Coahuila</c:v>
                </c:pt>
                <c:pt idx="17">
                  <c:v>Colima</c:v>
                </c:pt>
                <c:pt idx="18">
                  <c:v>Baja California Sur</c:v>
                </c:pt>
                <c:pt idx="19">
                  <c:v>Tamaulipas</c:v>
                </c:pt>
                <c:pt idx="20">
                  <c:v>Campeche</c:v>
                </c:pt>
                <c:pt idx="21">
                  <c:v>Durango</c:v>
                </c:pt>
                <c:pt idx="22">
                  <c:v>Zacatecas</c:v>
                </c:pt>
                <c:pt idx="23">
                  <c:v>Tlaxcala</c:v>
                </c:pt>
                <c:pt idx="24">
                  <c:v>Baja California</c:v>
                </c:pt>
                <c:pt idx="25">
                  <c:v>Querétaro</c:v>
                </c:pt>
                <c:pt idx="26">
                  <c:v>Aguascalientes</c:v>
                </c:pt>
                <c:pt idx="27">
                  <c:v>Nuevo León</c:v>
                </c:pt>
                <c:pt idx="28">
                  <c:v>Hidalgo</c:v>
                </c:pt>
                <c:pt idx="29">
                  <c:v>Quintana Roo</c:v>
                </c:pt>
                <c:pt idx="30">
                  <c:v>Chiapas</c:v>
                </c:pt>
                <c:pt idx="31">
                  <c:v>Jalisco</c:v>
                </c:pt>
                <c:pt idx="32">
                  <c:v>Puebla</c:v>
                </c:pt>
              </c:strCache>
            </c:strRef>
          </c:cat>
          <c:val>
            <c:numRef>
              <c:f>'F24'!$C$8:$C$40</c:f>
              <c:numCache>
                <c:formatCode>_-* #,##0.0_-;\-* #,##0.0_-;_-* "-"??_-;_-@_-</c:formatCode>
                <c:ptCount val="33"/>
                <c:pt idx="0">
                  <c:v>37.3743669408248</c:v>
                </c:pt>
                <c:pt idx="1">
                  <c:v>38.307431757541302</c:v>
                </c:pt>
                <c:pt idx="2">
                  <c:v>69.293415642474102</c:v>
                </c:pt>
                <c:pt idx="3">
                  <c:v>45.1827793992097</c:v>
                </c:pt>
                <c:pt idx="4">
                  <c:v>46.039315084157103</c:v>
                </c:pt>
                <c:pt idx="5">
                  <c:v>62.884240437843502</c:v>
                </c:pt>
                <c:pt idx="6">
                  <c:v>30.273403996800099</c:v>
                </c:pt>
                <c:pt idx="7">
                  <c:v>38.242029682693101</c:v>
                </c:pt>
                <c:pt idx="8">
                  <c:v>56.3425876557951</c:v>
                </c:pt>
                <c:pt idx="9">
                  <c:v>43.945840409941702</c:v>
                </c:pt>
                <c:pt idx="10">
                  <c:v>49.091538644532797</c:v>
                </c:pt>
                <c:pt idx="11">
                  <c:v>54.120828145013199</c:v>
                </c:pt>
                <c:pt idx="12">
                  <c:v>68.342536705476604</c:v>
                </c:pt>
                <c:pt idx="13">
                  <c:v>63.784574246878599</c:v>
                </c:pt>
                <c:pt idx="14">
                  <c:v>52.575680007763303</c:v>
                </c:pt>
                <c:pt idx="15">
                  <c:v>46.005068500486402</c:v>
                </c:pt>
                <c:pt idx="16">
                  <c:v>68.950339959452407</c:v>
                </c:pt>
                <c:pt idx="17">
                  <c:v>70.496195000733394</c:v>
                </c:pt>
                <c:pt idx="18">
                  <c:v>53.316299553577601</c:v>
                </c:pt>
                <c:pt idx="19">
                  <c:v>49.664094122794602</c:v>
                </c:pt>
                <c:pt idx="20">
                  <c:v>55.570556187902802</c:v>
                </c:pt>
                <c:pt idx="21">
                  <c:v>47.605599186398599</c:v>
                </c:pt>
                <c:pt idx="22">
                  <c:v>58.764211909203397</c:v>
                </c:pt>
                <c:pt idx="23">
                  <c:v>81.75558259988</c:v>
                </c:pt>
                <c:pt idx="24">
                  <c:v>59.101049641867803</c:v>
                </c:pt>
                <c:pt idx="25">
                  <c:v>65.458708671711705</c:v>
                </c:pt>
                <c:pt idx="26">
                  <c:v>63.824688696621799</c:v>
                </c:pt>
                <c:pt idx="27">
                  <c:v>45.821792102054999</c:v>
                </c:pt>
                <c:pt idx="28">
                  <c:v>62.901264505053199</c:v>
                </c:pt>
                <c:pt idx="29">
                  <c:v>74.034937103671396</c:v>
                </c:pt>
                <c:pt idx="30">
                  <c:v>41.013642498920902</c:v>
                </c:pt>
                <c:pt idx="31">
                  <c:v>79.08298999534</c:v>
                </c:pt>
                <c:pt idx="32">
                  <c:v>65.811674132237201</c:v>
                </c:pt>
              </c:numCache>
            </c:numRef>
          </c:val>
          <c:extLst>
            <c:ext xmlns:c16="http://schemas.microsoft.com/office/drawing/2014/chart" uri="{C3380CC4-5D6E-409C-BE32-E72D297353CC}">
              <c16:uniqueId val="{0000000A-F099-4557-8E1A-6B8604339DBB}"/>
            </c:ext>
          </c:extLst>
        </c:ser>
        <c:ser>
          <c:idx val="0"/>
          <c:order val="1"/>
          <c:tx>
            <c:strRef>
              <c:f>'F24'!$D$7</c:f>
              <c:strCache>
                <c:ptCount val="1"/>
                <c:pt idx="0">
                  <c:v>2020</c:v>
                </c:pt>
              </c:strCache>
            </c:strRef>
          </c:tx>
          <c:spPr>
            <a:solidFill>
              <a:srgbClr val="D9D9D9"/>
            </a:solidFill>
            <a:ln>
              <a:noFill/>
            </a:ln>
            <a:effectLst/>
          </c:spPr>
          <c:invertIfNegative val="0"/>
          <c:dPt>
            <c:idx val="2"/>
            <c:invertIfNegative val="0"/>
            <c:bubble3D val="0"/>
            <c:spPr>
              <a:solidFill>
                <a:srgbClr val="D9D9D9"/>
              </a:solidFill>
              <a:ln>
                <a:noFill/>
              </a:ln>
              <a:effectLst/>
            </c:spPr>
            <c:extLst>
              <c:ext xmlns:c16="http://schemas.microsoft.com/office/drawing/2014/chart" uri="{C3380CC4-5D6E-409C-BE32-E72D297353CC}">
                <c16:uniqueId val="{0000000C-F099-4557-8E1A-6B8604339DBB}"/>
              </c:ext>
            </c:extLst>
          </c:dPt>
          <c:dPt>
            <c:idx val="13"/>
            <c:invertIfNegative val="0"/>
            <c:bubble3D val="0"/>
            <c:spPr>
              <a:solidFill>
                <a:srgbClr val="D9D9D9"/>
              </a:solidFill>
              <a:ln>
                <a:noFill/>
              </a:ln>
              <a:effectLst/>
            </c:spPr>
            <c:extLst>
              <c:ext xmlns:c16="http://schemas.microsoft.com/office/drawing/2014/chart" uri="{C3380CC4-5D6E-409C-BE32-E72D297353CC}">
                <c16:uniqueId val="{0000000E-F099-4557-8E1A-6B8604339DBB}"/>
              </c:ext>
            </c:extLst>
          </c:dPt>
          <c:dPt>
            <c:idx val="14"/>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10-F099-4557-8E1A-6B8604339DBB}"/>
              </c:ext>
            </c:extLst>
          </c:dPt>
          <c:dPt>
            <c:idx val="17"/>
            <c:invertIfNegative val="0"/>
            <c:bubble3D val="0"/>
            <c:spPr>
              <a:solidFill>
                <a:srgbClr val="D9D9D9"/>
              </a:solidFill>
              <a:ln>
                <a:noFill/>
              </a:ln>
              <a:effectLst/>
            </c:spPr>
            <c:extLst>
              <c:ext xmlns:c16="http://schemas.microsoft.com/office/drawing/2014/chart" uri="{C3380CC4-5D6E-409C-BE32-E72D297353CC}">
                <c16:uniqueId val="{00000012-F099-4557-8E1A-6B8604339DBB}"/>
              </c:ext>
            </c:extLst>
          </c:dPt>
          <c:dPt>
            <c:idx val="18"/>
            <c:invertIfNegative val="0"/>
            <c:bubble3D val="0"/>
            <c:spPr>
              <a:solidFill>
                <a:srgbClr val="D9D9D9"/>
              </a:solidFill>
              <a:ln>
                <a:noFill/>
              </a:ln>
              <a:effectLst/>
            </c:spPr>
            <c:extLst>
              <c:ext xmlns:c16="http://schemas.microsoft.com/office/drawing/2014/chart" uri="{C3380CC4-5D6E-409C-BE32-E72D297353CC}">
                <c16:uniqueId val="{00000014-F099-4557-8E1A-6B8604339DBB}"/>
              </c:ext>
            </c:extLst>
          </c:dPt>
          <c:dPt>
            <c:idx val="31"/>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17-F099-4557-8E1A-6B8604339DBB}"/>
              </c:ext>
            </c:extLst>
          </c:dPt>
          <c:dLbls>
            <c:dLbl>
              <c:idx val="13"/>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E-F099-4557-8E1A-6B8604339DBB}"/>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'F24'!$A$8:$A$40</c:f>
              <c:strCache>
                <c:ptCount val="33"/>
                <c:pt idx="0">
                  <c:v>Veracruz</c:v>
                </c:pt>
                <c:pt idx="1">
                  <c:v>Guerrero</c:v>
                </c:pt>
                <c:pt idx="2">
                  <c:v>Chihuahua</c:v>
                </c:pt>
                <c:pt idx="3">
                  <c:v>Ciudad de México</c:v>
                </c:pt>
                <c:pt idx="4">
                  <c:v>Yucatán</c:v>
                </c:pt>
                <c:pt idx="5">
                  <c:v>Tabasco</c:v>
                </c:pt>
                <c:pt idx="6">
                  <c:v>Sinaloa</c:v>
                </c:pt>
                <c:pt idx="7">
                  <c:v>Estado de México</c:v>
                </c:pt>
                <c:pt idx="8">
                  <c:v>Guanajuato</c:v>
                </c:pt>
                <c:pt idx="9">
                  <c:v>Michoacán</c:v>
                </c:pt>
                <c:pt idx="10">
                  <c:v>Sonora</c:v>
                </c:pt>
                <c:pt idx="11">
                  <c:v>San Luis Potosí</c:v>
                </c:pt>
                <c:pt idx="12">
                  <c:v>Nayarit</c:v>
                </c:pt>
                <c:pt idx="13">
                  <c:v>Morelos</c:v>
                </c:pt>
                <c:pt idx="14">
                  <c:v>Nacional</c:v>
                </c:pt>
                <c:pt idx="15">
                  <c:v>Oaxaca</c:v>
                </c:pt>
                <c:pt idx="16">
                  <c:v>Coahuila</c:v>
                </c:pt>
                <c:pt idx="17">
                  <c:v>Colima</c:v>
                </c:pt>
                <c:pt idx="18">
                  <c:v>Baja California Sur</c:v>
                </c:pt>
                <c:pt idx="19">
                  <c:v>Tamaulipas</c:v>
                </c:pt>
                <c:pt idx="20">
                  <c:v>Campeche</c:v>
                </c:pt>
                <c:pt idx="21">
                  <c:v>Durango</c:v>
                </c:pt>
                <c:pt idx="22">
                  <c:v>Zacatecas</c:v>
                </c:pt>
                <c:pt idx="23">
                  <c:v>Tlaxcala</c:v>
                </c:pt>
                <c:pt idx="24">
                  <c:v>Baja California</c:v>
                </c:pt>
                <c:pt idx="25">
                  <c:v>Querétaro</c:v>
                </c:pt>
                <c:pt idx="26">
                  <c:v>Aguascalientes</c:v>
                </c:pt>
                <c:pt idx="27">
                  <c:v>Nuevo León</c:v>
                </c:pt>
                <c:pt idx="28">
                  <c:v>Hidalgo</c:v>
                </c:pt>
                <c:pt idx="29">
                  <c:v>Quintana Roo</c:v>
                </c:pt>
                <c:pt idx="30">
                  <c:v>Chiapas</c:v>
                </c:pt>
                <c:pt idx="31">
                  <c:v>Jalisco</c:v>
                </c:pt>
                <c:pt idx="32">
                  <c:v>Puebla</c:v>
                </c:pt>
              </c:strCache>
            </c:strRef>
          </c:cat>
          <c:val>
            <c:numRef>
              <c:f>'F24'!$D$8:$D$40</c:f>
              <c:numCache>
                <c:formatCode>_-* #,##0.0_-;\-* #,##0.0_-;_-* "-"??_-;_-@_-</c:formatCode>
                <c:ptCount val="33"/>
                <c:pt idx="0">
                  <c:v>9.1843094215639205</c:v>
                </c:pt>
                <c:pt idx="1">
                  <c:v>39.313864736705298</c:v>
                </c:pt>
                <c:pt idx="2">
                  <c:v>39.527576393715897</c:v>
                </c:pt>
                <c:pt idx="3">
                  <c:v>43.502581797724702</c:v>
                </c:pt>
                <c:pt idx="4">
                  <c:v>43.810717111481999</c:v>
                </c:pt>
                <c:pt idx="5">
                  <c:v>47.225094804632498</c:v>
                </c:pt>
                <c:pt idx="6">
                  <c:v>49.193483518072298</c:v>
                </c:pt>
                <c:pt idx="7">
                  <c:v>51.203575299901999</c:v>
                </c:pt>
                <c:pt idx="8">
                  <c:v>52.654534308875398</c:v>
                </c:pt>
                <c:pt idx="9">
                  <c:v>55.348749038228</c:v>
                </c:pt>
                <c:pt idx="10">
                  <c:v>56.029312279194698</c:v>
                </c:pt>
                <c:pt idx="11">
                  <c:v>56.092487314653397</c:v>
                </c:pt>
                <c:pt idx="12">
                  <c:v>59.618595578708103</c:v>
                </c:pt>
                <c:pt idx="13">
                  <c:v>59.757262170471499</c:v>
                </c:pt>
                <c:pt idx="14">
                  <c:v>60.841900035753604</c:v>
                </c:pt>
                <c:pt idx="15">
                  <c:v>63.394415134440898</c:v>
                </c:pt>
                <c:pt idx="16">
                  <c:v>63.5583561606716</c:v>
                </c:pt>
                <c:pt idx="17">
                  <c:v>64.567784628468203</c:v>
                </c:pt>
                <c:pt idx="18">
                  <c:v>65.109660566487804</c:v>
                </c:pt>
                <c:pt idx="19">
                  <c:v>65.177879618580306</c:v>
                </c:pt>
                <c:pt idx="20">
                  <c:v>65.267465663762096</c:v>
                </c:pt>
                <c:pt idx="21">
                  <c:v>65.476353343892498</c:v>
                </c:pt>
                <c:pt idx="22">
                  <c:v>66.112920477180396</c:v>
                </c:pt>
                <c:pt idx="23">
                  <c:v>77.437070727849004</c:v>
                </c:pt>
                <c:pt idx="24">
                  <c:v>77.955979724933002</c:v>
                </c:pt>
                <c:pt idx="25">
                  <c:v>78.774016560937</c:v>
                </c:pt>
                <c:pt idx="26">
                  <c:v>81.064921277716905</c:v>
                </c:pt>
                <c:pt idx="27">
                  <c:v>81.833784891384397</c:v>
                </c:pt>
                <c:pt idx="28">
                  <c:v>83.832221654125505</c:v>
                </c:pt>
                <c:pt idx="29">
                  <c:v>83.967339425409193</c:v>
                </c:pt>
                <c:pt idx="30">
                  <c:v>87.732016342008606</c:v>
                </c:pt>
                <c:pt idx="31">
                  <c:v>91.464274337436805</c:v>
                </c:pt>
                <c:pt idx="32">
                  <c:v>94.176739467684101</c:v>
                </c:pt>
              </c:numCache>
            </c:numRef>
          </c:val>
          <c:extLst>
            <c:ext xmlns:c16="http://schemas.microsoft.com/office/drawing/2014/chart" uri="{C3380CC4-5D6E-409C-BE32-E72D297353CC}">
              <c16:uniqueId val="{00000015-F099-4557-8E1A-6B8604339DBB}"/>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10"/>
        </c:scaling>
        <c:delete val="1"/>
        <c:axPos val="b"/>
        <c:numFmt formatCode="_-* #,##0.0_-;\-* #,##0.0_-;_-* &quot;-&quot;??_-;_-@_-" sourceLinked="1"/>
        <c:majorTickMark val="out"/>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ysClr val="window" lastClr="FFFFFF">
                <a:lumMod val="75000"/>
              </a:sysClr>
            </a:solidFill>
          </c:spPr>
          <c:invertIfNegative val="0"/>
          <c:dPt>
            <c:idx val="0"/>
            <c:invertIfNegative val="0"/>
            <c:bubble3D val="0"/>
            <c:spPr>
              <a:solidFill>
                <a:srgbClr val="ED7D31">
                  <a:lumMod val="75000"/>
                </a:srgbClr>
              </a:solidFill>
            </c:spPr>
            <c:extLst>
              <c:ext xmlns:c16="http://schemas.microsoft.com/office/drawing/2014/chart" uri="{C3380CC4-5D6E-409C-BE32-E72D297353CC}">
                <c16:uniqueId val="{00000001-64EF-4493-BF6A-4E61ADAB346E}"/>
              </c:ext>
            </c:extLst>
          </c:dPt>
          <c:dPt>
            <c:idx val="7"/>
            <c:invertIfNegative val="0"/>
            <c:bubble3D val="0"/>
            <c:extLst>
              <c:ext xmlns:c16="http://schemas.microsoft.com/office/drawing/2014/chart" uri="{C3380CC4-5D6E-409C-BE32-E72D297353CC}">
                <c16:uniqueId val="{00000002-64EF-4493-BF6A-4E61ADAB346E}"/>
              </c:ext>
            </c:extLst>
          </c:dPt>
          <c:dPt>
            <c:idx val="14"/>
            <c:invertIfNegative val="0"/>
            <c:bubble3D val="0"/>
            <c:spPr>
              <a:solidFill>
                <a:srgbClr val="FFC000"/>
              </a:solidFill>
            </c:spPr>
            <c:extLst>
              <c:ext xmlns:c16="http://schemas.microsoft.com/office/drawing/2014/chart" uri="{C3380CC4-5D6E-409C-BE32-E72D297353CC}">
                <c16:uniqueId val="{00000004-64EF-4493-BF6A-4E61ADAB346E}"/>
              </c:ext>
            </c:extLst>
          </c:dPt>
          <c:dPt>
            <c:idx val="17"/>
            <c:invertIfNegative val="0"/>
            <c:bubble3D val="0"/>
            <c:extLst>
              <c:ext xmlns:c16="http://schemas.microsoft.com/office/drawing/2014/chart" uri="{C3380CC4-5D6E-409C-BE32-E72D297353CC}">
                <c16:uniqueId val="{00000005-64EF-4493-BF6A-4E61ADAB346E}"/>
              </c:ext>
            </c:extLst>
          </c:dPt>
          <c:dPt>
            <c:idx val="18"/>
            <c:invertIfNegative val="0"/>
            <c:bubble3D val="0"/>
            <c:extLst>
              <c:ext xmlns:c16="http://schemas.microsoft.com/office/drawing/2014/chart" uri="{C3380CC4-5D6E-409C-BE32-E72D297353CC}">
                <c16:uniqueId val="{00000006-64EF-4493-BF6A-4E61ADAB346E}"/>
              </c:ext>
            </c:extLst>
          </c:dPt>
          <c:dLbls>
            <c:dLbl>
              <c:idx val="14"/>
              <c:layout>
                <c:manualLayout>
                  <c:x val="-7.08466170740342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EF-4493-BF6A-4E61ADAB346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'F24'!$A$8:$A$40</c:f>
              <c:strCache>
                <c:ptCount val="33"/>
                <c:pt idx="0">
                  <c:v>Veracruz</c:v>
                </c:pt>
                <c:pt idx="1">
                  <c:v>Guerrero</c:v>
                </c:pt>
                <c:pt idx="2">
                  <c:v>Chihuahua</c:v>
                </c:pt>
                <c:pt idx="3">
                  <c:v>Ciudad de México</c:v>
                </c:pt>
                <c:pt idx="4">
                  <c:v>Yucatán</c:v>
                </c:pt>
                <c:pt idx="5">
                  <c:v>Tabasco</c:v>
                </c:pt>
                <c:pt idx="6">
                  <c:v>Sinaloa</c:v>
                </c:pt>
                <c:pt idx="7">
                  <c:v>Estado de México</c:v>
                </c:pt>
                <c:pt idx="8">
                  <c:v>Guanajuato</c:v>
                </c:pt>
                <c:pt idx="9">
                  <c:v>Michoacán</c:v>
                </c:pt>
                <c:pt idx="10">
                  <c:v>Sonora</c:v>
                </c:pt>
                <c:pt idx="11">
                  <c:v>San Luis Potosí</c:v>
                </c:pt>
                <c:pt idx="12">
                  <c:v>Nayarit</c:v>
                </c:pt>
                <c:pt idx="13">
                  <c:v>Morelos</c:v>
                </c:pt>
                <c:pt idx="14">
                  <c:v>Nacional</c:v>
                </c:pt>
                <c:pt idx="15">
                  <c:v>Oaxaca</c:v>
                </c:pt>
                <c:pt idx="16">
                  <c:v>Coahuila</c:v>
                </c:pt>
                <c:pt idx="17">
                  <c:v>Colima</c:v>
                </c:pt>
                <c:pt idx="18">
                  <c:v>Baja California Sur</c:v>
                </c:pt>
                <c:pt idx="19">
                  <c:v>Tamaulipas</c:v>
                </c:pt>
                <c:pt idx="20">
                  <c:v>Campeche</c:v>
                </c:pt>
                <c:pt idx="21">
                  <c:v>Durango</c:v>
                </c:pt>
                <c:pt idx="22">
                  <c:v>Zacatecas</c:v>
                </c:pt>
                <c:pt idx="23">
                  <c:v>Tlaxcala</c:v>
                </c:pt>
                <c:pt idx="24">
                  <c:v>Baja California</c:v>
                </c:pt>
                <c:pt idx="25">
                  <c:v>Querétaro</c:v>
                </c:pt>
                <c:pt idx="26">
                  <c:v>Aguascalientes</c:v>
                </c:pt>
                <c:pt idx="27">
                  <c:v>Nuevo León</c:v>
                </c:pt>
                <c:pt idx="28">
                  <c:v>Hidalgo</c:v>
                </c:pt>
                <c:pt idx="29">
                  <c:v>Quintana Roo</c:v>
                </c:pt>
                <c:pt idx="30">
                  <c:v>Chiapas</c:v>
                </c:pt>
                <c:pt idx="31">
                  <c:v>Jalisco</c:v>
                </c:pt>
                <c:pt idx="32">
                  <c:v>Puebla</c:v>
                </c:pt>
              </c:strCache>
            </c:strRef>
          </c:cat>
          <c:val>
            <c:numRef>
              <c:f>'F24'!$F$8:$F$40</c:f>
              <c:numCache>
                <c:formatCode>_-* #,##0.0_-;\-* #,##0.0_-;_-* "-"??_-;_-@_-</c:formatCode>
                <c:ptCount val="33"/>
                <c:pt idx="0">
                  <c:v>-28.190057519260879</c:v>
                </c:pt>
                <c:pt idx="1">
                  <c:v>1.0064329791639963</c:v>
                </c:pt>
                <c:pt idx="2">
                  <c:v>-29.765839248758205</c:v>
                </c:pt>
                <c:pt idx="3">
                  <c:v>-1.6801976014849984</c:v>
                </c:pt>
                <c:pt idx="4">
                  <c:v>-2.2285979726751037</c:v>
                </c:pt>
                <c:pt idx="5">
                  <c:v>-15.659145633211004</c:v>
                </c:pt>
                <c:pt idx="6">
                  <c:v>18.9200795212722</c:v>
                </c:pt>
                <c:pt idx="7">
                  <c:v>12.961545617208898</c:v>
                </c:pt>
                <c:pt idx="8">
                  <c:v>-3.6880533469197019</c:v>
                </c:pt>
                <c:pt idx="9">
                  <c:v>11.402908628286298</c:v>
                </c:pt>
                <c:pt idx="10">
                  <c:v>6.9377736346619017</c:v>
                </c:pt>
                <c:pt idx="11">
                  <c:v>1.9716591696401977</c:v>
                </c:pt>
                <c:pt idx="12">
                  <c:v>-8.7239411267685014</c:v>
                </c:pt>
                <c:pt idx="13">
                  <c:v>-4.0273120764070995</c:v>
                </c:pt>
                <c:pt idx="14">
                  <c:v>8.2662200279903004</c:v>
                </c:pt>
                <c:pt idx="15">
                  <c:v>17.389346633954496</c:v>
                </c:pt>
                <c:pt idx="16">
                  <c:v>-5.3919837987808066</c:v>
                </c:pt>
                <c:pt idx="17">
                  <c:v>-5.9284103722651906</c:v>
                </c:pt>
                <c:pt idx="18">
                  <c:v>11.793361012910204</c:v>
                </c:pt>
                <c:pt idx="19">
                  <c:v>15.513785495785704</c:v>
                </c:pt>
                <c:pt idx="20">
                  <c:v>9.6969094758592931</c:v>
                </c:pt>
                <c:pt idx="21">
                  <c:v>17.870754157493899</c:v>
                </c:pt>
                <c:pt idx="22">
                  <c:v>7.348708567976999</c:v>
                </c:pt>
                <c:pt idx="23">
                  <c:v>-4.3185118720309958</c:v>
                </c:pt>
                <c:pt idx="24">
                  <c:v>18.854930083065199</c:v>
                </c:pt>
                <c:pt idx="25">
                  <c:v>13.315307889225295</c:v>
                </c:pt>
                <c:pt idx="26">
                  <c:v>17.240232581095107</c:v>
                </c:pt>
                <c:pt idx="27">
                  <c:v>36.011992789329398</c:v>
                </c:pt>
                <c:pt idx="28">
                  <c:v>20.930957149072306</c:v>
                </c:pt>
                <c:pt idx="29">
                  <c:v>9.932402321737797</c:v>
                </c:pt>
                <c:pt idx="30">
                  <c:v>46.718373843087704</c:v>
                </c:pt>
                <c:pt idx="31">
                  <c:v>12.381284342096805</c:v>
                </c:pt>
                <c:pt idx="32">
                  <c:v>28.3650653354469</c:v>
                </c:pt>
              </c:numCache>
            </c:numRef>
          </c:val>
          <c:extLst>
            <c:ext xmlns:c16="http://schemas.microsoft.com/office/drawing/2014/chart" uri="{C3380CC4-5D6E-409C-BE32-E72D297353CC}">
              <c16:uniqueId val="{00000007-64EF-4493-BF6A-4E61ADAB346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_-* #,##0.0_-;\-* #,##0.0_-;_-* &quot;-&quot;??_-;_-@_-"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1596902509968"/>
          <c:y val="1.82370820668693E-2"/>
          <c:w val="0.77950513358888907"/>
          <c:h val="0.9149958914710129"/>
        </c:manualLayout>
      </c:layout>
      <c:barChart>
        <c:barDir val="bar"/>
        <c:grouping val="clustered"/>
        <c:varyColors val="0"/>
        <c:ser>
          <c:idx val="1"/>
          <c:order val="0"/>
          <c:tx>
            <c:strRef>
              <c:f>'F24'!$C$7</c:f>
              <c:strCache>
                <c:ptCount val="1"/>
                <c:pt idx="0">
                  <c:v>2016</c:v>
                </c:pt>
              </c:strCache>
            </c:strRef>
          </c:tx>
          <c:spPr>
            <a:solidFill>
              <a:srgbClr val="FFC000"/>
            </a:solidFill>
            <a:ln>
              <a:noFill/>
            </a:ln>
            <a:effectLst/>
          </c:spPr>
          <c:invertIfNegative val="0"/>
          <c:dPt>
            <c:idx val="23"/>
            <c:invertIfNegative val="0"/>
            <c:bubble3D val="0"/>
            <c:spPr>
              <a:solidFill>
                <a:srgbClr val="BF9000"/>
              </a:solidFill>
              <a:ln>
                <a:noFill/>
              </a:ln>
              <a:effectLst/>
            </c:spPr>
            <c:extLst>
              <c:ext xmlns:c16="http://schemas.microsoft.com/office/drawing/2014/chart" uri="{C3380CC4-5D6E-409C-BE32-E72D297353CC}">
                <c16:uniqueId val="{00000001-8310-412F-8BA7-AE465CE673DD}"/>
              </c:ext>
            </c:extLst>
          </c:dPt>
          <c:dPt>
            <c:idx val="28"/>
            <c:invertIfNegative val="0"/>
            <c:bubble3D val="0"/>
            <c:spPr>
              <a:solidFill>
                <a:srgbClr val="BF9000"/>
              </a:solidFill>
              <a:ln>
                <a:noFill/>
              </a:ln>
              <a:effectLst/>
            </c:spPr>
            <c:extLst>
              <c:ext xmlns:c16="http://schemas.microsoft.com/office/drawing/2014/chart" uri="{C3380CC4-5D6E-409C-BE32-E72D297353CC}">
                <c16:uniqueId val="{00000003-8310-412F-8BA7-AE465CE673DD}"/>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'F25'!$A$11:$A$43</c:f>
              <c:strCache>
                <c:ptCount val="33"/>
                <c:pt idx="0">
                  <c:v>Tlaxcala</c:v>
                </c:pt>
                <c:pt idx="1">
                  <c:v>Hidalgo</c:v>
                </c:pt>
                <c:pt idx="2">
                  <c:v>Estado de México</c:v>
                </c:pt>
                <c:pt idx="3">
                  <c:v>Michoacán</c:v>
                </c:pt>
                <c:pt idx="4">
                  <c:v>Morelos</c:v>
                </c:pt>
                <c:pt idx="5">
                  <c:v>Guerrero</c:v>
                </c:pt>
                <c:pt idx="6">
                  <c:v>Colima</c:v>
                </c:pt>
                <c:pt idx="7">
                  <c:v>Oaxaca</c:v>
                </c:pt>
                <c:pt idx="8">
                  <c:v>Guanajuato</c:v>
                </c:pt>
                <c:pt idx="9">
                  <c:v>Campeche</c:v>
                </c:pt>
                <c:pt idx="10">
                  <c:v>Tabasco</c:v>
                </c:pt>
                <c:pt idx="11">
                  <c:v>Querétaro</c:v>
                </c:pt>
                <c:pt idx="12">
                  <c:v>Durango</c:v>
                </c:pt>
                <c:pt idx="13">
                  <c:v>Zacatecas</c:v>
                </c:pt>
                <c:pt idx="14">
                  <c:v>Baja California Sur</c:v>
                </c:pt>
                <c:pt idx="15">
                  <c:v>Nayarit</c:v>
                </c:pt>
                <c:pt idx="16">
                  <c:v>Sinaloa</c:v>
                </c:pt>
                <c:pt idx="17">
                  <c:v>Chihuahua</c:v>
                </c:pt>
                <c:pt idx="18">
                  <c:v>Tamaulipas</c:v>
                </c:pt>
                <c:pt idx="19">
                  <c:v>Yucatán</c:v>
                </c:pt>
                <c:pt idx="20">
                  <c:v>Veracruz</c:v>
                </c:pt>
                <c:pt idx="21">
                  <c:v>Chiapas</c:v>
                </c:pt>
                <c:pt idx="22">
                  <c:v>Puebla</c:v>
                </c:pt>
                <c:pt idx="23">
                  <c:v>Nacional</c:v>
                </c:pt>
                <c:pt idx="24">
                  <c:v>Nuevo León</c:v>
                </c:pt>
                <c:pt idx="25">
                  <c:v>Ciudad de México</c:v>
                </c:pt>
                <c:pt idx="26">
                  <c:v>San Luis Potosí</c:v>
                </c:pt>
                <c:pt idx="27">
                  <c:v>Baja California</c:v>
                </c:pt>
                <c:pt idx="28">
                  <c:v>Jalisco</c:v>
                </c:pt>
                <c:pt idx="29">
                  <c:v>Aguascalientes</c:v>
                </c:pt>
                <c:pt idx="30">
                  <c:v>Quintana Roo</c:v>
                </c:pt>
                <c:pt idx="31">
                  <c:v>Sonora</c:v>
                </c:pt>
                <c:pt idx="32">
                  <c:v>Coahuila</c:v>
                </c:pt>
              </c:strCache>
            </c:strRef>
          </c:cat>
          <c:val>
            <c:numRef>
              <c:f>'F25'!$C$11:$C$43</c:f>
              <c:numCache>
                <c:formatCode>_-* #,##0.0_-;\-* #,##0.0_-;_-* "-"??_-;_-@_-</c:formatCode>
                <c:ptCount val="33"/>
                <c:pt idx="0">
                  <c:v>138515.393683581</c:v>
                </c:pt>
                <c:pt idx="1">
                  <c:v>14456.8492564967</c:v>
                </c:pt>
                <c:pt idx="2">
                  <c:v>25611.663951132199</c:v>
                </c:pt>
                <c:pt idx="3">
                  <c:v>19260.286840401099</c:v>
                </c:pt>
                <c:pt idx="4">
                  <c:v>20113.334163329801</c:v>
                </c:pt>
                <c:pt idx="5">
                  <c:v>28444.400066482202</c:v>
                </c:pt>
                <c:pt idx="6">
                  <c:v>46805.126703544098</c:v>
                </c:pt>
                <c:pt idx="7">
                  <c:v>23572.685512171702</c:v>
                </c:pt>
                <c:pt idx="8">
                  <c:v>39797.965776101599</c:v>
                </c:pt>
                <c:pt idx="9">
                  <c:v>29125.486338312399</c:v>
                </c:pt>
                <c:pt idx="10">
                  <c:v>37991.572401172503</c:v>
                </c:pt>
                <c:pt idx="11">
                  <c:v>48482.637174810799</c:v>
                </c:pt>
                <c:pt idx="12">
                  <c:v>43271.654782321697</c:v>
                </c:pt>
                <c:pt idx="13">
                  <c:v>23693.712377322299</c:v>
                </c:pt>
                <c:pt idx="14">
                  <c:v>182632.99578397101</c:v>
                </c:pt>
                <c:pt idx="15">
                  <c:v>42143.442084379203</c:v>
                </c:pt>
                <c:pt idx="16">
                  <c:v>75686.987642547596</c:v>
                </c:pt>
                <c:pt idx="17">
                  <c:v>91891.975412112501</c:v>
                </c:pt>
                <c:pt idx="18">
                  <c:v>102773.973503856</c:v>
                </c:pt>
                <c:pt idx="19">
                  <c:v>54221.026452179103</c:v>
                </c:pt>
                <c:pt idx="20">
                  <c:v>34213.212599386803</c:v>
                </c:pt>
                <c:pt idx="21">
                  <c:v>15297.801375798401</c:v>
                </c:pt>
                <c:pt idx="22">
                  <c:v>37042.551066228698</c:v>
                </c:pt>
                <c:pt idx="23">
                  <c:v>48870.832619901899</c:v>
                </c:pt>
                <c:pt idx="24">
                  <c:v>170143.73677308401</c:v>
                </c:pt>
                <c:pt idx="25">
                  <c:v>66873.642888119401</c:v>
                </c:pt>
                <c:pt idx="26">
                  <c:v>31318.836468666701</c:v>
                </c:pt>
                <c:pt idx="27">
                  <c:v>70451.509845727807</c:v>
                </c:pt>
                <c:pt idx="28">
                  <c:v>30264.087937165099</c:v>
                </c:pt>
                <c:pt idx="29">
                  <c:v>52023.4639661334</c:v>
                </c:pt>
                <c:pt idx="30">
                  <c:v>61519.241275570901</c:v>
                </c:pt>
                <c:pt idx="31">
                  <c:v>76586.229047140703</c:v>
                </c:pt>
                <c:pt idx="32">
                  <c:v>62856.295569711401</c:v>
                </c:pt>
              </c:numCache>
            </c:numRef>
          </c:val>
          <c:extLst>
            <c:ext xmlns:c16="http://schemas.microsoft.com/office/drawing/2014/chart" uri="{C3380CC4-5D6E-409C-BE32-E72D297353CC}">
              <c16:uniqueId val="{00000004-8310-412F-8BA7-AE465CE673DD}"/>
            </c:ext>
          </c:extLst>
        </c:ser>
        <c:ser>
          <c:idx val="0"/>
          <c:order val="1"/>
          <c:tx>
            <c:strRef>
              <c:f>'F24'!$D$7</c:f>
              <c:strCache>
                <c:ptCount val="1"/>
                <c:pt idx="0">
                  <c:v>2020</c:v>
                </c:pt>
              </c:strCache>
            </c:strRef>
          </c:tx>
          <c:spPr>
            <a:solidFill>
              <a:sysClr val="window" lastClr="FFFFFF">
                <a:lumMod val="75000"/>
              </a:sysClr>
            </a:solidFill>
            <a:ln>
              <a:noFill/>
            </a:ln>
            <a:effectLst/>
          </c:spPr>
          <c:invertIfNegative val="0"/>
          <c:dPt>
            <c:idx val="23"/>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06-8310-412F-8BA7-AE465CE673DD}"/>
              </c:ext>
            </c:extLst>
          </c:dPt>
          <c:dPt>
            <c:idx val="28"/>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08-8310-412F-8BA7-AE465CE673DD}"/>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'F25'!$A$11:$A$43</c:f>
              <c:strCache>
                <c:ptCount val="33"/>
                <c:pt idx="0">
                  <c:v>Tlaxcala</c:v>
                </c:pt>
                <c:pt idx="1">
                  <c:v>Hidalgo</c:v>
                </c:pt>
                <c:pt idx="2">
                  <c:v>Estado de México</c:v>
                </c:pt>
                <c:pt idx="3">
                  <c:v>Michoacán</c:v>
                </c:pt>
                <c:pt idx="4">
                  <c:v>Morelos</c:v>
                </c:pt>
                <c:pt idx="5">
                  <c:v>Guerrero</c:v>
                </c:pt>
                <c:pt idx="6">
                  <c:v>Colima</c:v>
                </c:pt>
                <c:pt idx="7">
                  <c:v>Oaxaca</c:v>
                </c:pt>
                <c:pt idx="8">
                  <c:v>Guanajuato</c:v>
                </c:pt>
                <c:pt idx="9">
                  <c:v>Campeche</c:v>
                </c:pt>
                <c:pt idx="10">
                  <c:v>Tabasco</c:v>
                </c:pt>
                <c:pt idx="11">
                  <c:v>Querétaro</c:v>
                </c:pt>
                <c:pt idx="12">
                  <c:v>Durango</c:v>
                </c:pt>
                <c:pt idx="13">
                  <c:v>Zacatecas</c:v>
                </c:pt>
                <c:pt idx="14">
                  <c:v>Baja California Sur</c:v>
                </c:pt>
                <c:pt idx="15">
                  <c:v>Nayarit</c:v>
                </c:pt>
                <c:pt idx="16">
                  <c:v>Sinaloa</c:v>
                </c:pt>
                <c:pt idx="17">
                  <c:v>Chihuahua</c:v>
                </c:pt>
                <c:pt idx="18">
                  <c:v>Tamaulipas</c:v>
                </c:pt>
                <c:pt idx="19">
                  <c:v>Yucatán</c:v>
                </c:pt>
                <c:pt idx="20">
                  <c:v>Veracruz</c:v>
                </c:pt>
                <c:pt idx="21">
                  <c:v>Chiapas</c:v>
                </c:pt>
                <c:pt idx="22">
                  <c:v>Puebla</c:v>
                </c:pt>
                <c:pt idx="23">
                  <c:v>Nacional</c:v>
                </c:pt>
                <c:pt idx="24">
                  <c:v>Nuevo León</c:v>
                </c:pt>
                <c:pt idx="25">
                  <c:v>Ciudad de México</c:v>
                </c:pt>
                <c:pt idx="26">
                  <c:v>San Luis Potosí</c:v>
                </c:pt>
                <c:pt idx="27">
                  <c:v>Baja California</c:v>
                </c:pt>
                <c:pt idx="28">
                  <c:v>Jalisco</c:v>
                </c:pt>
                <c:pt idx="29">
                  <c:v>Aguascalientes</c:v>
                </c:pt>
                <c:pt idx="30">
                  <c:v>Quintana Roo</c:v>
                </c:pt>
                <c:pt idx="31">
                  <c:v>Sonora</c:v>
                </c:pt>
                <c:pt idx="32">
                  <c:v>Coahuila</c:v>
                </c:pt>
              </c:strCache>
            </c:strRef>
          </c:cat>
          <c:val>
            <c:numRef>
              <c:f>'F25'!$D$11:$D$43</c:f>
              <c:numCache>
                <c:formatCode>_-* #,##0.0_-;\-* #,##0.0_-;_-* "-"??_-;_-@_-</c:formatCode>
                <c:ptCount val="33"/>
                <c:pt idx="0">
                  <c:v>11641.3661354289</c:v>
                </c:pt>
                <c:pt idx="1">
                  <c:v>12551.6583135772</c:v>
                </c:pt>
                <c:pt idx="2">
                  <c:v>15650.048009848801</c:v>
                </c:pt>
                <c:pt idx="3">
                  <c:v>18884.8183527365</c:v>
                </c:pt>
                <c:pt idx="4">
                  <c:v>19336.338243387199</c:v>
                </c:pt>
                <c:pt idx="5">
                  <c:v>24419.169588088</c:v>
                </c:pt>
                <c:pt idx="6">
                  <c:v>31873.284473614101</c:v>
                </c:pt>
                <c:pt idx="7">
                  <c:v>32839.158182384301</c:v>
                </c:pt>
                <c:pt idx="8">
                  <c:v>33786.628706492003</c:v>
                </c:pt>
                <c:pt idx="9">
                  <c:v>34642.217492381104</c:v>
                </c:pt>
                <c:pt idx="10">
                  <c:v>34827.5868230587</c:v>
                </c:pt>
                <c:pt idx="11">
                  <c:v>37029.521021098</c:v>
                </c:pt>
                <c:pt idx="12">
                  <c:v>37623.771967979097</c:v>
                </c:pt>
                <c:pt idx="13">
                  <c:v>37775.315099048101</c:v>
                </c:pt>
                <c:pt idx="14">
                  <c:v>39140.4773565332</c:v>
                </c:pt>
                <c:pt idx="15">
                  <c:v>39206.582150666101</c:v>
                </c:pt>
                <c:pt idx="16">
                  <c:v>60957.614107322399</c:v>
                </c:pt>
                <c:pt idx="17">
                  <c:v>62103.711528432897</c:v>
                </c:pt>
                <c:pt idx="18">
                  <c:v>62402.2317142268</c:v>
                </c:pt>
                <c:pt idx="19">
                  <c:v>65123.421310403202</c:v>
                </c:pt>
                <c:pt idx="20">
                  <c:v>67026.351464835097</c:v>
                </c:pt>
                <c:pt idx="21">
                  <c:v>67901.347314806393</c:v>
                </c:pt>
                <c:pt idx="22">
                  <c:v>85439.830332045807</c:v>
                </c:pt>
                <c:pt idx="23">
                  <c:v>95759.903778707798</c:v>
                </c:pt>
                <c:pt idx="24">
                  <c:v>114564.089683625</c:v>
                </c:pt>
                <c:pt idx="25">
                  <c:v>136092.048752264</c:v>
                </c:pt>
                <c:pt idx="26">
                  <c:v>144692.35915157199</c:v>
                </c:pt>
                <c:pt idx="27">
                  <c:v>186043.11114407401</c:v>
                </c:pt>
                <c:pt idx="28">
                  <c:v>204009.060958519</c:v>
                </c:pt>
                <c:pt idx="29">
                  <c:v>212798.119506902</c:v>
                </c:pt>
                <c:pt idx="30">
                  <c:v>218437.370869162</c:v>
                </c:pt>
                <c:pt idx="31">
                  <c:v>274699.21168850001</c:v>
                </c:pt>
                <c:pt idx="32">
                  <c:v>683445.50434165995</c:v>
                </c:pt>
              </c:numCache>
            </c:numRef>
          </c:val>
          <c:extLst>
            <c:ext xmlns:c16="http://schemas.microsoft.com/office/drawing/2014/chart" uri="{C3380CC4-5D6E-409C-BE32-E72D297353CC}">
              <c16:uniqueId val="{00000009-8310-412F-8BA7-AE465CE673DD}"/>
            </c:ext>
          </c:extLst>
        </c:ser>
        <c:dLbls>
          <c:dLblPos val="outEnd"/>
          <c:showLegendKey val="0"/>
          <c:showVal val="1"/>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_-* #,##0.0_-;\-* #,##0.0_-;_-* &quot;-&quot;??_-;_-@_-"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1596902509968"/>
          <c:y val="1.82370820668693E-2"/>
          <c:w val="0.77950513358888907"/>
          <c:h val="0.9149958914710129"/>
        </c:manualLayout>
      </c:layout>
      <c:barChart>
        <c:barDir val="bar"/>
        <c:grouping val="clustered"/>
        <c:varyColors val="0"/>
        <c:ser>
          <c:idx val="1"/>
          <c:order val="0"/>
          <c:tx>
            <c:strRef>
              <c:f>'F26'!$C$7</c:f>
              <c:strCache>
                <c:ptCount val="1"/>
                <c:pt idx="0">
                  <c:v>2016</c:v>
                </c:pt>
              </c:strCache>
            </c:strRef>
          </c:tx>
          <c:spPr>
            <a:solidFill>
              <a:srgbClr val="FFC000"/>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F492-4C74-B86B-D53393B11538}"/>
              </c:ext>
            </c:extLst>
          </c:dPt>
          <c:dPt>
            <c:idx val="8"/>
            <c:invertIfNegative val="0"/>
            <c:bubble3D val="0"/>
            <c:spPr>
              <a:solidFill>
                <a:srgbClr val="FFC000"/>
              </a:solidFill>
              <a:ln>
                <a:noFill/>
              </a:ln>
              <a:effectLst/>
            </c:spPr>
            <c:extLst>
              <c:ext xmlns:c16="http://schemas.microsoft.com/office/drawing/2014/chart" uri="{C3380CC4-5D6E-409C-BE32-E72D297353CC}">
                <c16:uniqueId val="{00000003-F492-4C74-B86B-D53393B11538}"/>
              </c:ext>
            </c:extLst>
          </c:dPt>
          <c:dPt>
            <c:idx val="10"/>
            <c:invertIfNegative val="0"/>
            <c:bubble3D val="0"/>
            <c:spPr>
              <a:solidFill>
                <a:srgbClr val="FFC000"/>
              </a:solidFill>
              <a:ln>
                <a:noFill/>
              </a:ln>
              <a:effectLst/>
            </c:spPr>
            <c:extLst>
              <c:ext xmlns:c16="http://schemas.microsoft.com/office/drawing/2014/chart" uri="{C3380CC4-5D6E-409C-BE32-E72D297353CC}">
                <c16:uniqueId val="{00000005-F492-4C74-B86B-D53393B11538}"/>
              </c:ext>
            </c:extLst>
          </c:dPt>
          <c:dPt>
            <c:idx val="15"/>
            <c:invertIfNegative val="0"/>
            <c:bubble3D val="0"/>
            <c:spPr>
              <a:solidFill>
                <a:srgbClr val="BF9000"/>
              </a:solidFill>
              <a:ln>
                <a:noFill/>
              </a:ln>
              <a:effectLst/>
            </c:spPr>
            <c:extLst>
              <c:ext xmlns:c16="http://schemas.microsoft.com/office/drawing/2014/chart" uri="{C3380CC4-5D6E-409C-BE32-E72D297353CC}">
                <c16:uniqueId val="{00000017-F492-4C74-B86B-D53393B11538}"/>
              </c:ext>
            </c:extLst>
          </c:dPt>
          <c:dPt>
            <c:idx val="23"/>
            <c:invertIfNegative val="0"/>
            <c:bubble3D val="0"/>
            <c:spPr>
              <a:solidFill>
                <a:srgbClr val="BF9000"/>
              </a:solidFill>
              <a:ln>
                <a:noFill/>
              </a:ln>
              <a:effectLst/>
            </c:spPr>
            <c:extLst>
              <c:ext xmlns:c16="http://schemas.microsoft.com/office/drawing/2014/chart" uri="{C3380CC4-5D6E-409C-BE32-E72D297353CC}">
                <c16:uniqueId val="{00000007-F492-4C74-B86B-D53393B11538}"/>
              </c:ext>
            </c:extLst>
          </c:dPt>
          <c:dPt>
            <c:idx val="28"/>
            <c:invertIfNegative val="0"/>
            <c:bubble3D val="0"/>
            <c:spPr>
              <a:solidFill>
                <a:srgbClr val="FFC000"/>
              </a:solidFill>
              <a:ln>
                <a:noFill/>
              </a:ln>
              <a:effectLst/>
            </c:spPr>
            <c:extLst>
              <c:ext xmlns:c16="http://schemas.microsoft.com/office/drawing/2014/chart" uri="{C3380CC4-5D6E-409C-BE32-E72D297353CC}">
                <c16:uniqueId val="{00000009-F492-4C74-B86B-D53393B11538}"/>
              </c:ext>
            </c:extLst>
          </c:dPt>
          <c:dLbls>
            <c:dLbl>
              <c:idx val="7"/>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1-F492-4C74-B86B-D53393B1153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'F26'!$A$8:$A$40</c:f>
              <c:strCache>
                <c:ptCount val="33"/>
                <c:pt idx="0">
                  <c:v>Estado de México</c:v>
                </c:pt>
                <c:pt idx="1">
                  <c:v>Chiapas</c:v>
                </c:pt>
                <c:pt idx="2">
                  <c:v>Tlaxcala</c:v>
                </c:pt>
                <c:pt idx="3">
                  <c:v>Guerrero</c:v>
                </c:pt>
                <c:pt idx="4">
                  <c:v>Oaxaca</c:v>
                </c:pt>
                <c:pt idx="5">
                  <c:v>Tabasco</c:v>
                </c:pt>
                <c:pt idx="6">
                  <c:v>Campeche</c:v>
                </c:pt>
                <c:pt idx="7">
                  <c:v>Hidalgo</c:v>
                </c:pt>
                <c:pt idx="8">
                  <c:v>Morelos</c:v>
                </c:pt>
                <c:pt idx="9">
                  <c:v>Veracruz</c:v>
                </c:pt>
                <c:pt idx="10">
                  <c:v>Nayarit</c:v>
                </c:pt>
                <c:pt idx="11">
                  <c:v>Ciudad de México</c:v>
                </c:pt>
                <c:pt idx="12">
                  <c:v>San Luis Potosí</c:v>
                </c:pt>
                <c:pt idx="13">
                  <c:v>Yucatán</c:v>
                </c:pt>
                <c:pt idx="14">
                  <c:v>Guanajuato</c:v>
                </c:pt>
                <c:pt idx="15">
                  <c:v>Nacional</c:v>
                </c:pt>
                <c:pt idx="16">
                  <c:v>Puebla</c:v>
                </c:pt>
                <c:pt idx="17">
                  <c:v>Nuevo León</c:v>
                </c:pt>
                <c:pt idx="18">
                  <c:v>Colima</c:v>
                </c:pt>
                <c:pt idx="19">
                  <c:v>Durango</c:v>
                </c:pt>
                <c:pt idx="20">
                  <c:v>Zacatecas</c:v>
                </c:pt>
                <c:pt idx="21">
                  <c:v>Baja California Sur</c:v>
                </c:pt>
                <c:pt idx="22">
                  <c:v>Tamaulipas</c:v>
                </c:pt>
                <c:pt idx="23">
                  <c:v>Jalisco</c:v>
                </c:pt>
                <c:pt idx="24">
                  <c:v>Sinaloa</c:v>
                </c:pt>
                <c:pt idx="25">
                  <c:v>Querétaro</c:v>
                </c:pt>
                <c:pt idx="26">
                  <c:v>Sonora</c:v>
                </c:pt>
                <c:pt idx="27">
                  <c:v>Aguascalientes</c:v>
                </c:pt>
                <c:pt idx="28">
                  <c:v>Baja California</c:v>
                </c:pt>
                <c:pt idx="29">
                  <c:v>Michoacán</c:v>
                </c:pt>
                <c:pt idx="30">
                  <c:v>Chihuahua</c:v>
                </c:pt>
                <c:pt idx="31">
                  <c:v>Coahuila</c:v>
                </c:pt>
                <c:pt idx="32">
                  <c:v>Quintana Roo</c:v>
                </c:pt>
              </c:strCache>
            </c:strRef>
          </c:cat>
          <c:val>
            <c:numRef>
              <c:f>'F26'!$C$8:$C$40</c:f>
              <c:numCache>
                <c:formatCode>_-* #,##0.0_-;\-* #,##0.0_-;_-* "-"??_-;_-@_-</c:formatCode>
                <c:ptCount val="33"/>
                <c:pt idx="0">
                  <c:v>11.320831514393401</c:v>
                </c:pt>
                <c:pt idx="1">
                  <c:v>14.8014724811744</c:v>
                </c:pt>
                <c:pt idx="2">
                  <c:v>13.4220190375021</c:v>
                </c:pt>
                <c:pt idx="3">
                  <c:v>17.0848542217668</c:v>
                </c:pt>
                <c:pt idx="4">
                  <c:v>15.077226149044</c:v>
                </c:pt>
                <c:pt idx="5">
                  <c:v>16.997516412597701</c:v>
                </c:pt>
                <c:pt idx="6">
                  <c:v>19.847466445984999</c:v>
                </c:pt>
                <c:pt idx="7">
                  <c:v>17.042351334754699</c:v>
                </c:pt>
                <c:pt idx="8">
                  <c:v>17.6045395132797</c:v>
                </c:pt>
                <c:pt idx="9">
                  <c:v>17.092074253413699</c:v>
                </c:pt>
                <c:pt idx="10">
                  <c:v>22.229359303408799</c:v>
                </c:pt>
                <c:pt idx="11">
                  <c:v>16.794272639640798</c:v>
                </c:pt>
                <c:pt idx="12">
                  <c:v>23.073823841336299</c:v>
                </c:pt>
                <c:pt idx="13">
                  <c:v>17.604959858571799</c:v>
                </c:pt>
                <c:pt idx="14">
                  <c:v>22.138123157634499</c:v>
                </c:pt>
                <c:pt idx="15">
                  <c:v>19.542539200384301</c:v>
                </c:pt>
                <c:pt idx="16">
                  <c:v>17.727424932416799</c:v>
                </c:pt>
                <c:pt idx="17">
                  <c:v>30.449767070196799</c:v>
                </c:pt>
                <c:pt idx="18">
                  <c:v>22.497125257386799</c:v>
                </c:pt>
                <c:pt idx="19">
                  <c:v>22.233665533543899</c:v>
                </c:pt>
                <c:pt idx="20">
                  <c:v>25.678603559582701</c:v>
                </c:pt>
                <c:pt idx="21">
                  <c:v>32.780939359012898</c:v>
                </c:pt>
                <c:pt idx="22">
                  <c:v>22.713839032698498</c:v>
                </c:pt>
                <c:pt idx="23">
                  <c:v>21.101102893077201</c:v>
                </c:pt>
                <c:pt idx="24">
                  <c:v>22.5803251451498</c:v>
                </c:pt>
                <c:pt idx="25">
                  <c:v>21.351118802588999</c:v>
                </c:pt>
                <c:pt idx="26">
                  <c:v>29.470419266371501</c:v>
                </c:pt>
                <c:pt idx="27">
                  <c:v>23.214801487423799</c:v>
                </c:pt>
                <c:pt idx="28">
                  <c:v>27.1586173296601</c:v>
                </c:pt>
                <c:pt idx="29">
                  <c:v>18.111714171099901</c:v>
                </c:pt>
                <c:pt idx="30">
                  <c:v>30.537063822590898</c:v>
                </c:pt>
                <c:pt idx="31">
                  <c:v>29.955192109079402</c:v>
                </c:pt>
                <c:pt idx="32">
                  <c:v>24.7245614496771</c:v>
                </c:pt>
              </c:numCache>
            </c:numRef>
          </c:val>
          <c:extLst>
            <c:ext xmlns:c16="http://schemas.microsoft.com/office/drawing/2014/chart" uri="{C3380CC4-5D6E-409C-BE32-E72D297353CC}">
              <c16:uniqueId val="{0000000A-F492-4C74-B86B-D53393B11538}"/>
            </c:ext>
          </c:extLst>
        </c:ser>
        <c:ser>
          <c:idx val="0"/>
          <c:order val="1"/>
          <c:tx>
            <c:strRef>
              <c:f>'F26'!$D$7</c:f>
              <c:strCache>
                <c:ptCount val="1"/>
                <c:pt idx="0">
                  <c:v>2020</c:v>
                </c:pt>
              </c:strCache>
            </c:strRef>
          </c:tx>
          <c:spPr>
            <a:solidFill>
              <a:srgbClr val="BFBFBF"/>
            </a:solidFill>
            <a:ln>
              <a:noFill/>
            </a:ln>
            <a:effectLst/>
          </c:spPr>
          <c:invertIfNegative val="0"/>
          <c:dPt>
            <c:idx val="7"/>
            <c:invertIfNegative val="0"/>
            <c:bubble3D val="0"/>
            <c:spPr>
              <a:solidFill>
                <a:srgbClr val="BFBFBF"/>
              </a:solidFill>
              <a:ln>
                <a:noFill/>
              </a:ln>
              <a:effectLst/>
            </c:spPr>
            <c:extLst>
              <c:ext xmlns:c16="http://schemas.microsoft.com/office/drawing/2014/chart" uri="{C3380CC4-5D6E-409C-BE32-E72D297353CC}">
                <c16:uniqueId val="{0000000C-F492-4C74-B86B-D53393B11538}"/>
              </c:ext>
            </c:extLst>
          </c:dPt>
          <c:dPt>
            <c:idx val="8"/>
            <c:invertIfNegative val="0"/>
            <c:bubble3D val="0"/>
            <c:spPr>
              <a:solidFill>
                <a:srgbClr val="BFBFBF"/>
              </a:solidFill>
              <a:ln>
                <a:noFill/>
              </a:ln>
              <a:effectLst/>
            </c:spPr>
            <c:extLst>
              <c:ext xmlns:c16="http://schemas.microsoft.com/office/drawing/2014/chart" uri="{C3380CC4-5D6E-409C-BE32-E72D297353CC}">
                <c16:uniqueId val="{0000000E-F492-4C74-B86B-D53393B11538}"/>
              </c:ext>
            </c:extLst>
          </c:dPt>
          <c:dPt>
            <c:idx val="10"/>
            <c:invertIfNegative val="0"/>
            <c:bubble3D val="0"/>
            <c:spPr>
              <a:solidFill>
                <a:srgbClr val="BFBFBF"/>
              </a:solidFill>
              <a:ln>
                <a:noFill/>
              </a:ln>
              <a:effectLst/>
            </c:spPr>
            <c:extLst>
              <c:ext xmlns:c16="http://schemas.microsoft.com/office/drawing/2014/chart" uri="{C3380CC4-5D6E-409C-BE32-E72D297353CC}">
                <c16:uniqueId val="{00000010-F492-4C74-B86B-D53393B11538}"/>
              </c:ext>
            </c:extLst>
          </c:dPt>
          <c:dPt>
            <c:idx val="15"/>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16-F492-4C74-B86B-D53393B11538}"/>
              </c:ext>
            </c:extLst>
          </c:dPt>
          <c:dPt>
            <c:idx val="23"/>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12-F492-4C74-B86B-D53393B11538}"/>
              </c:ext>
            </c:extLst>
          </c:dPt>
          <c:dPt>
            <c:idx val="28"/>
            <c:invertIfNegative val="0"/>
            <c:bubble3D val="0"/>
            <c:spPr>
              <a:solidFill>
                <a:srgbClr val="BFBFBF"/>
              </a:solidFill>
              <a:ln>
                <a:noFill/>
              </a:ln>
              <a:effectLst/>
            </c:spPr>
            <c:extLst>
              <c:ext xmlns:c16="http://schemas.microsoft.com/office/drawing/2014/chart" uri="{C3380CC4-5D6E-409C-BE32-E72D297353CC}">
                <c16:uniqueId val="{00000014-F492-4C74-B86B-D53393B11538}"/>
              </c:ext>
            </c:extLst>
          </c:dPt>
          <c:dLbls>
            <c:dLbl>
              <c:idx val="7"/>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C-F492-4C74-B86B-D53393B1153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'F26'!$A$8:$A$40</c:f>
              <c:strCache>
                <c:ptCount val="33"/>
                <c:pt idx="0">
                  <c:v>Estado de México</c:v>
                </c:pt>
                <c:pt idx="1">
                  <c:v>Chiapas</c:v>
                </c:pt>
                <c:pt idx="2">
                  <c:v>Tlaxcala</c:v>
                </c:pt>
                <c:pt idx="3">
                  <c:v>Guerrero</c:v>
                </c:pt>
                <c:pt idx="4">
                  <c:v>Oaxaca</c:v>
                </c:pt>
                <c:pt idx="5">
                  <c:v>Tabasco</c:v>
                </c:pt>
                <c:pt idx="6">
                  <c:v>Campeche</c:v>
                </c:pt>
                <c:pt idx="7">
                  <c:v>Hidalgo</c:v>
                </c:pt>
                <c:pt idx="8">
                  <c:v>Morelos</c:v>
                </c:pt>
                <c:pt idx="9">
                  <c:v>Veracruz</c:v>
                </c:pt>
                <c:pt idx="10">
                  <c:v>Nayarit</c:v>
                </c:pt>
                <c:pt idx="11">
                  <c:v>Ciudad de México</c:v>
                </c:pt>
                <c:pt idx="12">
                  <c:v>San Luis Potosí</c:v>
                </c:pt>
                <c:pt idx="13">
                  <c:v>Yucatán</c:v>
                </c:pt>
                <c:pt idx="14">
                  <c:v>Guanajuato</c:v>
                </c:pt>
                <c:pt idx="15">
                  <c:v>Nacional</c:v>
                </c:pt>
                <c:pt idx="16">
                  <c:v>Puebla</c:v>
                </c:pt>
                <c:pt idx="17">
                  <c:v>Nuevo León</c:v>
                </c:pt>
                <c:pt idx="18">
                  <c:v>Colima</c:v>
                </c:pt>
                <c:pt idx="19">
                  <c:v>Durango</c:v>
                </c:pt>
                <c:pt idx="20">
                  <c:v>Zacatecas</c:v>
                </c:pt>
                <c:pt idx="21">
                  <c:v>Baja California Sur</c:v>
                </c:pt>
                <c:pt idx="22">
                  <c:v>Tamaulipas</c:v>
                </c:pt>
                <c:pt idx="23">
                  <c:v>Jalisco</c:v>
                </c:pt>
                <c:pt idx="24">
                  <c:v>Sinaloa</c:v>
                </c:pt>
                <c:pt idx="25">
                  <c:v>Querétaro</c:v>
                </c:pt>
                <c:pt idx="26">
                  <c:v>Sonora</c:v>
                </c:pt>
                <c:pt idx="27">
                  <c:v>Aguascalientes</c:v>
                </c:pt>
                <c:pt idx="28">
                  <c:v>Baja California</c:v>
                </c:pt>
                <c:pt idx="29">
                  <c:v>Michoacán</c:v>
                </c:pt>
                <c:pt idx="30">
                  <c:v>Chihuahua</c:v>
                </c:pt>
                <c:pt idx="31">
                  <c:v>Coahuila</c:v>
                </c:pt>
                <c:pt idx="32">
                  <c:v>Quintana Roo</c:v>
                </c:pt>
              </c:strCache>
            </c:strRef>
          </c:cat>
          <c:val>
            <c:numRef>
              <c:f>'F26'!$D$8:$D$40</c:f>
              <c:numCache>
                <c:formatCode>_-* #,##0.0_-;\-* #,##0.0_-;_-* "-"??_-;_-@_-</c:formatCode>
                <c:ptCount val="33"/>
                <c:pt idx="0">
                  <c:v>6.3229557916850903</c:v>
                </c:pt>
                <c:pt idx="1">
                  <c:v>9.8548026845889591</c:v>
                </c:pt>
                <c:pt idx="2">
                  <c:v>12.3902302082919</c:v>
                </c:pt>
                <c:pt idx="3">
                  <c:v>12.978842930366399</c:v>
                </c:pt>
                <c:pt idx="4">
                  <c:v>13.2979809740036</c:v>
                </c:pt>
                <c:pt idx="5">
                  <c:v>13.5147765092609</c:v>
                </c:pt>
                <c:pt idx="6">
                  <c:v>14.091491447405399</c:v>
                </c:pt>
                <c:pt idx="7">
                  <c:v>15.003644890839499</c:v>
                </c:pt>
                <c:pt idx="8">
                  <c:v>15.234112144324699</c:v>
                </c:pt>
                <c:pt idx="9">
                  <c:v>15.278611211912899</c:v>
                </c:pt>
                <c:pt idx="10">
                  <c:v>16.3642751424536</c:v>
                </c:pt>
                <c:pt idx="11">
                  <c:v>16.997087227336699</c:v>
                </c:pt>
                <c:pt idx="12">
                  <c:v>18.253177699305201</c:v>
                </c:pt>
                <c:pt idx="13">
                  <c:v>19.0350502595665</c:v>
                </c:pt>
                <c:pt idx="14">
                  <c:v>20.018107772170701</c:v>
                </c:pt>
                <c:pt idx="15">
                  <c:v>20.102613328964001</c:v>
                </c:pt>
                <c:pt idx="16">
                  <c:v>20.259719814206001</c:v>
                </c:pt>
                <c:pt idx="17">
                  <c:v>21.586579595037001</c:v>
                </c:pt>
                <c:pt idx="18">
                  <c:v>22.760197298846698</c:v>
                </c:pt>
                <c:pt idx="19">
                  <c:v>23.420343632148299</c:v>
                </c:pt>
                <c:pt idx="20">
                  <c:v>24.176848183179999</c:v>
                </c:pt>
                <c:pt idx="21">
                  <c:v>25.112102014141801</c:v>
                </c:pt>
                <c:pt idx="22">
                  <c:v>25.4132859108594</c:v>
                </c:pt>
                <c:pt idx="23">
                  <c:v>25.458059392635999</c:v>
                </c:pt>
                <c:pt idx="24">
                  <c:v>29.017701872491301</c:v>
                </c:pt>
                <c:pt idx="25">
                  <c:v>30.3823468884293</c:v>
                </c:pt>
                <c:pt idx="26">
                  <c:v>30.8272109162695</c:v>
                </c:pt>
                <c:pt idx="27">
                  <c:v>31.393969140609599</c:v>
                </c:pt>
                <c:pt idx="28">
                  <c:v>32.371653035676303</c:v>
                </c:pt>
                <c:pt idx="29">
                  <c:v>33.9423935887434</c:v>
                </c:pt>
                <c:pt idx="30">
                  <c:v>40.518507780091603</c:v>
                </c:pt>
                <c:pt idx="31">
                  <c:v>48.1568485620218</c:v>
                </c:pt>
                <c:pt idx="32">
                  <c:v>61.804362157522903</c:v>
                </c:pt>
              </c:numCache>
            </c:numRef>
          </c:val>
          <c:extLst>
            <c:ext xmlns:c16="http://schemas.microsoft.com/office/drawing/2014/chart" uri="{C3380CC4-5D6E-409C-BE32-E72D297353CC}">
              <c16:uniqueId val="{00000015-F492-4C74-B86B-D53393B11538}"/>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10"/>
        </c:scaling>
        <c:delete val="1"/>
        <c:axPos val="b"/>
        <c:numFmt formatCode="_-* #,##0.0_-;\-* #,##0.0_-;_-* &quot;-&quot;??_-;_-@_-" sourceLinked="1"/>
        <c:majorTickMark val="out"/>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ysClr val="window" lastClr="FFFFFF">
                <a:lumMod val="75000"/>
              </a:sysClr>
            </a:solidFill>
          </c:spPr>
          <c:invertIfNegative val="0"/>
          <c:dPt>
            <c:idx val="1"/>
            <c:invertIfNegative val="0"/>
            <c:bubble3D val="0"/>
            <c:extLst>
              <c:ext xmlns:c16="http://schemas.microsoft.com/office/drawing/2014/chart" uri="{C3380CC4-5D6E-409C-BE32-E72D297353CC}">
                <c16:uniqueId val="{00000000-8041-4991-A590-718C5FE8A366}"/>
              </c:ext>
            </c:extLst>
          </c:dPt>
          <c:dPt>
            <c:idx val="8"/>
            <c:invertIfNegative val="0"/>
            <c:bubble3D val="0"/>
            <c:extLst>
              <c:ext xmlns:c16="http://schemas.microsoft.com/office/drawing/2014/chart" uri="{C3380CC4-5D6E-409C-BE32-E72D297353CC}">
                <c16:uniqueId val="{00000001-8041-4991-A590-718C5FE8A366}"/>
              </c:ext>
            </c:extLst>
          </c:dPt>
          <c:dPt>
            <c:idx val="10"/>
            <c:invertIfNegative val="0"/>
            <c:bubble3D val="0"/>
            <c:extLst>
              <c:ext xmlns:c16="http://schemas.microsoft.com/office/drawing/2014/chart" uri="{C3380CC4-5D6E-409C-BE32-E72D297353CC}">
                <c16:uniqueId val="{00000002-8041-4991-A590-718C5FE8A366}"/>
              </c:ext>
            </c:extLst>
          </c:dPt>
          <c:dPt>
            <c:idx val="23"/>
            <c:invertIfNegative val="0"/>
            <c:bubble3D val="0"/>
            <c:spPr>
              <a:solidFill>
                <a:srgbClr val="FFC000"/>
              </a:solidFill>
            </c:spPr>
            <c:extLst>
              <c:ext xmlns:c16="http://schemas.microsoft.com/office/drawing/2014/chart" uri="{C3380CC4-5D6E-409C-BE32-E72D297353CC}">
                <c16:uniqueId val="{00000004-8041-4991-A590-718C5FE8A366}"/>
              </c:ext>
            </c:extLst>
          </c:dPt>
          <c:dLbls>
            <c:dLbl>
              <c:idx val="23"/>
              <c:layout>
                <c:manualLayout>
                  <c:x val="-7.08466170740342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41-4991-A590-718C5FE8A3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'F26'!$A$8:$A$40</c:f>
              <c:strCache>
                <c:ptCount val="33"/>
                <c:pt idx="0">
                  <c:v>Estado de México</c:v>
                </c:pt>
                <c:pt idx="1">
                  <c:v>Chiapas</c:v>
                </c:pt>
                <c:pt idx="2">
                  <c:v>Tlaxcala</c:v>
                </c:pt>
                <c:pt idx="3">
                  <c:v>Guerrero</c:v>
                </c:pt>
                <c:pt idx="4">
                  <c:v>Oaxaca</c:v>
                </c:pt>
                <c:pt idx="5">
                  <c:v>Tabasco</c:v>
                </c:pt>
                <c:pt idx="6">
                  <c:v>Campeche</c:v>
                </c:pt>
                <c:pt idx="7">
                  <c:v>Hidalgo</c:v>
                </c:pt>
                <c:pt idx="8">
                  <c:v>Morelos</c:v>
                </c:pt>
                <c:pt idx="9">
                  <c:v>Veracruz</c:v>
                </c:pt>
                <c:pt idx="10">
                  <c:v>Nayarit</c:v>
                </c:pt>
                <c:pt idx="11">
                  <c:v>Ciudad de México</c:v>
                </c:pt>
                <c:pt idx="12">
                  <c:v>San Luis Potosí</c:v>
                </c:pt>
                <c:pt idx="13">
                  <c:v>Yucatán</c:v>
                </c:pt>
                <c:pt idx="14">
                  <c:v>Guanajuato</c:v>
                </c:pt>
                <c:pt idx="15">
                  <c:v>Nacional</c:v>
                </c:pt>
                <c:pt idx="16">
                  <c:v>Puebla</c:v>
                </c:pt>
                <c:pt idx="17">
                  <c:v>Nuevo León</c:v>
                </c:pt>
                <c:pt idx="18">
                  <c:v>Colima</c:v>
                </c:pt>
                <c:pt idx="19">
                  <c:v>Durango</c:v>
                </c:pt>
                <c:pt idx="20">
                  <c:v>Zacatecas</c:v>
                </c:pt>
                <c:pt idx="21">
                  <c:v>Baja California Sur</c:v>
                </c:pt>
                <c:pt idx="22">
                  <c:v>Tamaulipas</c:v>
                </c:pt>
                <c:pt idx="23">
                  <c:v>Jalisco</c:v>
                </c:pt>
                <c:pt idx="24">
                  <c:v>Sinaloa</c:v>
                </c:pt>
                <c:pt idx="25">
                  <c:v>Querétaro</c:v>
                </c:pt>
                <c:pt idx="26">
                  <c:v>Sonora</c:v>
                </c:pt>
                <c:pt idx="27">
                  <c:v>Aguascalientes</c:v>
                </c:pt>
                <c:pt idx="28">
                  <c:v>Baja California</c:v>
                </c:pt>
                <c:pt idx="29">
                  <c:v>Michoacán</c:v>
                </c:pt>
                <c:pt idx="30">
                  <c:v>Chihuahua</c:v>
                </c:pt>
                <c:pt idx="31">
                  <c:v>Coahuila</c:v>
                </c:pt>
                <c:pt idx="32">
                  <c:v>Quintana Roo</c:v>
                </c:pt>
              </c:strCache>
            </c:strRef>
          </c:cat>
          <c:val>
            <c:numRef>
              <c:f>'F26'!$F$8:$F$40</c:f>
              <c:numCache>
                <c:formatCode>_-* #,##0.0_-;\-* #,##0.0_-;_-* "-"??_-;_-@_-</c:formatCode>
                <c:ptCount val="33"/>
                <c:pt idx="0">
                  <c:v>-4.9978757227083106</c:v>
                </c:pt>
                <c:pt idx="1">
                  <c:v>-4.9466697965854411</c:v>
                </c:pt>
                <c:pt idx="2">
                  <c:v>-1.0317888292101998</c:v>
                </c:pt>
                <c:pt idx="3">
                  <c:v>-4.1060112914004012</c:v>
                </c:pt>
                <c:pt idx="4">
                  <c:v>-1.7792451750403995</c:v>
                </c:pt>
                <c:pt idx="5">
                  <c:v>-3.4827399033368014</c:v>
                </c:pt>
                <c:pt idx="6">
                  <c:v>-5.7559749985795996</c:v>
                </c:pt>
                <c:pt idx="7">
                  <c:v>-2.0387064439151992</c:v>
                </c:pt>
                <c:pt idx="8">
                  <c:v>-2.3704273689550011</c:v>
                </c:pt>
                <c:pt idx="9">
                  <c:v>-1.8134630415007997</c:v>
                </c:pt>
                <c:pt idx="10">
                  <c:v>-5.8650841609551989</c:v>
                </c:pt>
                <c:pt idx="11">
                  <c:v>0.20281458769590088</c:v>
                </c:pt>
                <c:pt idx="12">
                  <c:v>-4.820646142031098</c:v>
                </c:pt>
                <c:pt idx="13">
                  <c:v>1.4300904009947004</c:v>
                </c:pt>
                <c:pt idx="14">
                  <c:v>-2.1200153854637982</c:v>
                </c:pt>
                <c:pt idx="15">
                  <c:v>0.56007412857969996</c:v>
                </c:pt>
                <c:pt idx="16">
                  <c:v>2.5322948817892019</c:v>
                </c:pt>
                <c:pt idx="17">
                  <c:v>-8.8631874751597977</c:v>
                </c:pt>
                <c:pt idx="18">
                  <c:v>0.26307204145989971</c:v>
                </c:pt>
                <c:pt idx="19">
                  <c:v>1.1866780986043999</c:v>
                </c:pt>
                <c:pt idx="20">
                  <c:v>-1.5017553764027021</c:v>
                </c:pt>
                <c:pt idx="21">
                  <c:v>-7.6688373448710969</c:v>
                </c:pt>
                <c:pt idx="22">
                  <c:v>2.6994468781609022</c:v>
                </c:pt>
                <c:pt idx="23">
                  <c:v>4.3569564995587982</c:v>
                </c:pt>
                <c:pt idx="24">
                  <c:v>6.4373767273415012</c:v>
                </c:pt>
                <c:pt idx="25">
                  <c:v>9.0312280858403007</c:v>
                </c:pt>
                <c:pt idx="26">
                  <c:v>1.3567916498979997</c:v>
                </c:pt>
                <c:pt idx="27">
                  <c:v>8.1791676531858002</c:v>
                </c:pt>
                <c:pt idx="28">
                  <c:v>5.2130357060162034</c:v>
                </c:pt>
                <c:pt idx="29">
                  <c:v>15.830679417643498</c:v>
                </c:pt>
                <c:pt idx="30">
                  <c:v>9.981443957500705</c:v>
                </c:pt>
                <c:pt idx="31">
                  <c:v>18.201656452942398</c:v>
                </c:pt>
                <c:pt idx="32">
                  <c:v>37.079800707845806</c:v>
                </c:pt>
              </c:numCache>
            </c:numRef>
          </c:val>
          <c:extLst>
            <c:ext xmlns:c16="http://schemas.microsoft.com/office/drawing/2014/chart" uri="{C3380CC4-5D6E-409C-BE32-E72D297353CC}">
              <c16:uniqueId val="{00000005-8041-4991-A590-718C5FE8A36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_-* #,##0.0_-;\-* #,##0.0_-;_-* &quot;-&quot;??_-;_-@_-"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64441202455077"/>
          <c:y val="2.3398189833782501E-2"/>
          <c:w val="0.81880703830808688"/>
          <c:h val="0.9149958914710129"/>
        </c:manualLayout>
      </c:layout>
      <c:barChart>
        <c:barDir val="bar"/>
        <c:grouping val="clustered"/>
        <c:varyColors val="0"/>
        <c:ser>
          <c:idx val="0"/>
          <c:order val="0"/>
          <c:tx>
            <c:strRef>
              <c:f>'F27'!$S$8</c:f>
              <c:strCache>
                <c:ptCount val="1"/>
                <c:pt idx="0">
                  <c:v>2016</c:v>
                </c:pt>
              </c:strCache>
            </c:strRef>
          </c:tx>
          <c:spPr>
            <a:solidFill>
              <a:srgbClr val="FFC000"/>
            </a:solidFill>
            <a:ln>
              <a:noFill/>
            </a:ln>
            <a:effectLst/>
          </c:spPr>
          <c:invertIfNegative val="0"/>
          <c:dPt>
            <c:idx val="1"/>
            <c:invertIfNegative val="0"/>
            <c:bubble3D val="0"/>
            <c:spPr>
              <a:solidFill>
                <a:srgbClr val="BF9000"/>
              </a:solidFill>
              <a:ln>
                <a:noFill/>
              </a:ln>
              <a:effectLst/>
            </c:spPr>
            <c:extLst>
              <c:ext xmlns:c16="http://schemas.microsoft.com/office/drawing/2014/chart" uri="{C3380CC4-5D6E-409C-BE32-E72D297353CC}">
                <c16:uniqueId val="{00000023-A1DD-480E-B377-58C6C9925191}"/>
              </c:ext>
            </c:extLst>
          </c:dPt>
          <c:dPt>
            <c:idx val="3"/>
            <c:invertIfNegative val="0"/>
            <c:bubble3D val="0"/>
            <c:spPr>
              <a:solidFill>
                <a:srgbClr val="FFC000"/>
              </a:solidFill>
              <a:ln>
                <a:noFill/>
              </a:ln>
              <a:effectLst/>
            </c:spPr>
            <c:extLst>
              <c:ext xmlns:c16="http://schemas.microsoft.com/office/drawing/2014/chart" uri="{C3380CC4-5D6E-409C-BE32-E72D297353CC}">
                <c16:uniqueId val="{0000000C-4B39-44A1-A246-C287407C5DA6}"/>
              </c:ext>
            </c:extLst>
          </c:dPt>
          <c:dPt>
            <c:idx val="4"/>
            <c:invertIfNegative val="0"/>
            <c:bubble3D val="0"/>
            <c:spPr>
              <a:solidFill>
                <a:srgbClr val="FFC000"/>
              </a:solidFill>
              <a:ln>
                <a:noFill/>
              </a:ln>
              <a:effectLst/>
            </c:spPr>
            <c:extLst>
              <c:ext xmlns:c16="http://schemas.microsoft.com/office/drawing/2014/chart" uri="{C3380CC4-5D6E-409C-BE32-E72D297353CC}">
                <c16:uniqueId val="{0000000E-4B39-44A1-A246-C287407C5DA6}"/>
              </c:ext>
            </c:extLst>
          </c:dPt>
          <c:dPt>
            <c:idx val="5"/>
            <c:invertIfNegative val="0"/>
            <c:bubble3D val="0"/>
            <c:spPr>
              <a:solidFill>
                <a:srgbClr val="FFC000"/>
              </a:solidFill>
              <a:ln>
                <a:noFill/>
              </a:ln>
              <a:effectLst/>
            </c:spPr>
            <c:extLst>
              <c:ext xmlns:c16="http://schemas.microsoft.com/office/drawing/2014/chart" uri="{C3380CC4-5D6E-409C-BE32-E72D297353CC}">
                <c16:uniqueId val="{00000010-4B39-44A1-A246-C287407C5DA6}"/>
              </c:ext>
            </c:extLst>
          </c:dPt>
          <c:dPt>
            <c:idx val="8"/>
            <c:invertIfNegative val="0"/>
            <c:bubble3D val="0"/>
            <c:spPr>
              <a:solidFill>
                <a:srgbClr val="FFC000"/>
              </a:solidFill>
              <a:ln>
                <a:noFill/>
              </a:ln>
              <a:effectLst/>
            </c:spPr>
            <c:extLst>
              <c:ext xmlns:c16="http://schemas.microsoft.com/office/drawing/2014/chart" uri="{C3380CC4-5D6E-409C-BE32-E72D297353CC}">
                <c16:uniqueId val="{00000012-4B39-44A1-A246-C287407C5DA6}"/>
              </c:ext>
            </c:extLst>
          </c:dPt>
          <c:dPt>
            <c:idx val="14"/>
            <c:invertIfNegative val="0"/>
            <c:bubble3D val="0"/>
            <c:spPr>
              <a:solidFill>
                <a:srgbClr val="BF9000"/>
              </a:solidFill>
              <a:ln>
                <a:noFill/>
              </a:ln>
              <a:effectLst/>
            </c:spPr>
            <c:extLst>
              <c:ext xmlns:c16="http://schemas.microsoft.com/office/drawing/2014/chart" uri="{C3380CC4-5D6E-409C-BE32-E72D297353CC}">
                <c16:uniqueId val="{00000025-A1DD-480E-B377-58C6C9925191}"/>
              </c:ext>
            </c:extLst>
          </c:dPt>
          <c:dPt>
            <c:idx val="15"/>
            <c:invertIfNegative val="0"/>
            <c:bubble3D val="0"/>
            <c:spPr>
              <a:solidFill>
                <a:srgbClr val="FFC000"/>
              </a:solidFill>
              <a:ln>
                <a:noFill/>
              </a:ln>
              <a:effectLst/>
            </c:spPr>
            <c:extLst>
              <c:ext xmlns:c16="http://schemas.microsoft.com/office/drawing/2014/chart" uri="{C3380CC4-5D6E-409C-BE32-E72D297353CC}">
                <c16:uniqueId val="{00000014-4B39-44A1-A246-C287407C5DA6}"/>
              </c:ext>
            </c:extLst>
          </c:dPt>
          <c:dPt>
            <c:idx val="29"/>
            <c:invertIfNegative val="0"/>
            <c:bubble3D val="0"/>
            <c:spPr>
              <a:solidFill>
                <a:srgbClr val="FFC000"/>
              </a:solidFill>
              <a:ln>
                <a:noFill/>
              </a:ln>
              <a:effectLst/>
            </c:spPr>
            <c:extLst>
              <c:ext xmlns:c16="http://schemas.microsoft.com/office/drawing/2014/chart" uri="{C3380CC4-5D6E-409C-BE32-E72D297353CC}">
                <c16:uniqueId val="{00000016-4B39-44A1-A246-C287407C5DA6}"/>
              </c:ext>
            </c:extLst>
          </c:dPt>
          <c:dLbls>
            <c:dLbl>
              <c:idx val="29"/>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16-4B39-44A1-A246-C287407C5DA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'F27'!$A$9:$A$41</c:f>
              <c:strCache>
                <c:ptCount val="33"/>
                <c:pt idx="0">
                  <c:v>Chiapas</c:v>
                </c:pt>
                <c:pt idx="1">
                  <c:v>Jalisco</c:v>
                </c:pt>
                <c:pt idx="2">
                  <c:v>Baja California</c:v>
                </c:pt>
                <c:pt idx="3">
                  <c:v>Coahuila</c:v>
                </c:pt>
                <c:pt idx="4">
                  <c:v>Veracruz</c:v>
                </c:pt>
                <c:pt idx="5">
                  <c:v>Chihuahua</c:v>
                </c:pt>
                <c:pt idx="6">
                  <c:v>Michoacán</c:v>
                </c:pt>
                <c:pt idx="7">
                  <c:v>Baja California Sur</c:v>
                </c:pt>
                <c:pt idx="8">
                  <c:v>Hidalgo</c:v>
                </c:pt>
                <c:pt idx="9">
                  <c:v>Aguascalientes</c:v>
                </c:pt>
                <c:pt idx="10">
                  <c:v>Querétaro</c:v>
                </c:pt>
                <c:pt idx="11">
                  <c:v>Zacatecas</c:v>
                </c:pt>
                <c:pt idx="12">
                  <c:v>Nuevo León</c:v>
                </c:pt>
                <c:pt idx="13">
                  <c:v>Campeche</c:v>
                </c:pt>
                <c:pt idx="14">
                  <c:v>Nacional</c:v>
                </c:pt>
                <c:pt idx="15">
                  <c:v>Morelos</c:v>
                </c:pt>
                <c:pt idx="16">
                  <c:v>Guanajuato</c:v>
                </c:pt>
                <c:pt idx="17">
                  <c:v>Tamaulipas</c:v>
                </c:pt>
                <c:pt idx="18">
                  <c:v>Oaxaca</c:v>
                </c:pt>
                <c:pt idx="19">
                  <c:v>Durango</c:v>
                </c:pt>
                <c:pt idx="20">
                  <c:v>Guerrero</c:v>
                </c:pt>
                <c:pt idx="21">
                  <c:v>Colima</c:v>
                </c:pt>
                <c:pt idx="22">
                  <c:v>Nayarit</c:v>
                </c:pt>
                <c:pt idx="23">
                  <c:v>Sinaloa</c:v>
                </c:pt>
                <c:pt idx="24">
                  <c:v>Tlaxcala</c:v>
                </c:pt>
                <c:pt idx="25">
                  <c:v>San Luis Potosí</c:v>
                </c:pt>
                <c:pt idx="26">
                  <c:v>Yucatán</c:v>
                </c:pt>
                <c:pt idx="27">
                  <c:v>Quintana Roo</c:v>
                </c:pt>
                <c:pt idx="28">
                  <c:v>Sonora</c:v>
                </c:pt>
                <c:pt idx="29">
                  <c:v>Puebla</c:v>
                </c:pt>
                <c:pt idx="30">
                  <c:v>Ciudad de México</c:v>
                </c:pt>
                <c:pt idx="31">
                  <c:v>Tabasco</c:v>
                </c:pt>
                <c:pt idx="32">
                  <c:v>Estado de México</c:v>
                </c:pt>
              </c:strCache>
            </c:strRef>
          </c:cat>
          <c:val>
            <c:numRef>
              <c:f>'F27'!$S$9:$S$41</c:f>
              <c:numCache>
                <c:formatCode>0.00</c:formatCode>
                <c:ptCount val="33"/>
                <c:pt idx="0">
                  <c:v>88.5240801913165</c:v>
                </c:pt>
                <c:pt idx="1">
                  <c:v>88.584590307808497</c:v>
                </c:pt>
                <c:pt idx="2">
                  <c:v>74.18593152659281</c:v>
                </c:pt>
                <c:pt idx="3">
                  <c:v>80.230585695566305</c:v>
                </c:pt>
                <c:pt idx="4">
                  <c:v>92.124209976530807</c:v>
                </c:pt>
                <c:pt idx="5">
                  <c:v>84.009635593460999</c:v>
                </c:pt>
                <c:pt idx="6">
                  <c:v>71.973309142137794</c:v>
                </c:pt>
                <c:pt idx="7">
                  <c:v>75.859775312064613</c:v>
                </c:pt>
                <c:pt idx="8">
                  <c:v>77.234159376460298</c:v>
                </c:pt>
                <c:pt idx="9">
                  <c:v>69.286722266680698</c:v>
                </c:pt>
                <c:pt idx="10">
                  <c:v>71.094405065527496</c:v>
                </c:pt>
                <c:pt idx="11">
                  <c:v>87.75199918167101</c:v>
                </c:pt>
                <c:pt idx="12">
                  <c:v>86.721225265859999</c:v>
                </c:pt>
                <c:pt idx="13">
                  <c:v>71.465943032542199</c:v>
                </c:pt>
                <c:pt idx="14">
                  <c:v>82.185243510936999</c:v>
                </c:pt>
                <c:pt idx="15">
                  <c:v>84.037707757052402</c:v>
                </c:pt>
                <c:pt idx="16">
                  <c:v>77.719167044918294</c:v>
                </c:pt>
                <c:pt idx="17">
                  <c:v>81.195965118324295</c:v>
                </c:pt>
                <c:pt idx="18">
                  <c:v>83.553100351410706</c:v>
                </c:pt>
                <c:pt idx="19">
                  <c:v>75.927311291855005</c:v>
                </c:pt>
                <c:pt idx="20">
                  <c:v>71.597721622824196</c:v>
                </c:pt>
                <c:pt idx="21">
                  <c:v>62.229497534705999</c:v>
                </c:pt>
                <c:pt idx="22">
                  <c:v>62.3228482101335</c:v>
                </c:pt>
                <c:pt idx="23">
                  <c:v>85.280412197582308</c:v>
                </c:pt>
                <c:pt idx="24">
                  <c:v>84.030194956117597</c:v>
                </c:pt>
                <c:pt idx="25">
                  <c:v>72.248375447559198</c:v>
                </c:pt>
                <c:pt idx="26">
                  <c:v>72.874049224869196</c:v>
                </c:pt>
                <c:pt idx="27">
                  <c:v>80.477277555761901</c:v>
                </c:pt>
                <c:pt idx="28">
                  <c:v>86.488528691690391</c:v>
                </c:pt>
                <c:pt idx="29">
                  <c:v>73.991811042469692</c:v>
                </c:pt>
                <c:pt idx="30">
                  <c:v>91.500117696674806</c:v>
                </c:pt>
                <c:pt idx="31">
                  <c:v>92.743220116742009</c:v>
                </c:pt>
                <c:pt idx="32">
                  <c:v>85.364060120246393</c:v>
                </c:pt>
              </c:numCache>
            </c:numRef>
          </c:val>
          <c:extLst>
            <c:ext xmlns:c16="http://schemas.microsoft.com/office/drawing/2014/chart" uri="{C3380CC4-5D6E-409C-BE32-E72D297353CC}">
              <c16:uniqueId val="{00000017-4B39-44A1-A246-C287407C5DA6}"/>
            </c:ext>
          </c:extLst>
        </c:ser>
        <c:ser>
          <c:idx val="1"/>
          <c:order val="1"/>
          <c:tx>
            <c:strRef>
              <c:f>'F27'!$G$8</c:f>
              <c:strCache>
                <c:ptCount val="1"/>
                <c:pt idx="0">
                  <c:v>2020</c:v>
                </c:pt>
              </c:strCache>
            </c:strRef>
          </c:tx>
          <c:spPr>
            <a:solidFill>
              <a:srgbClr val="BFBFBF"/>
            </a:solidFill>
            <a:ln>
              <a:noFill/>
            </a:ln>
            <a:effectLst/>
          </c:spPr>
          <c:invertIfNegative val="0"/>
          <c:dPt>
            <c:idx val="1"/>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22-A1DD-480E-B377-58C6C9925191}"/>
              </c:ext>
            </c:extLst>
          </c:dPt>
          <c:dPt>
            <c:idx val="3"/>
            <c:invertIfNegative val="0"/>
            <c:bubble3D val="0"/>
            <c:spPr>
              <a:solidFill>
                <a:srgbClr val="BFBFBF"/>
              </a:solidFill>
              <a:ln>
                <a:noFill/>
              </a:ln>
              <a:effectLst/>
            </c:spPr>
            <c:extLst>
              <c:ext xmlns:c16="http://schemas.microsoft.com/office/drawing/2014/chart" uri="{C3380CC4-5D6E-409C-BE32-E72D297353CC}">
                <c16:uniqueId val="{00000001-4B39-44A1-A246-C287407C5DA6}"/>
              </c:ext>
            </c:extLst>
          </c:dPt>
          <c:dPt>
            <c:idx val="5"/>
            <c:invertIfNegative val="0"/>
            <c:bubble3D val="0"/>
            <c:spPr>
              <a:solidFill>
                <a:srgbClr val="BFBFBF"/>
              </a:solidFill>
              <a:ln>
                <a:noFill/>
              </a:ln>
              <a:effectLst/>
            </c:spPr>
            <c:extLst>
              <c:ext xmlns:c16="http://schemas.microsoft.com/office/drawing/2014/chart" uri="{C3380CC4-5D6E-409C-BE32-E72D297353CC}">
                <c16:uniqueId val="{00000003-4B39-44A1-A246-C287407C5DA6}"/>
              </c:ext>
            </c:extLst>
          </c:dPt>
          <c:dPt>
            <c:idx val="8"/>
            <c:invertIfNegative val="0"/>
            <c:bubble3D val="0"/>
            <c:spPr>
              <a:solidFill>
                <a:srgbClr val="BFBFBF"/>
              </a:solidFill>
              <a:ln>
                <a:noFill/>
              </a:ln>
              <a:effectLst/>
            </c:spPr>
            <c:extLst>
              <c:ext xmlns:c16="http://schemas.microsoft.com/office/drawing/2014/chart" uri="{C3380CC4-5D6E-409C-BE32-E72D297353CC}">
                <c16:uniqueId val="{00000005-4B39-44A1-A246-C287407C5DA6}"/>
              </c:ext>
            </c:extLst>
          </c:dPt>
          <c:dPt>
            <c:idx val="14"/>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24-A1DD-480E-B377-58C6C9925191}"/>
              </c:ext>
            </c:extLst>
          </c:dPt>
          <c:dPt>
            <c:idx val="15"/>
            <c:invertIfNegative val="0"/>
            <c:bubble3D val="0"/>
            <c:spPr>
              <a:solidFill>
                <a:srgbClr val="BFBFBF"/>
              </a:solidFill>
              <a:ln>
                <a:noFill/>
              </a:ln>
              <a:effectLst/>
            </c:spPr>
            <c:extLst>
              <c:ext xmlns:c16="http://schemas.microsoft.com/office/drawing/2014/chart" uri="{C3380CC4-5D6E-409C-BE32-E72D297353CC}">
                <c16:uniqueId val="{00000007-4B39-44A1-A246-C287407C5DA6}"/>
              </c:ext>
            </c:extLst>
          </c:dPt>
          <c:dPt>
            <c:idx val="29"/>
            <c:invertIfNegative val="0"/>
            <c:bubble3D val="0"/>
            <c:spPr>
              <a:solidFill>
                <a:srgbClr val="BFBFBF"/>
              </a:solidFill>
              <a:ln>
                <a:noFill/>
              </a:ln>
              <a:effectLst/>
            </c:spPr>
            <c:extLst>
              <c:ext xmlns:c16="http://schemas.microsoft.com/office/drawing/2014/chart" uri="{C3380CC4-5D6E-409C-BE32-E72D297353CC}">
                <c16:uniqueId val="{00000009-4B39-44A1-A246-C287407C5DA6}"/>
              </c:ext>
            </c:extLst>
          </c:dPt>
          <c:dLbls>
            <c:dLbl>
              <c:idx val="29"/>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9-4B39-44A1-A246-C287407C5DA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'F27'!$A$9:$A$41</c:f>
              <c:strCache>
                <c:ptCount val="33"/>
                <c:pt idx="0">
                  <c:v>Chiapas</c:v>
                </c:pt>
                <c:pt idx="1">
                  <c:v>Jalisco</c:v>
                </c:pt>
                <c:pt idx="2">
                  <c:v>Baja California</c:v>
                </c:pt>
                <c:pt idx="3">
                  <c:v>Coahuila</c:v>
                </c:pt>
                <c:pt idx="4">
                  <c:v>Veracruz</c:v>
                </c:pt>
                <c:pt idx="5">
                  <c:v>Chihuahua</c:v>
                </c:pt>
                <c:pt idx="6">
                  <c:v>Michoacán</c:v>
                </c:pt>
                <c:pt idx="7">
                  <c:v>Baja California Sur</c:v>
                </c:pt>
                <c:pt idx="8">
                  <c:v>Hidalgo</c:v>
                </c:pt>
                <c:pt idx="9">
                  <c:v>Aguascalientes</c:v>
                </c:pt>
                <c:pt idx="10">
                  <c:v>Querétaro</c:v>
                </c:pt>
                <c:pt idx="11">
                  <c:v>Zacatecas</c:v>
                </c:pt>
                <c:pt idx="12">
                  <c:v>Nuevo León</c:v>
                </c:pt>
                <c:pt idx="13">
                  <c:v>Campeche</c:v>
                </c:pt>
                <c:pt idx="14">
                  <c:v>Nacional</c:v>
                </c:pt>
                <c:pt idx="15">
                  <c:v>Morelos</c:v>
                </c:pt>
                <c:pt idx="16">
                  <c:v>Guanajuato</c:v>
                </c:pt>
                <c:pt idx="17">
                  <c:v>Tamaulipas</c:v>
                </c:pt>
                <c:pt idx="18">
                  <c:v>Oaxaca</c:v>
                </c:pt>
                <c:pt idx="19">
                  <c:v>Durango</c:v>
                </c:pt>
                <c:pt idx="20">
                  <c:v>Guerrero</c:v>
                </c:pt>
                <c:pt idx="21">
                  <c:v>Colima</c:v>
                </c:pt>
                <c:pt idx="22">
                  <c:v>Nayarit</c:v>
                </c:pt>
                <c:pt idx="23">
                  <c:v>Sinaloa</c:v>
                </c:pt>
                <c:pt idx="24">
                  <c:v>Tlaxcala</c:v>
                </c:pt>
                <c:pt idx="25">
                  <c:v>San Luis Potosí</c:v>
                </c:pt>
                <c:pt idx="26">
                  <c:v>Yucatán</c:v>
                </c:pt>
                <c:pt idx="27">
                  <c:v>Quintana Roo</c:v>
                </c:pt>
                <c:pt idx="28">
                  <c:v>Sonora</c:v>
                </c:pt>
                <c:pt idx="29">
                  <c:v>Puebla</c:v>
                </c:pt>
                <c:pt idx="30">
                  <c:v>Ciudad de México</c:v>
                </c:pt>
                <c:pt idx="31">
                  <c:v>Tabasco</c:v>
                </c:pt>
                <c:pt idx="32">
                  <c:v>Estado de México</c:v>
                </c:pt>
              </c:strCache>
            </c:strRef>
          </c:cat>
          <c:val>
            <c:numRef>
              <c:f>'F27'!$G$9:$G$41</c:f>
              <c:numCache>
                <c:formatCode>0.00</c:formatCode>
                <c:ptCount val="33"/>
                <c:pt idx="0">
                  <c:v>25.6440491307198</c:v>
                </c:pt>
                <c:pt idx="1">
                  <c:v>31.844642422330999</c:v>
                </c:pt>
                <c:pt idx="2">
                  <c:v>45.576008197718302</c:v>
                </c:pt>
                <c:pt idx="3">
                  <c:v>54.397983714379805</c:v>
                </c:pt>
                <c:pt idx="4">
                  <c:v>55.066265646233163</c:v>
                </c:pt>
                <c:pt idx="5">
                  <c:v>57.957747545633595</c:v>
                </c:pt>
                <c:pt idx="6">
                  <c:v>58.372285783674499</c:v>
                </c:pt>
                <c:pt idx="7">
                  <c:v>58.484349306571204</c:v>
                </c:pt>
                <c:pt idx="8">
                  <c:v>60.414027090163003</c:v>
                </c:pt>
                <c:pt idx="9">
                  <c:v>61.751363527363893</c:v>
                </c:pt>
                <c:pt idx="10">
                  <c:v>62.971165913098105</c:v>
                </c:pt>
                <c:pt idx="11">
                  <c:v>69.924183076513302</c:v>
                </c:pt>
                <c:pt idx="12">
                  <c:v>70.007686126408004</c:v>
                </c:pt>
                <c:pt idx="13">
                  <c:v>70.854918047482101</c:v>
                </c:pt>
                <c:pt idx="14">
                  <c:v>71.464157425698005</c:v>
                </c:pt>
                <c:pt idx="15">
                  <c:v>72.053491828546299</c:v>
                </c:pt>
                <c:pt idx="16">
                  <c:v>73.07645257920359</c:v>
                </c:pt>
                <c:pt idx="17">
                  <c:v>75.503930669745003</c:v>
                </c:pt>
                <c:pt idx="18">
                  <c:v>75.750017157874908</c:v>
                </c:pt>
                <c:pt idx="19">
                  <c:v>76.158795562515294</c:v>
                </c:pt>
                <c:pt idx="20">
                  <c:v>76.362298743058403</c:v>
                </c:pt>
                <c:pt idx="21">
                  <c:v>78.784878282130308</c:v>
                </c:pt>
                <c:pt idx="22">
                  <c:v>81.914230718076311</c:v>
                </c:pt>
                <c:pt idx="23">
                  <c:v>82.410409411650505</c:v>
                </c:pt>
                <c:pt idx="24">
                  <c:v>82.517471402653499</c:v>
                </c:pt>
                <c:pt idx="25">
                  <c:v>83.083468340543789</c:v>
                </c:pt>
                <c:pt idx="26">
                  <c:v>83.828934786847299</c:v>
                </c:pt>
                <c:pt idx="27">
                  <c:v>84.382237107326304</c:v>
                </c:pt>
                <c:pt idx="28">
                  <c:v>85.049237585500805</c:v>
                </c:pt>
                <c:pt idx="29">
                  <c:v>87.477155718678304</c:v>
                </c:pt>
                <c:pt idx="30">
                  <c:v>88.287779595685009</c:v>
                </c:pt>
                <c:pt idx="31">
                  <c:v>90.9387639864932</c:v>
                </c:pt>
                <c:pt idx="32">
                  <c:v>94.745316622509506</c:v>
                </c:pt>
              </c:numCache>
            </c:numRef>
          </c:val>
          <c:extLst>
            <c:ext xmlns:c16="http://schemas.microsoft.com/office/drawing/2014/chart" uri="{C3380CC4-5D6E-409C-BE32-E72D297353CC}">
              <c16:uniqueId val="{0000000A-4B39-44A1-A246-C287407C5DA6}"/>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10"/>
        </c:scaling>
        <c:delete val="1"/>
        <c:axPos val="b"/>
        <c:numFmt formatCode="0.00" sourceLinked="1"/>
        <c:majorTickMark val="out"/>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'F28'!$D$6</c:f>
              <c:strCache>
                <c:ptCount val="1"/>
                <c:pt idx="0">
                  <c:v> Jalisco </c:v>
                </c:pt>
              </c:strCache>
            </c:strRef>
          </c:tx>
          <c:spPr>
            <a:ln w="28575" cap="rnd">
              <a:solidFill>
                <a:srgbClr val="FBBB27"/>
              </a:solidFill>
              <a:round/>
            </a:ln>
            <a:effectLst/>
          </c:spPr>
          <c:marker>
            <c:symbol val="none"/>
          </c:marker>
          <c:cat>
            <c:multiLvlStrRef>
              <c:f>'F28'!$B$7:$C$80</c:f>
              <c:multiLvlStrCache>
                <c:ptCount val="7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pt idx="71">
                    <c:v>IV</c:v>
                  </c:pt>
                  <c:pt idx="72">
                    <c:v>I</c:v>
                  </c:pt>
                  <c:pt idx="73">
                    <c:v>II</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pt idx="72">
                    <c:v>2021</c:v>
                  </c:pt>
                </c:lvl>
              </c:multiLvlStrCache>
            </c:multiLvlStrRef>
          </c:cat>
          <c:val>
            <c:numRef>
              <c:f>'F28'!$D$7:$D$80</c:f>
              <c:numCache>
                <c:formatCode>_-* #,##0_-;\-* #,##0_-;_-* "-"??_-;_-@_-</c:formatCode>
                <c:ptCount val="74"/>
                <c:pt idx="0">
                  <c:v>281.25029999999998</c:v>
                </c:pt>
                <c:pt idx="1">
                  <c:v>363.35930000000002</c:v>
                </c:pt>
                <c:pt idx="2">
                  <c:v>372.2595</c:v>
                </c:pt>
                <c:pt idx="3">
                  <c:v>318.19600000000003</c:v>
                </c:pt>
                <c:pt idx="4">
                  <c:v>314.24560000000002</c:v>
                </c:pt>
                <c:pt idx="5">
                  <c:v>390.99720000000002</c:v>
                </c:pt>
                <c:pt idx="6">
                  <c:v>383.63510000000002</c:v>
                </c:pt>
                <c:pt idx="7">
                  <c:v>373.35120000000001</c:v>
                </c:pt>
                <c:pt idx="8">
                  <c:v>374.55380000000002</c:v>
                </c:pt>
                <c:pt idx="9">
                  <c:v>438.80119999999999</c:v>
                </c:pt>
                <c:pt idx="10">
                  <c:v>440.71850000000001</c:v>
                </c:pt>
                <c:pt idx="11">
                  <c:v>441.66649999999998</c:v>
                </c:pt>
                <c:pt idx="12">
                  <c:v>451.93959999999998</c:v>
                </c:pt>
                <c:pt idx="13">
                  <c:v>520.15599999999995</c:v>
                </c:pt>
                <c:pt idx="14">
                  <c:v>502.42309999999998</c:v>
                </c:pt>
                <c:pt idx="15">
                  <c:v>500.9563</c:v>
                </c:pt>
                <c:pt idx="16">
                  <c:v>483.60079999999999</c:v>
                </c:pt>
                <c:pt idx="17">
                  <c:v>520.48469999999998</c:v>
                </c:pt>
                <c:pt idx="18">
                  <c:v>511.0421</c:v>
                </c:pt>
                <c:pt idx="19">
                  <c:v>481.53309999999999</c:v>
                </c:pt>
                <c:pt idx="20">
                  <c:v>453.31529999999998</c:v>
                </c:pt>
                <c:pt idx="21">
                  <c:v>507.89150000000001</c:v>
                </c:pt>
                <c:pt idx="22">
                  <c:v>473.53640000000001</c:v>
                </c:pt>
                <c:pt idx="23">
                  <c:v>480.05059999999997</c:v>
                </c:pt>
                <c:pt idx="24">
                  <c:v>455.3365</c:v>
                </c:pt>
                <c:pt idx="25">
                  <c:v>448.97969999999998</c:v>
                </c:pt>
                <c:pt idx="26">
                  <c:v>409.86810000000003</c:v>
                </c:pt>
                <c:pt idx="27">
                  <c:v>380.90750000000003</c:v>
                </c:pt>
                <c:pt idx="28">
                  <c:v>413.49209999999999</c:v>
                </c:pt>
                <c:pt idx="29">
                  <c:v>470.30650000000003</c:v>
                </c:pt>
                <c:pt idx="30">
                  <c:v>444.37740000000002</c:v>
                </c:pt>
                <c:pt idx="31">
                  <c:v>427.39339999999999</c:v>
                </c:pt>
                <c:pt idx="32">
                  <c:v>438.07350000000002</c:v>
                </c:pt>
                <c:pt idx="33">
                  <c:v>486.71379999999999</c:v>
                </c:pt>
                <c:pt idx="34">
                  <c:v>504.24520000000001</c:v>
                </c:pt>
                <c:pt idx="35">
                  <c:v>466.75389999999999</c:v>
                </c:pt>
                <c:pt idx="36">
                  <c:v>463.43389999999999</c:v>
                </c:pt>
                <c:pt idx="37">
                  <c:v>542.90390000000002</c:v>
                </c:pt>
                <c:pt idx="38">
                  <c:v>436.4033</c:v>
                </c:pt>
                <c:pt idx="39">
                  <c:v>440.76440000000002</c:v>
                </c:pt>
                <c:pt idx="40">
                  <c:v>402.7842</c:v>
                </c:pt>
                <c:pt idx="41">
                  <c:v>479.92959999999999</c:v>
                </c:pt>
                <c:pt idx="42">
                  <c:v>438.79599999999999</c:v>
                </c:pt>
                <c:pt idx="43">
                  <c:v>433.50580000000002</c:v>
                </c:pt>
                <c:pt idx="44">
                  <c:v>459.30739999999997</c:v>
                </c:pt>
                <c:pt idx="45">
                  <c:v>489.02929999999998</c:v>
                </c:pt>
                <c:pt idx="46">
                  <c:v>464.12490000000003</c:v>
                </c:pt>
                <c:pt idx="47">
                  <c:v>547.39120000000003</c:v>
                </c:pt>
                <c:pt idx="48">
                  <c:v>539.39319999999998</c:v>
                </c:pt>
                <c:pt idx="49">
                  <c:v>505.48239999999998</c:v>
                </c:pt>
                <c:pt idx="50">
                  <c:v>577.65</c:v>
                </c:pt>
                <c:pt idx="51">
                  <c:v>551.58860000000004</c:v>
                </c:pt>
                <c:pt idx="52">
                  <c:v>587.31209999999999</c:v>
                </c:pt>
                <c:pt idx="53">
                  <c:v>651.80370000000005</c:v>
                </c:pt>
                <c:pt idx="54">
                  <c:v>636.18830000000003</c:v>
                </c:pt>
                <c:pt idx="55">
                  <c:v>645.49800000000005</c:v>
                </c:pt>
                <c:pt idx="56">
                  <c:v>652.44740000000002</c:v>
                </c:pt>
                <c:pt idx="57">
                  <c:v>720.10469999999998</c:v>
                </c:pt>
                <c:pt idx="58">
                  <c:v>727.20370000000003</c:v>
                </c:pt>
                <c:pt idx="59">
                  <c:v>781.68610000000001</c:v>
                </c:pt>
                <c:pt idx="60">
                  <c:v>710.56399999999996</c:v>
                </c:pt>
                <c:pt idx="61">
                  <c:v>906.6662</c:v>
                </c:pt>
                <c:pt idx="62">
                  <c:v>800.33910000000003</c:v>
                </c:pt>
                <c:pt idx="63">
                  <c:v>887.24109999999996</c:v>
                </c:pt>
                <c:pt idx="64">
                  <c:v>782.99509999999998</c:v>
                </c:pt>
                <c:pt idx="65">
                  <c:v>909.42049999999995</c:v>
                </c:pt>
                <c:pt idx="66">
                  <c:v>942.52949999999998</c:v>
                </c:pt>
                <c:pt idx="67">
                  <c:v>902.02269999999999</c:v>
                </c:pt>
                <c:pt idx="68">
                  <c:v>989.69060000000002</c:v>
                </c:pt>
                <c:pt idx="69">
                  <c:v>1043.2215000000001</c:v>
                </c:pt>
                <c:pt idx="70">
                  <c:v>1038.7483</c:v>
                </c:pt>
                <c:pt idx="71">
                  <c:v>1081.1890000000001</c:v>
                </c:pt>
                <c:pt idx="72">
                  <c:v>1166.8543</c:v>
                </c:pt>
                <c:pt idx="73">
                  <c:v>1322.8131000000001</c:v>
                </c:pt>
              </c:numCache>
            </c:numRef>
          </c:val>
          <c:smooth val="0"/>
          <c:extLst>
            <c:ext xmlns:c16="http://schemas.microsoft.com/office/drawing/2014/chart" uri="{C3380CC4-5D6E-409C-BE32-E72D297353CC}">
              <c16:uniqueId val="{00000000-1840-4730-82AA-22248C88C691}"/>
            </c:ext>
          </c:extLst>
        </c:ser>
        <c:dLbls>
          <c:showLegendKey val="0"/>
          <c:showVal val="0"/>
          <c:showCatName val="0"/>
          <c:showSerName val="0"/>
          <c:showPercent val="0"/>
          <c:showBubbleSize val="0"/>
        </c:dLbls>
        <c:marker val="1"/>
        <c:smooth val="0"/>
        <c:axId val="604730927"/>
        <c:axId val="1"/>
      </c:lineChart>
      <c:lineChart>
        <c:grouping val="standard"/>
        <c:varyColors val="0"/>
        <c:ser>
          <c:idx val="1"/>
          <c:order val="1"/>
          <c:tx>
            <c:strRef>
              <c:f>'F28'!$E$6</c:f>
              <c:strCache>
                <c:ptCount val="1"/>
                <c:pt idx="0">
                  <c:v> Nacional </c:v>
                </c:pt>
              </c:strCache>
            </c:strRef>
          </c:tx>
          <c:spPr>
            <a:ln w="28575" cap="rnd">
              <a:solidFill>
                <a:srgbClr val="95682B"/>
              </a:solidFill>
              <a:round/>
            </a:ln>
            <a:effectLst/>
          </c:spPr>
          <c:marker>
            <c:symbol val="none"/>
          </c:marker>
          <c:cat>
            <c:multiLvlStrRef>
              <c:f>'F28'!$B$7:$C$80</c:f>
              <c:multiLvlStrCache>
                <c:ptCount val="7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pt idx="71">
                    <c:v>IV</c:v>
                  </c:pt>
                  <c:pt idx="72">
                    <c:v>I</c:v>
                  </c:pt>
                  <c:pt idx="73">
                    <c:v>II</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pt idx="72">
                    <c:v>2021</c:v>
                  </c:pt>
                </c:lvl>
              </c:multiLvlStrCache>
            </c:multiLvlStrRef>
          </c:cat>
          <c:val>
            <c:numRef>
              <c:f>'F28'!$E$7:$E$80</c:f>
              <c:numCache>
                <c:formatCode>_-* #,##0_-;\-* #,##0_-;_-* "-"??_-;_-@_-</c:formatCode>
                <c:ptCount val="74"/>
                <c:pt idx="0">
                  <c:v>3170.1266999999998</c:v>
                </c:pt>
                <c:pt idx="1">
                  <c:v>3904.6473000000001</c:v>
                </c:pt>
                <c:pt idx="2">
                  <c:v>4128.1166999999996</c:v>
                </c:pt>
                <c:pt idx="3">
                  <c:v>3935.7957000000001</c:v>
                </c:pt>
                <c:pt idx="4">
                  <c:v>3733.8611999999998</c:v>
                </c:pt>
                <c:pt idx="5">
                  <c:v>4968.6377000000002</c:v>
                </c:pt>
                <c:pt idx="6">
                  <c:v>5028.0245999999997</c:v>
                </c:pt>
                <c:pt idx="7">
                  <c:v>4601.2245000000003</c:v>
                </c:pt>
                <c:pt idx="8">
                  <c:v>4487.5228999999999</c:v>
                </c:pt>
                <c:pt idx="9">
                  <c:v>5733.8606</c:v>
                </c:pt>
                <c:pt idx="10">
                  <c:v>5785.5140000000001</c:v>
                </c:pt>
                <c:pt idx="11">
                  <c:v>5681.3734000000004</c:v>
                </c:pt>
                <c:pt idx="12">
                  <c:v>5734.3316999999997</c:v>
                </c:pt>
                <c:pt idx="13">
                  <c:v>6947.5631000000003</c:v>
                </c:pt>
                <c:pt idx="14">
                  <c:v>6666.8888999999999</c:v>
                </c:pt>
                <c:pt idx="15">
                  <c:v>6218.0514000000003</c:v>
                </c:pt>
                <c:pt idx="16">
                  <c:v>5916.2313000000004</c:v>
                </c:pt>
                <c:pt idx="17">
                  <c:v>6878.9088000000002</c:v>
                </c:pt>
                <c:pt idx="18">
                  <c:v>6967.7476999999999</c:v>
                </c:pt>
                <c:pt idx="19">
                  <c:v>6295.9301999999998</c:v>
                </c:pt>
                <c:pt idx="20">
                  <c:v>5757.7575999999999</c:v>
                </c:pt>
                <c:pt idx="21">
                  <c:v>6820.8968000000004</c:v>
                </c:pt>
                <c:pt idx="22">
                  <c:v>6394.5241999999998</c:v>
                </c:pt>
                <c:pt idx="23">
                  <c:v>6171.8065999999999</c:v>
                </c:pt>
                <c:pt idx="24">
                  <c:v>5498.8725999999997</c:v>
                </c:pt>
                <c:pt idx="25">
                  <c:v>5634.3179</c:v>
                </c:pt>
                <c:pt idx="26">
                  <c:v>5396.8438999999998</c:v>
                </c:pt>
                <c:pt idx="27">
                  <c:v>4776.2983000000004</c:v>
                </c:pt>
                <c:pt idx="28">
                  <c:v>4832.1288999999997</c:v>
                </c:pt>
                <c:pt idx="29">
                  <c:v>5835.8635999999997</c:v>
                </c:pt>
                <c:pt idx="30">
                  <c:v>5551.1360999999997</c:v>
                </c:pt>
                <c:pt idx="31">
                  <c:v>5084.7532000000001</c:v>
                </c:pt>
                <c:pt idx="32">
                  <c:v>5110.1385</c:v>
                </c:pt>
                <c:pt idx="33">
                  <c:v>6071.7138000000004</c:v>
                </c:pt>
                <c:pt idx="34">
                  <c:v>6136.5735999999997</c:v>
                </c:pt>
                <c:pt idx="35">
                  <c:v>5484.5456000000004</c:v>
                </c:pt>
                <c:pt idx="36">
                  <c:v>5386.2264999999998</c:v>
                </c:pt>
                <c:pt idx="37">
                  <c:v>6470.1481999999996</c:v>
                </c:pt>
                <c:pt idx="38">
                  <c:v>5413.9413999999997</c:v>
                </c:pt>
                <c:pt idx="39">
                  <c:v>5168.0060000000003</c:v>
                </c:pt>
                <c:pt idx="40">
                  <c:v>5040.3283000000001</c:v>
                </c:pt>
                <c:pt idx="41">
                  <c:v>6097.0291999999999</c:v>
                </c:pt>
                <c:pt idx="42">
                  <c:v>5672.2350999999999</c:v>
                </c:pt>
                <c:pt idx="43">
                  <c:v>5493.1585999999998</c:v>
                </c:pt>
                <c:pt idx="44">
                  <c:v>5459.7269999999999</c:v>
                </c:pt>
                <c:pt idx="45">
                  <c:v>6166.7767999999996</c:v>
                </c:pt>
                <c:pt idx="46">
                  <c:v>5967.5832</c:v>
                </c:pt>
                <c:pt idx="47">
                  <c:v>6053.1968999999999</c:v>
                </c:pt>
                <c:pt idx="48">
                  <c:v>5723.6171000000004</c:v>
                </c:pt>
                <c:pt idx="49">
                  <c:v>6353.2556000000004</c:v>
                </c:pt>
                <c:pt idx="50">
                  <c:v>6543.1661999999997</c:v>
                </c:pt>
                <c:pt idx="51">
                  <c:v>6164.7336999999998</c:v>
                </c:pt>
                <c:pt idx="52">
                  <c:v>6205.8492999999999</c:v>
                </c:pt>
                <c:pt idx="53">
                  <c:v>6961.8252000000002</c:v>
                </c:pt>
                <c:pt idx="54">
                  <c:v>6891.9841999999999</c:v>
                </c:pt>
                <c:pt idx="55">
                  <c:v>6933.6228000000001</c:v>
                </c:pt>
                <c:pt idx="56">
                  <c:v>6908.2604000000001</c:v>
                </c:pt>
                <c:pt idx="57">
                  <c:v>7651.6203999999998</c:v>
                </c:pt>
                <c:pt idx="58">
                  <c:v>7706.7997999999998</c:v>
                </c:pt>
                <c:pt idx="59">
                  <c:v>8023.8644999999997</c:v>
                </c:pt>
                <c:pt idx="60">
                  <c:v>7186.9233999999997</c:v>
                </c:pt>
                <c:pt idx="61">
                  <c:v>9057.5627999999997</c:v>
                </c:pt>
                <c:pt idx="62">
                  <c:v>8459.4652000000006</c:v>
                </c:pt>
                <c:pt idx="63">
                  <c:v>8973.2757000000001</c:v>
                </c:pt>
                <c:pt idx="64">
                  <c:v>7944.7581</c:v>
                </c:pt>
                <c:pt idx="65">
                  <c:v>9506.2291000000005</c:v>
                </c:pt>
                <c:pt idx="66">
                  <c:v>9788.6687999999995</c:v>
                </c:pt>
                <c:pt idx="67">
                  <c:v>9199.1020000000008</c:v>
                </c:pt>
                <c:pt idx="68">
                  <c:v>9397.7070999999996</c:v>
                </c:pt>
                <c:pt idx="69">
                  <c:v>9891.9493000000002</c:v>
                </c:pt>
                <c:pt idx="70">
                  <c:v>10676.4262</c:v>
                </c:pt>
                <c:pt idx="71">
                  <c:v>10635.180200000001</c:v>
                </c:pt>
                <c:pt idx="72">
                  <c:v>10615.4462</c:v>
                </c:pt>
                <c:pt idx="73">
                  <c:v>13002.8879</c:v>
                </c:pt>
              </c:numCache>
            </c:numRef>
          </c:val>
          <c:smooth val="0"/>
          <c:extLst>
            <c:ext xmlns:c16="http://schemas.microsoft.com/office/drawing/2014/chart" uri="{C3380CC4-5D6E-409C-BE32-E72D297353CC}">
              <c16:uniqueId val="{00000001-1840-4730-82AA-22248C88C691}"/>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nextTo"/>
        <c:spPr>
          <a:noFill/>
          <a:ln w="9525" cap="flat" cmpd="sng" algn="ctr">
            <a:solidFill>
              <a:sysClr val="windowText" lastClr="000000">
                <a:lumMod val="15000"/>
                <a:lumOff val="85000"/>
              </a:sysClr>
            </a:solidFill>
            <a:round/>
          </a:ln>
          <a:effectLst/>
        </c:spPr>
        <c:txPr>
          <a:bodyPr rot="0" vert="horz"/>
          <a:lstStyle/>
          <a:p>
            <a:pPr>
              <a:defRPr sz="1000"/>
            </a:pPr>
            <a:endParaRPr lang="es-MX"/>
          </a:p>
        </c:txPr>
        <c:crossAx val="1"/>
        <c:crosses val="autoZero"/>
        <c:auto val="0"/>
        <c:lblAlgn val="ctr"/>
        <c:lblOffset val="100"/>
        <c:tickLblSkip val="3"/>
        <c:tickMarkSkip val="10"/>
        <c:noMultiLvlLbl val="1"/>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Jalisco</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a:pPr>
                <a:r>
                  <a:rPr lang="es-MX"/>
                  <a:t>Nacional</a:t>
                </a:r>
              </a:p>
            </c:rich>
          </c:tx>
          <c:overlay val="0"/>
          <c:spPr>
            <a:noFill/>
            <a:ln w="25400">
              <a:noFill/>
            </a:ln>
          </c:spPr>
        </c:title>
        <c:numFmt formatCode="_-* #,##0_-;\-* #,##0_-;_-* &quot;-&quot;??_-;_-@_-"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87135079222774E-2"/>
          <c:y val="0.11300920718243553"/>
          <c:w val="0.91645343998025552"/>
          <c:h val="0.71371832220760989"/>
        </c:manualLayout>
      </c:layout>
      <c:lineChart>
        <c:grouping val="standard"/>
        <c:varyColors val="0"/>
        <c:ser>
          <c:idx val="0"/>
          <c:order val="0"/>
          <c:tx>
            <c:strRef>
              <c:f>'F3'!$H$3</c:f>
              <c:strCache>
                <c:ptCount val="1"/>
                <c:pt idx="0">
                  <c:v>Contrataciones</c:v>
                </c:pt>
              </c:strCache>
            </c:strRef>
          </c:tx>
          <c:spPr>
            <a:ln w="38100" cap="rnd">
              <a:solidFill>
                <a:srgbClr val="FFC000"/>
              </a:solidFill>
              <a:round/>
            </a:ln>
            <a:effectLst/>
          </c:spPr>
          <c:marker>
            <c:symbol val="none"/>
          </c:marker>
          <c:dLbls>
            <c:dLbl>
              <c:idx val="0"/>
              <c:layout>
                <c:manualLayout>
                  <c:x val="-3.0176551471314851E-3"/>
                  <c:y val="-0.1052551764362788"/>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1AB-4D46-A7FB-949BBE0BD0EE}"/>
                </c:ext>
              </c:extLst>
            </c:dLbl>
            <c:dLbl>
              <c:idx val="1"/>
              <c:delete val="1"/>
              <c:extLst>
                <c:ext xmlns:c15="http://schemas.microsoft.com/office/drawing/2012/chart" uri="{CE6537A1-D6FC-4f65-9D91-7224C49458BB}"/>
                <c:ext xmlns:c16="http://schemas.microsoft.com/office/drawing/2014/chart" uri="{C3380CC4-5D6E-409C-BE32-E72D297353CC}">
                  <c16:uniqueId val="{00000001-E1AB-4D46-A7FB-949BBE0BD0EE}"/>
                </c:ext>
              </c:extLst>
            </c:dLbl>
            <c:dLbl>
              <c:idx val="2"/>
              <c:delete val="1"/>
              <c:extLst>
                <c:ext xmlns:c15="http://schemas.microsoft.com/office/drawing/2012/chart" uri="{CE6537A1-D6FC-4f65-9D91-7224C49458BB}"/>
                <c:ext xmlns:c16="http://schemas.microsoft.com/office/drawing/2014/chart" uri="{C3380CC4-5D6E-409C-BE32-E72D297353CC}">
                  <c16:uniqueId val="{00000002-E1AB-4D46-A7FB-949BBE0BD0EE}"/>
                </c:ext>
              </c:extLst>
            </c:dLbl>
            <c:dLbl>
              <c:idx val="3"/>
              <c:delete val="1"/>
              <c:extLst>
                <c:ext xmlns:c15="http://schemas.microsoft.com/office/drawing/2012/chart" uri="{CE6537A1-D6FC-4f65-9D91-7224C49458BB}"/>
                <c:ext xmlns:c16="http://schemas.microsoft.com/office/drawing/2014/chart" uri="{C3380CC4-5D6E-409C-BE32-E72D297353CC}">
                  <c16:uniqueId val="{00000003-E1AB-4D46-A7FB-949BBE0BD0EE}"/>
                </c:ext>
              </c:extLst>
            </c:dLbl>
            <c:dLbl>
              <c:idx val="4"/>
              <c:delete val="1"/>
              <c:extLst>
                <c:ext xmlns:c15="http://schemas.microsoft.com/office/drawing/2012/chart" uri="{CE6537A1-D6FC-4f65-9D91-7224C49458BB}"/>
                <c:ext xmlns:c16="http://schemas.microsoft.com/office/drawing/2014/chart" uri="{C3380CC4-5D6E-409C-BE32-E72D297353CC}">
                  <c16:uniqueId val="{00000004-E1AB-4D46-A7FB-949BBE0BD0EE}"/>
                </c:ext>
              </c:extLst>
            </c:dLbl>
            <c:dLbl>
              <c:idx val="5"/>
              <c:delete val="1"/>
              <c:extLst>
                <c:ext xmlns:c15="http://schemas.microsoft.com/office/drawing/2012/chart" uri="{CE6537A1-D6FC-4f65-9D91-7224C49458BB}"/>
                <c:ext xmlns:c16="http://schemas.microsoft.com/office/drawing/2014/chart" uri="{C3380CC4-5D6E-409C-BE32-E72D297353CC}">
                  <c16:uniqueId val="{00000005-E1AB-4D46-A7FB-949BBE0BD0EE}"/>
                </c:ext>
              </c:extLst>
            </c:dLbl>
            <c:dLbl>
              <c:idx val="6"/>
              <c:delete val="1"/>
              <c:extLst>
                <c:ext xmlns:c15="http://schemas.microsoft.com/office/drawing/2012/chart" uri="{CE6537A1-D6FC-4f65-9D91-7224C49458BB}"/>
                <c:ext xmlns:c16="http://schemas.microsoft.com/office/drawing/2014/chart" uri="{C3380CC4-5D6E-409C-BE32-E72D297353CC}">
                  <c16:uniqueId val="{00000006-E1AB-4D46-A7FB-949BBE0BD0EE}"/>
                </c:ext>
              </c:extLst>
            </c:dLbl>
            <c:dLbl>
              <c:idx val="7"/>
              <c:layout>
                <c:manualLayout>
                  <c:x val="-1.5235572876156666E-2"/>
                  <c:y val="-0.15495479731700204"/>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1AB-4D46-A7FB-949BBE0BD0EE}"/>
                </c:ext>
              </c:extLst>
            </c:dLbl>
            <c:dLbl>
              <c:idx val="8"/>
              <c:delete val="1"/>
              <c:extLst>
                <c:ext xmlns:c15="http://schemas.microsoft.com/office/drawing/2012/chart" uri="{CE6537A1-D6FC-4f65-9D91-7224C49458BB}"/>
                <c:ext xmlns:c16="http://schemas.microsoft.com/office/drawing/2014/chart" uri="{C3380CC4-5D6E-409C-BE32-E72D297353CC}">
                  <c16:uniqueId val="{00000008-E1AB-4D46-A7FB-949BBE0BD0EE}"/>
                </c:ext>
              </c:extLst>
            </c:dLbl>
            <c:dLbl>
              <c:idx val="9"/>
              <c:delete val="1"/>
              <c:extLst>
                <c:ext xmlns:c15="http://schemas.microsoft.com/office/drawing/2012/chart" uri="{CE6537A1-D6FC-4f65-9D91-7224C49458BB}"/>
                <c:ext xmlns:c16="http://schemas.microsoft.com/office/drawing/2014/chart" uri="{C3380CC4-5D6E-409C-BE32-E72D297353CC}">
                  <c16:uniqueId val="{00000009-E1AB-4D46-A7FB-949BBE0BD0EE}"/>
                </c:ext>
              </c:extLst>
            </c:dLbl>
            <c:dLbl>
              <c:idx val="10"/>
              <c:delete val="1"/>
              <c:extLst>
                <c:ext xmlns:c15="http://schemas.microsoft.com/office/drawing/2012/chart" uri="{CE6537A1-D6FC-4f65-9D91-7224C49458BB}"/>
                <c:ext xmlns:c16="http://schemas.microsoft.com/office/drawing/2014/chart" uri="{C3380CC4-5D6E-409C-BE32-E72D297353CC}">
                  <c16:uniqueId val="{0000000A-E1AB-4D46-A7FB-949BBE0BD0EE}"/>
                </c:ext>
              </c:extLst>
            </c:dLbl>
            <c:dLbl>
              <c:idx val="11"/>
              <c:delete val="1"/>
              <c:extLst>
                <c:ext xmlns:c15="http://schemas.microsoft.com/office/drawing/2012/chart" uri="{CE6537A1-D6FC-4f65-9D91-7224C49458BB}"/>
                <c:ext xmlns:c16="http://schemas.microsoft.com/office/drawing/2014/chart" uri="{C3380CC4-5D6E-409C-BE32-E72D297353CC}">
                  <c16:uniqueId val="{0000000B-E1AB-4D46-A7FB-949BBE0BD0EE}"/>
                </c:ext>
              </c:extLst>
            </c:dLbl>
            <c:dLbl>
              <c:idx val="12"/>
              <c:delete val="1"/>
              <c:extLst>
                <c:ext xmlns:c15="http://schemas.microsoft.com/office/drawing/2012/chart" uri="{CE6537A1-D6FC-4f65-9D91-7224C49458BB}"/>
                <c:ext xmlns:c16="http://schemas.microsoft.com/office/drawing/2014/chart" uri="{C3380CC4-5D6E-409C-BE32-E72D297353CC}">
                  <c16:uniqueId val="{0000000C-E1AB-4D46-A7FB-949BBE0BD0EE}"/>
                </c:ext>
              </c:extLst>
            </c:dLbl>
            <c:dLbl>
              <c:idx val="13"/>
              <c:delete val="1"/>
              <c:extLst>
                <c:ext xmlns:c15="http://schemas.microsoft.com/office/drawing/2012/chart" uri="{CE6537A1-D6FC-4f65-9D91-7224C49458BB}"/>
                <c:ext xmlns:c16="http://schemas.microsoft.com/office/drawing/2014/chart" uri="{C3380CC4-5D6E-409C-BE32-E72D297353CC}">
                  <c16:uniqueId val="{0000000D-E1AB-4D46-A7FB-949BBE0BD0EE}"/>
                </c:ext>
              </c:extLst>
            </c:dLbl>
            <c:dLbl>
              <c:idx val="14"/>
              <c:delete val="1"/>
              <c:extLst>
                <c:ext xmlns:c15="http://schemas.microsoft.com/office/drawing/2012/chart" uri="{CE6537A1-D6FC-4f65-9D91-7224C49458BB}"/>
                <c:ext xmlns:c16="http://schemas.microsoft.com/office/drawing/2014/chart" uri="{C3380CC4-5D6E-409C-BE32-E72D297353CC}">
                  <c16:uniqueId val="{0000000E-E1AB-4D46-A7FB-949BBE0BD0EE}"/>
                </c:ext>
              </c:extLst>
            </c:dLbl>
            <c:dLbl>
              <c:idx val="15"/>
              <c:delete val="1"/>
              <c:extLst>
                <c:ext xmlns:c15="http://schemas.microsoft.com/office/drawing/2012/chart" uri="{CE6537A1-D6FC-4f65-9D91-7224C49458BB}"/>
                <c:ext xmlns:c16="http://schemas.microsoft.com/office/drawing/2014/chart" uri="{C3380CC4-5D6E-409C-BE32-E72D297353CC}">
                  <c16:uniqueId val="{0000000F-E1AB-4D46-A7FB-949BBE0BD0EE}"/>
                </c:ext>
              </c:extLst>
            </c:dLbl>
            <c:dLbl>
              <c:idx val="16"/>
              <c:delete val="1"/>
              <c:extLst>
                <c:ext xmlns:c15="http://schemas.microsoft.com/office/drawing/2012/chart" uri="{CE6537A1-D6FC-4f65-9D91-7224C49458BB}"/>
                <c:ext xmlns:c16="http://schemas.microsoft.com/office/drawing/2014/chart" uri="{C3380CC4-5D6E-409C-BE32-E72D297353CC}">
                  <c16:uniqueId val="{00000010-E1AB-4D46-A7FB-949BBE0BD0EE}"/>
                </c:ext>
              </c:extLst>
            </c:dLbl>
            <c:dLbl>
              <c:idx val="17"/>
              <c:delete val="1"/>
              <c:extLst>
                <c:ext xmlns:c15="http://schemas.microsoft.com/office/drawing/2012/chart" uri="{CE6537A1-D6FC-4f65-9D91-7224C49458BB}"/>
                <c:ext xmlns:c16="http://schemas.microsoft.com/office/drawing/2014/chart" uri="{C3380CC4-5D6E-409C-BE32-E72D297353CC}">
                  <c16:uniqueId val="{00000011-E1AB-4D46-A7FB-949BBE0BD0EE}"/>
                </c:ext>
              </c:extLst>
            </c:dLbl>
            <c:dLbl>
              <c:idx val="18"/>
              <c:delete val="1"/>
              <c:extLst>
                <c:ext xmlns:c15="http://schemas.microsoft.com/office/drawing/2012/chart" uri="{CE6537A1-D6FC-4f65-9D91-7224C49458BB}"/>
                <c:ext xmlns:c16="http://schemas.microsoft.com/office/drawing/2014/chart" uri="{C3380CC4-5D6E-409C-BE32-E72D297353CC}">
                  <c16:uniqueId val="{00000012-E1AB-4D46-A7FB-949BBE0BD0EE}"/>
                </c:ext>
              </c:extLst>
            </c:dLbl>
            <c:dLbl>
              <c:idx val="19"/>
              <c:delete val="1"/>
              <c:extLst>
                <c:ext xmlns:c15="http://schemas.microsoft.com/office/drawing/2012/chart" uri="{CE6537A1-D6FC-4f65-9D91-7224C49458BB}"/>
                <c:ext xmlns:c16="http://schemas.microsoft.com/office/drawing/2014/chart" uri="{C3380CC4-5D6E-409C-BE32-E72D297353CC}">
                  <c16:uniqueId val="{00000013-E1AB-4D46-A7FB-949BBE0BD0EE}"/>
                </c:ext>
              </c:extLst>
            </c:dLbl>
            <c:dLbl>
              <c:idx val="20"/>
              <c:delete val="1"/>
              <c:extLst>
                <c:ext xmlns:c15="http://schemas.microsoft.com/office/drawing/2012/chart" uri="{CE6537A1-D6FC-4f65-9D91-7224C49458BB}"/>
                <c:ext xmlns:c16="http://schemas.microsoft.com/office/drawing/2014/chart" uri="{C3380CC4-5D6E-409C-BE32-E72D297353CC}">
                  <c16:uniqueId val="{00000014-E1AB-4D46-A7FB-949BBE0BD0EE}"/>
                </c:ext>
              </c:extLst>
            </c:dLbl>
            <c:dLbl>
              <c:idx val="21"/>
              <c:layout>
                <c:manualLayout>
                  <c:x val="-0.13843349562791393"/>
                  <c:y val="3.439153439153439E-2"/>
                </c:manualLayout>
              </c:layout>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E1AB-4D46-A7FB-949BBE0BD0E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'F3'!$G$4:$G$25</c:f>
              <c:strCache>
                <c:ptCount val="22"/>
                <c:pt idx="0">
                  <c:v>2000/Jul</c:v>
                </c:pt>
                <c:pt idx="1">
                  <c:v>2001/Jul</c:v>
                </c:pt>
                <c:pt idx="2">
                  <c:v>2002/Jul</c:v>
                </c:pt>
                <c:pt idx="3">
                  <c:v>2003/Jul</c:v>
                </c:pt>
                <c:pt idx="4">
                  <c:v>2004/Jul</c:v>
                </c:pt>
                <c:pt idx="5">
                  <c:v>2005/Jul</c:v>
                </c:pt>
                <c:pt idx="6">
                  <c:v>2006/Jul</c:v>
                </c:pt>
                <c:pt idx="7">
                  <c:v>2007/Jul</c:v>
                </c:pt>
                <c:pt idx="8">
                  <c:v>2008/Jul</c:v>
                </c:pt>
                <c:pt idx="9">
                  <c:v>2009/Jul</c:v>
                </c:pt>
                <c:pt idx="10">
                  <c:v>2010/Jul</c:v>
                </c:pt>
                <c:pt idx="11">
                  <c:v>2011/Jul</c:v>
                </c:pt>
                <c:pt idx="12">
                  <c:v>2012/Jul</c:v>
                </c:pt>
                <c:pt idx="13">
                  <c:v>2013/Jul</c:v>
                </c:pt>
                <c:pt idx="14">
                  <c:v>2014/Jul</c:v>
                </c:pt>
                <c:pt idx="15">
                  <c:v>2015/Jul</c:v>
                </c:pt>
                <c:pt idx="16">
                  <c:v>2016/Jul</c:v>
                </c:pt>
                <c:pt idx="17">
                  <c:v>2017/Jul</c:v>
                </c:pt>
                <c:pt idx="18">
                  <c:v>2018/Jul</c:v>
                </c:pt>
                <c:pt idx="19">
                  <c:v>2019/Jul</c:v>
                </c:pt>
                <c:pt idx="20">
                  <c:v>2020/Jul</c:v>
                </c:pt>
                <c:pt idx="21">
                  <c:v>2021/Jul</c:v>
                </c:pt>
              </c:strCache>
            </c:strRef>
          </c:cat>
          <c:val>
            <c:numRef>
              <c:f>'F3'!$H$4:$H$25</c:f>
              <c:numCache>
                <c:formatCode>0.00%</c:formatCode>
                <c:ptCount val="22"/>
                <c:pt idx="0">
                  <c:v>8.9878823665579213E-2</c:v>
                </c:pt>
                <c:pt idx="1">
                  <c:v>9.251578495436838E-2</c:v>
                </c:pt>
                <c:pt idx="2">
                  <c:v>8.1231081195917501E-2</c:v>
                </c:pt>
                <c:pt idx="3">
                  <c:v>7.8133510216149768E-2</c:v>
                </c:pt>
                <c:pt idx="4">
                  <c:v>7.7370755336648486E-2</c:v>
                </c:pt>
                <c:pt idx="5">
                  <c:v>7.2647847029413917E-2</c:v>
                </c:pt>
                <c:pt idx="6">
                  <c:v>7.6119549309806675E-2</c:v>
                </c:pt>
                <c:pt idx="7">
                  <c:v>8.2089659153635794E-2</c:v>
                </c:pt>
                <c:pt idx="8">
                  <c:v>7.4801007094244615E-2</c:v>
                </c:pt>
                <c:pt idx="9">
                  <c:v>6.3382443984988129E-2</c:v>
                </c:pt>
                <c:pt idx="10">
                  <c:v>6.3647242757049929E-2</c:v>
                </c:pt>
                <c:pt idx="11">
                  <c:v>6.4991130971143202E-2</c:v>
                </c:pt>
                <c:pt idx="12">
                  <c:v>6.0373175106568457E-2</c:v>
                </c:pt>
                <c:pt idx="13">
                  <c:v>6.7917349685305481E-2</c:v>
                </c:pt>
                <c:pt idx="14">
                  <c:v>6.8699297850867064E-2</c:v>
                </c:pt>
                <c:pt idx="15">
                  <c:v>6.8825657014639177E-2</c:v>
                </c:pt>
                <c:pt idx="16">
                  <c:v>6.9980389666118734E-2</c:v>
                </c:pt>
                <c:pt idx="17">
                  <c:v>7.6403650622813346E-2</c:v>
                </c:pt>
                <c:pt idx="18">
                  <c:v>7.5338912850981182E-2</c:v>
                </c:pt>
                <c:pt idx="19">
                  <c:v>8.0152601473451254E-2</c:v>
                </c:pt>
                <c:pt idx="20">
                  <c:v>6.1836816085984729E-2</c:v>
                </c:pt>
                <c:pt idx="21">
                  <c:v>0.18653655064807084</c:v>
                </c:pt>
              </c:numCache>
            </c:numRef>
          </c:val>
          <c:smooth val="0"/>
          <c:extLst>
            <c:ext xmlns:c16="http://schemas.microsoft.com/office/drawing/2014/chart" uri="{C3380CC4-5D6E-409C-BE32-E72D297353CC}">
              <c16:uniqueId val="{00000016-E1AB-4D46-A7FB-949BBE0BD0EE}"/>
            </c:ext>
          </c:extLst>
        </c:ser>
        <c:ser>
          <c:idx val="1"/>
          <c:order val="1"/>
          <c:tx>
            <c:strRef>
              <c:f>'F3'!$I$3</c:f>
              <c:strCache>
                <c:ptCount val="1"/>
                <c:pt idx="0">
                  <c:v>Separaciones</c:v>
                </c:pt>
              </c:strCache>
            </c:strRef>
          </c:tx>
          <c:spPr>
            <a:ln w="38100" cap="rnd">
              <a:solidFill>
                <a:schemeClr val="tx1">
                  <a:lumMod val="50000"/>
                  <a:lumOff val="50000"/>
                </a:schemeClr>
              </a:solidFill>
              <a:round/>
            </a:ln>
            <a:effectLst/>
          </c:spPr>
          <c:marker>
            <c:symbol val="none"/>
          </c:marker>
          <c:dLbls>
            <c:dLbl>
              <c:idx val="0"/>
              <c:layout>
                <c:manualLayout>
                  <c:x val="-2.5585527647185628E-2"/>
                  <c:y val="5.533745781777278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E1AB-4D46-A7FB-949BBE0BD0EE}"/>
                </c:ext>
              </c:extLst>
            </c:dLbl>
            <c:dLbl>
              <c:idx val="1"/>
              <c:delete val="1"/>
              <c:extLst>
                <c:ext xmlns:c15="http://schemas.microsoft.com/office/drawing/2012/chart" uri="{CE6537A1-D6FC-4f65-9D91-7224C49458BB}"/>
                <c:ext xmlns:c16="http://schemas.microsoft.com/office/drawing/2014/chart" uri="{C3380CC4-5D6E-409C-BE32-E72D297353CC}">
                  <c16:uniqueId val="{00000018-E1AB-4D46-A7FB-949BBE0BD0EE}"/>
                </c:ext>
              </c:extLst>
            </c:dLbl>
            <c:dLbl>
              <c:idx val="2"/>
              <c:delete val="1"/>
              <c:extLst>
                <c:ext xmlns:c15="http://schemas.microsoft.com/office/drawing/2012/chart" uri="{CE6537A1-D6FC-4f65-9D91-7224C49458BB}"/>
                <c:ext xmlns:c16="http://schemas.microsoft.com/office/drawing/2014/chart" uri="{C3380CC4-5D6E-409C-BE32-E72D297353CC}">
                  <c16:uniqueId val="{00000019-E1AB-4D46-A7FB-949BBE0BD0EE}"/>
                </c:ext>
              </c:extLst>
            </c:dLbl>
            <c:dLbl>
              <c:idx val="3"/>
              <c:delete val="1"/>
              <c:extLst>
                <c:ext xmlns:c15="http://schemas.microsoft.com/office/drawing/2012/chart" uri="{CE6537A1-D6FC-4f65-9D91-7224C49458BB}"/>
                <c:ext xmlns:c16="http://schemas.microsoft.com/office/drawing/2014/chart" uri="{C3380CC4-5D6E-409C-BE32-E72D297353CC}">
                  <c16:uniqueId val="{0000001A-E1AB-4D46-A7FB-949BBE0BD0EE}"/>
                </c:ext>
              </c:extLst>
            </c:dLbl>
            <c:dLbl>
              <c:idx val="4"/>
              <c:delete val="1"/>
              <c:extLst>
                <c:ext xmlns:c15="http://schemas.microsoft.com/office/drawing/2012/chart" uri="{CE6537A1-D6FC-4f65-9D91-7224C49458BB}"/>
                <c:ext xmlns:c16="http://schemas.microsoft.com/office/drawing/2014/chart" uri="{C3380CC4-5D6E-409C-BE32-E72D297353CC}">
                  <c16:uniqueId val="{0000001B-E1AB-4D46-A7FB-949BBE0BD0EE}"/>
                </c:ext>
              </c:extLst>
            </c:dLbl>
            <c:dLbl>
              <c:idx val="5"/>
              <c:delete val="1"/>
              <c:extLst>
                <c:ext xmlns:c15="http://schemas.microsoft.com/office/drawing/2012/chart" uri="{CE6537A1-D6FC-4f65-9D91-7224C49458BB}"/>
                <c:ext xmlns:c16="http://schemas.microsoft.com/office/drawing/2014/chart" uri="{C3380CC4-5D6E-409C-BE32-E72D297353CC}">
                  <c16:uniqueId val="{0000001C-E1AB-4D46-A7FB-949BBE0BD0EE}"/>
                </c:ext>
              </c:extLst>
            </c:dLbl>
            <c:dLbl>
              <c:idx val="6"/>
              <c:delete val="1"/>
              <c:extLst>
                <c:ext xmlns:c15="http://schemas.microsoft.com/office/drawing/2012/chart" uri="{CE6537A1-D6FC-4f65-9D91-7224C49458BB}"/>
                <c:ext xmlns:c16="http://schemas.microsoft.com/office/drawing/2014/chart" uri="{C3380CC4-5D6E-409C-BE32-E72D297353CC}">
                  <c16:uniqueId val="{0000001D-E1AB-4D46-A7FB-949BBE0BD0EE}"/>
                </c:ext>
              </c:extLst>
            </c:dLbl>
            <c:dLbl>
              <c:idx val="7"/>
              <c:layout>
                <c:manualLayout>
                  <c:x val="-1.194756221798227E-2"/>
                  <c:y val="-8.5047494063242093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E1AB-4D46-A7FB-949BBE0BD0EE}"/>
                </c:ext>
              </c:extLst>
            </c:dLbl>
            <c:dLbl>
              <c:idx val="8"/>
              <c:delete val="1"/>
              <c:extLst>
                <c:ext xmlns:c15="http://schemas.microsoft.com/office/drawing/2012/chart" uri="{CE6537A1-D6FC-4f65-9D91-7224C49458BB}"/>
                <c:ext xmlns:c16="http://schemas.microsoft.com/office/drawing/2014/chart" uri="{C3380CC4-5D6E-409C-BE32-E72D297353CC}">
                  <c16:uniqueId val="{0000001F-E1AB-4D46-A7FB-949BBE0BD0EE}"/>
                </c:ext>
              </c:extLst>
            </c:dLbl>
            <c:dLbl>
              <c:idx val="9"/>
              <c:delete val="1"/>
              <c:extLst>
                <c:ext xmlns:c15="http://schemas.microsoft.com/office/drawing/2012/chart" uri="{CE6537A1-D6FC-4f65-9D91-7224C49458BB}"/>
                <c:ext xmlns:c16="http://schemas.microsoft.com/office/drawing/2014/chart" uri="{C3380CC4-5D6E-409C-BE32-E72D297353CC}">
                  <c16:uniqueId val="{00000020-E1AB-4D46-A7FB-949BBE0BD0EE}"/>
                </c:ext>
              </c:extLst>
            </c:dLbl>
            <c:dLbl>
              <c:idx val="10"/>
              <c:delete val="1"/>
              <c:extLst>
                <c:ext xmlns:c15="http://schemas.microsoft.com/office/drawing/2012/chart" uri="{CE6537A1-D6FC-4f65-9D91-7224C49458BB}"/>
                <c:ext xmlns:c16="http://schemas.microsoft.com/office/drawing/2014/chart" uri="{C3380CC4-5D6E-409C-BE32-E72D297353CC}">
                  <c16:uniqueId val="{00000021-E1AB-4D46-A7FB-949BBE0BD0EE}"/>
                </c:ext>
              </c:extLst>
            </c:dLbl>
            <c:dLbl>
              <c:idx val="11"/>
              <c:delete val="1"/>
              <c:extLst>
                <c:ext xmlns:c15="http://schemas.microsoft.com/office/drawing/2012/chart" uri="{CE6537A1-D6FC-4f65-9D91-7224C49458BB}"/>
                <c:ext xmlns:c16="http://schemas.microsoft.com/office/drawing/2014/chart" uri="{C3380CC4-5D6E-409C-BE32-E72D297353CC}">
                  <c16:uniqueId val="{00000022-E1AB-4D46-A7FB-949BBE0BD0EE}"/>
                </c:ext>
              </c:extLst>
            </c:dLbl>
            <c:dLbl>
              <c:idx val="12"/>
              <c:delete val="1"/>
              <c:extLst>
                <c:ext xmlns:c15="http://schemas.microsoft.com/office/drawing/2012/chart" uri="{CE6537A1-D6FC-4f65-9D91-7224C49458BB}"/>
                <c:ext xmlns:c16="http://schemas.microsoft.com/office/drawing/2014/chart" uri="{C3380CC4-5D6E-409C-BE32-E72D297353CC}">
                  <c16:uniqueId val="{00000023-E1AB-4D46-A7FB-949BBE0BD0EE}"/>
                </c:ext>
              </c:extLst>
            </c:dLbl>
            <c:dLbl>
              <c:idx val="13"/>
              <c:delete val="1"/>
              <c:extLst>
                <c:ext xmlns:c15="http://schemas.microsoft.com/office/drawing/2012/chart" uri="{CE6537A1-D6FC-4f65-9D91-7224C49458BB}"/>
                <c:ext xmlns:c16="http://schemas.microsoft.com/office/drawing/2014/chart" uri="{C3380CC4-5D6E-409C-BE32-E72D297353CC}">
                  <c16:uniqueId val="{00000024-E1AB-4D46-A7FB-949BBE0BD0EE}"/>
                </c:ext>
              </c:extLst>
            </c:dLbl>
            <c:dLbl>
              <c:idx val="14"/>
              <c:delete val="1"/>
              <c:extLst>
                <c:ext xmlns:c15="http://schemas.microsoft.com/office/drawing/2012/chart" uri="{CE6537A1-D6FC-4f65-9D91-7224C49458BB}"/>
                <c:ext xmlns:c16="http://schemas.microsoft.com/office/drawing/2014/chart" uri="{C3380CC4-5D6E-409C-BE32-E72D297353CC}">
                  <c16:uniqueId val="{00000025-E1AB-4D46-A7FB-949BBE0BD0EE}"/>
                </c:ext>
              </c:extLst>
            </c:dLbl>
            <c:dLbl>
              <c:idx val="15"/>
              <c:delete val="1"/>
              <c:extLst>
                <c:ext xmlns:c15="http://schemas.microsoft.com/office/drawing/2012/chart" uri="{CE6537A1-D6FC-4f65-9D91-7224C49458BB}"/>
                <c:ext xmlns:c16="http://schemas.microsoft.com/office/drawing/2014/chart" uri="{C3380CC4-5D6E-409C-BE32-E72D297353CC}">
                  <c16:uniqueId val="{00000026-E1AB-4D46-A7FB-949BBE0BD0EE}"/>
                </c:ext>
              </c:extLst>
            </c:dLbl>
            <c:dLbl>
              <c:idx val="16"/>
              <c:delete val="1"/>
              <c:extLst>
                <c:ext xmlns:c15="http://schemas.microsoft.com/office/drawing/2012/chart" uri="{CE6537A1-D6FC-4f65-9D91-7224C49458BB}"/>
                <c:ext xmlns:c16="http://schemas.microsoft.com/office/drawing/2014/chart" uri="{C3380CC4-5D6E-409C-BE32-E72D297353CC}">
                  <c16:uniqueId val="{00000027-E1AB-4D46-A7FB-949BBE0BD0EE}"/>
                </c:ext>
              </c:extLst>
            </c:dLbl>
            <c:dLbl>
              <c:idx val="17"/>
              <c:delete val="1"/>
              <c:extLst>
                <c:ext xmlns:c15="http://schemas.microsoft.com/office/drawing/2012/chart" uri="{CE6537A1-D6FC-4f65-9D91-7224C49458BB}"/>
                <c:ext xmlns:c16="http://schemas.microsoft.com/office/drawing/2014/chart" uri="{C3380CC4-5D6E-409C-BE32-E72D297353CC}">
                  <c16:uniqueId val="{00000028-E1AB-4D46-A7FB-949BBE0BD0EE}"/>
                </c:ext>
              </c:extLst>
            </c:dLbl>
            <c:dLbl>
              <c:idx val="18"/>
              <c:delete val="1"/>
              <c:extLst>
                <c:ext xmlns:c15="http://schemas.microsoft.com/office/drawing/2012/chart" uri="{CE6537A1-D6FC-4f65-9D91-7224C49458BB}"/>
                <c:ext xmlns:c16="http://schemas.microsoft.com/office/drawing/2014/chart" uri="{C3380CC4-5D6E-409C-BE32-E72D297353CC}">
                  <c16:uniqueId val="{00000029-E1AB-4D46-A7FB-949BBE0BD0EE}"/>
                </c:ext>
              </c:extLst>
            </c:dLbl>
            <c:dLbl>
              <c:idx val="19"/>
              <c:delete val="1"/>
              <c:extLst>
                <c:ext xmlns:c15="http://schemas.microsoft.com/office/drawing/2012/chart" uri="{CE6537A1-D6FC-4f65-9D91-7224C49458BB}"/>
                <c:ext xmlns:c16="http://schemas.microsoft.com/office/drawing/2014/chart" uri="{C3380CC4-5D6E-409C-BE32-E72D297353CC}">
                  <c16:uniqueId val="{0000002A-E1AB-4D46-A7FB-949BBE0BD0EE}"/>
                </c:ext>
              </c:extLst>
            </c:dLbl>
            <c:dLbl>
              <c:idx val="20"/>
              <c:delete val="1"/>
              <c:extLst>
                <c:ext xmlns:c15="http://schemas.microsoft.com/office/drawing/2012/chart" uri="{CE6537A1-D6FC-4f65-9D91-7224C49458BB}"/>
                <c:ext xmlns:c16="http://schemas.microsoft.com/office/drawing/2014/chart" uri="{C3380CC4-5D6E-409C-BE32-E72D297353CC}">
                  <c16:uniqueId val="{0000002B-E1AB-4D46-A7FB-949BBE0BD0EE}"/>
                </c:ext>
              </c:extLst>
            </c:dLbl>
            <c:dLbl>
              <c:idx val="21"/>
              <c:layout>
                <c:manualLayout>
                  <c:x val="-6.6322007612694994E-2"/>
                  <c:y val="9.1899137607799025E-2"/>
                </c:manualLayout>
              </c:layout>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C-E1AB-4D46-A7FB-949BBE0BD0E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'F3'!$G$4:$G$25</c:f>
              <c:strCache>
                <c:ptCount val="22"/>
                <c:pt idx="0">
                  <c:v>2000/Jul</c:v>
                </c:pt>
                <c:pt idx="1">
                  <c:v>2001/Jul</c:v>
                </c:pt>
                <c:pt idx="2">
                  <c:v>2002/Jul</c:v>
                </c:pt>
                <c:pt idx="3">
                  <c:v>2003/Jul</c:v>
                </c:pt>
                <c:pt idx="4">
                  <c:v>2004/Jul</c:v>
                </c:pt>
                <c:pt idx="5">
                  <c:v>2005/Jul</c:v>
                </c:pt>
                <c:pt idx="6">
                  <c:v>2006/Jul</c:v>
                </c:pt>
                <c:pt idx="7">
                  <c:v>2007/Jul</c:v>
                </c:pt>
                <c:pt idx="8">
                  <c:v>2008/Jul</c:v>
                </c:pt>
                <c:pt idx="9">
                  <c:v>2009/Jul</c:v>
                </c:pt>
                <c:pt idx="10">
                  <c:v>2010/Jul</c:v>
                </c:pt>
                <c:pt idx="11">
                  <c:v>2011/Jul</c:v>
                </c:pt>
                <c:pt idx="12">
                  <c:v>2012/Jul</c:v>
                </c:pt>
                <c:pt idx="13">
                  <c:v>2013/Jul</c:v>
                </c:pt>
                <c:pt idx="14">
                  <c:v>2014/Jul</c:v>
                </c:pt>
                <c:pt idx="15">
                  <c:v>2015/Jul</c:v>
                </c:pt>
                <c:pt idx="16">
                  <c:v>2016/Jul</c:v>
                </c:pt>
                <c:pt idx="17">
                  <c:v>2017/Jul</c:v>
                </c:pt>
                <c:pt idx="18">
                  <c:v>2018/Jul</c:v>
                </c:pt>
                <c:pt idx="19">
                  <c:v>2019/Jul</c:v>
                </c:pt>
                <c:pt idx="20">
                  <c:v>2020/Jul</c:v>
                </c:pt>
                <c:pt idx="21">
                  <c:v>2021/Jul</c:v>
                </c:pt>
              </c:strCache>
            </c:strRef>
          </c:cat>
          <c:val>
            <c:numRef>
              <c:f>'F3'!$I$4:$I$25</c:f>
              <c:numCache>
                <c:formatCode>0.00%</c:formatCode>
                <c:ptCount val="22"/>
                <c:pt idx="0">
                  <c:v>7.6905874021339748E-2</c:v>
                </c:pt>
                <c:pt idx="1">
                  <c:v>8.9697535459526315E-2</c:v>
                </c:pt>
                <c:pt idx="2">
                  <c:v>7.5083294018361307E-2</c:v>
                </c:pt>
                <c:pt idx="3">
                  <c:v>7.5688403541806074E-2</c:v>
                </c:pt>
                <c:pt idx="4">
                  <c:v>7.389627868501801E-2</c:v>
                </c:pt>
                <c:pt idx="5">
                  <c:v>7.3138899022444512E-2</c:v>
                </c:pt>
                <c:pt idx="6">
                  <c:v>7.3507863761339456E-2</c:v>
                </c:pt>
                <c:pt idx="7">
                  <c:v>7.7623977650523979E-2</c:v>
                </c:pt>
                <c:pt idx="8">
                  <c:v>7.4086337350345532E-2</c:v>
                </c:pt>
                <c:pt idx="9">
                  <c:v>6.0248573655130755E-2</c:v>
                </c:pt>
                <c:pt idx="10">
                  <c:v>5.8099622330740473E-2</c:v>
                </c:pt>
                <c:pt idx="11">
                  <c:v>6.0687952335922966E-2</c:v>
                </c:pt>
                <c:pt idx="12">
                  <c:v>5.5796371987806188E-2</c:v>
                </c:pt>
                <c:pt idx="13">
                  <c:v>6.5399215359752058E-2</c:v>
                </c:pt>
                <c:pt idx="14">
                  <c:v>6.1640142815194657E-2</c:v>
                </c:pt>
                <c:pt idx="15">
                  <c:v>6.5821894638797909E-2</c:v>
                </c:pt>
                <c:pt idx="16">
                  <c:v>6.6510820442524918E-2</c:v>
                </c:pt>
                <c:pt idx="17">
                  <c:v>7.4827739146058933E-2</c:v>
                </c:pt>
                <c:pt idx="18">
                  <c:v>7.8368419549258758E-2</c:v>
                </c:pt>
                <c:pt idx="19">
                  <c:v>8.2616723554630025E-2</c:v>
                </c:pt>
                <c:pt idx="20">
                  <c:v>6.9371382991848557E-2</c:v>
                </c:pt>
                <c:pt idx="21">
                  <c:v>0.18336558860161778</c:v>
                </c:pt>
              </c:numCache>
            </c:numRef>
          </c:val>
          <c:smooth val="0"/>
          <c:extLst>
            <c:ext xmlns:c16="http://schemas.microsoft.com/office/drawing/2014/chart" uri="{C3380CC4-5D6E-409C-BE32-E72D297353CC}">
              <c16:uniqueId val="{0000002D-E1AB-4D46-A7FB-949BBE0BD0EE}"/>
            </c:ext>
          </c:extLst>
        </c:ser>
        <c:dLbls>
          <c:showLegendKey val="0"/>
          <c:showVal val="0"/>
          <c:showCatName val="0"/>
          <c:showSerName val="0"/>
          <c:showPercent val="0"/>
          <c:showBubbleSize val="0"/>
        </c:dLbls>
        <c:smooth val="0"/>
        <c:axId val="760884191"/>
        <c:axId val="760880031"/>
      </c:lineChart>
      <c:catAx>
        <c:axId val="760884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0031"/>
        <c:crosses val="autoZero"/>
        <c:auto val="1"/>
        <c:lblAlgn val="ctr"/>
        <c:lblOffset val="100"/>
        <c:noMultiLvlLbl val="0"/>
      </c:catAx>
      <c:valAx>
        <c:axId val="760880031"/>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4191"/>
        <c:crosses val="autoZero"/>
        <c:crossBetween val="between"/>
      </c:valAx>
      <c:spPr>
        <a:noFill/>
        <a:ln>
          <a:noFill/>
        </a:ln>
        <a:effectLst/>
      </c:spPr>
    </c:plotArea>
    <c:legend>
      <c:legendPos val="b"/>
      <c:layout>
        <c:manualLayout>
          <c:xMode val="edge"/>
          <c:yMode val="edge"/>
          <c:x val="0.31602095192546836"/>
          <c:y val="0.95240382609077634"/>
          <c:w val="0.36795809614906327"/>
          <c:h val="4.56846809811424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F9E-492B-AE05-FBA6B64267ED}"/>
              </c:ext>
            </c:extLst>
          </c:dPt>
          <c:dPt>
            <c:idx val="1"/>
            <c:invertIfNegative val="0"/>
            <c:bubble3D val="0"/>
            <c:spPr>
              <a:solidFill>
                <a:srgbClr val="7C878E"/>
              </a:solidFill>
              <a:ln>
                <a:noFill/>
              </a:ln>
              <a:effectLst/>
            </c:spPr>
            <c:extLst>
              <c:ext xmlns:c16="http://schemas.microsoft.com/office/drawing/2014/chart" uri="{C3380CC4-5D6E-409C-BE32-E72D297353CC}">
                <c16:uniqueId val="{00000003-7F9E-492B-AE05-FBA6B64267ED}"/>
              </c:ext>
            </c:extLst>
          </c:dPt>
          <c:dPt>
            <c:idx val="2"/>
            <c:invertIfNegative val="0"/>
            <c:bubble3D val="0"/>
            <c:spPr>
              <a:solidFill>
                <a:srgbClr val="7C878E"/>
              </a:solidFill>
              <a:ln>
                <a:noFill/>
              </a:ln>
              <a:effectLst/>
            </c:spPr>
            <c:extLst>
              <c:ext xmlns:c16="http://schemas.microsoft.com/office/drawing/2014/chart" uri="{C3380CC4-5D6E-409C-BE32-E72D297353CC}">
                <c16:uniqueId val="{00000005-7F9E-492B-AE05-FBA6B64267ED}"/>
              </c:ext>
            </c:extLst>
          </c:dPt>
          <c:dPt>
            <c:idx val="3"/>
            <c:invertIfNegative val="0"/>
            <c:bubble3D val="0"/>
            <c:spPr>
              <a:solidFill>
                <a:srgbClr val="7C878E"/>
              </a:solidFill>
              <a:ln>
                <a:noFill/>
              </a:ln>
              <a:effectLst/>
            </c:spPr>
            <c:extLst>
              <c:ext xmlns:c16="http://schemas.microsoft.com/office/drawing/2014/chart" uri="{C3380CC4-5D6E-409C-BE32-E72D297353CC}">
                <c16:uniqueId val="{00000007-7F9E-492B-AE05-FBA6B64267ED}"/>
              </c:ext>
            </c:extLst>
          </c:dPt>
          <c:dPt>
            <c:idx val="4"/>
            <c:invertIfNegative val="0"/>
            <c:bubble3D val="0"/>
            <c:spPr>
              <a:solidFill>
                <a:srgbClr val="7C878E"/>
              </a:solidFill>
              <a:ln>
                <a:noFill/>
              </a:ln>
              <a:effectLst/>
            </c:spPr>
            <c:extLst>
              <c:ext xmlns:c16="http://schemas.microsoft.com/office/drawing/2014/chart" uri="{C3380CC4-5D6E-409C-BE32-E72D297353CC}">
                <c16:uniqueId val="{00000009-7F9E-492B-AE05-FBA6B64267ED}"/>
              </c:ext>
            </c:extLst>
          </c:dPt>
          <c:dPt>
            <c:idx val="5"/>
            <c:invertIfNegative val="0"/>
            <c:bubble3D val="0"/>
            <c:spPr>
              <a:solidFill>
                <a:srgbClr val="7C878E"/>
              </a:solidFill>
              <a:ln>
                <a:noFill/>
              </a:ln>
              <a:effectLst/>
            </c:spPr>
            <c:extLst>
              <c:ext xmlns:c16="http://schemas.microsoft.com/office/drawing/2014/chart" uri="{C3380CC4-5D6E-409C-BE32-E72D297353CC}">
                <c16:uniqueId val="{0000000B-7F9E-492B-AE05-FBA6B64267ED}"/>
              </c:ext>
            </c:extLst>
          </c:dPt>
          <c:dPt>
            <c:idx val="6"/>
            <c:invertIfNegative val="0"/>
            <c:bubble3D val="0"/>
            <c:spPr>
              <a:solidFill>
                <a:srgbClr val="7C878E"/>
              </a:solidFill>
              <a:ln>
                <a:noFill/>
              </a:ln>
              <a:effectLst/>
            </c:spPr>
            <c:extLst>
              <c:ext xmlns:c16="http://schemas.microsoft.com/office/drawing/2014/chart" uri="{C3380CC4-5D6E-409C-BE32-E72D297353CC}">
                <c16:uniqueId val="{0000000D-7F9E-492B-AE05-FBA6B64267ED}"/>
              </c:ext>
            </c:extLst>
          </c:dPt>
          <c:dPt>
            <c:idx val="7"/>
            <c:invertIfNegative val="0"/>
            <c:bubble3D val="0"/>
            <c:spPr>
              <a:solidFill>
                <a:srgbClr val="7C878E"/>
              </a:solidFill>
              <a:ln>
                <a:noFill/>
              </a:ln>
              <a:effectLst/>
            </c:spPr>
            <c:extLst>
              <c:ext xmlns:c16="http://schemas.microsoft.com/office/drawing/2014/chart" uri="{C3380CC4-5D6E-409C-BE32-E72D297353CC}">
                <c16:uniqueId val="{0000000F-7F9E-492B-AE05-FBA6B64267ED}"/>
              </c:ext>
            </c:extLst>
          </c:dPt>
          <c:dPt>
            <c:idx val="8"/>
            <c:invertIfNegative val="0"/>
            <c:bubble3D val="0"/>
            <c:spPr>
              <a:solidFill>
                <a:srgbClr val="7C878E"/>
              </a:solidFill>
              <a:ln>
                <a:noFill/>
              </a:ln>
              <a:effectLst/>
            </c:spPr>
            <c:extLst>
              <c:ext xmlns:c16="http://schemas.microsoft.com/office/drawing/2014/chart" uri="{C3380CC4-5D6E-409C-BE32-E72D297353CC}">
                <c16:uniqueId val="{00000011-7F9E-492B-AE05-FBA6B64267ED}"/>
              </c:ext>
            </c:extLst>
          </c:dPt>
          <c:dPt>
            <c:idx val="9"/>
            <c:invertIfNegative val="0"/>
            <c:bubble3D val="0"/>
            <c:spPr>
              <a:solidFill>
                <a:srgbClr val="7C878E"/>
              </a:solidFill>
              <a:ln>
                <a:noFill/>
              </a:ln>
              <a:effectLst/>
            </c:spPr>
            <c:extLst>
              <c:ext xmlns:c16="http://schemas.microsoft.com/office/drawing/2014/chart" uri="{C3380CC4-5D6E-409C-BE32-E72D297353CC}">
                <c16:uniqueId val="{00000013-7F9E-492B-AE05-FBA6B64267E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F9E-492B-AE05-FBA6B64267E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F9E-492B-AE05-FBA6B64267E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F9E-492B-AE05-FBA6B64267E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F9E-492B-AE05-FBA6B64267E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F9E-492B-AE05-FBA6B64267E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F9E-492B-AE05-FBA6B64267E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F9E-492B-AE05-FBA6B64267E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F9E-492B-AE05-FBA6B64267ED}"/>
              </c:ext>
            </c:extLst>
          </c:dPt>
          <c:dPt>
            <c:idx val="31"/>
            <c:invertIfNegative val="0"/>
            <c:bubble3D val="0"/>
            <c:spPr>
              <a:solidFill>
                <a:srgbClr val="FBBB27"/>
              </a:solidFill>
              <a:ln>
                <a:noFill/>
              </a:ln>
              <a:effectLst/>
            </c:spPr>
            <c:extLst>
              <c:ext xmlns:c16="http://schemas.microsoft.com/office/drawing/2014/chart" uri="{C3380CC4-5D6E-409C-BE32-E72D297353CC}">
                <c16:uniqueId val="{00000025-7F9E-492B-AE05-FBA6B64267ED}"/>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'F29'!$H$7:$H$38</c:f>
              <c:strCache>
                <c:ptCount val="32"/>
                <c:pt idx="0">
                  <c:v>Baja California Sur</c:v>
                </c:pt>
                <c:pt idx="1">
                  <c:v>Campeche</c:v>
                </c:pt>
                <c:pt idx="2">
                  <c:v>Tlaxcala</c:v>
                </c:pt>
                <c:pt idx="3">
                  <c:v>Quintana Roo</c:v>
                </c:pt>
                <c:pt idx="4">
                  <c:v>Yucatán</c:v>
                </c:pt>
                <c:pt idx="5">
                  <c:v>Tabasco</c:v>
                </c:pt>
                <c:pt idx="6">
                  <c:v>Colima</c:v>
                </c:pt>
                <c:pt idx="7">
                  <c:v>Aguascalientes</c:v>
                </c:pt>
                <c:pt idx="8">
                  <c:v>Nayarit</c:v>
                </c:pt>
                <c:pt idx="9">
                  <c:v>Sonora</c:v>
                </c:pt>
                <c:pt idx="10">
                  <c:v>Coahuila</c:v>
                </c:pt>
                <c:pt idx="11">
                  <c:v>Morelos</c:v>
                </c:pt>
                <c:pt idx="12">
                  <c:v>Querétaro</c:v>
                </c:pt>
                <c:pt idx="13">
                  <c:v>Tamaulipas</c:v>
                </c:pt>
                <c:pt idx="14">
                  <c:v>Sinaloa</c:v>
                </c:pt>
                <c:pt idx="15">
                  <c:v>Durango</c:v>
                </c:pt>
                <c:pt idx="16">
                  <c:v>Hidalgo</c:v>
                </c:pt>
                <c:pt idx="17">
                  <c:v>Nuevo León</c:v>
                </c:pt>
                <c:pt idx="18">
                  <c:v>Baja California</c:v>
                </c:pt>
                <c:pt idx="19">
                  <c:v>Zacatecas</c:v>
                </c:pt>
                <c:pt idx="20">
                  <c:v>Chihuahua</c:v>
                </c:pt>
                <c:pt idx="21">
                  <c:v>San Luis Potosí</c:v>
                </c:pt>
                <c:pt idx="22">
                  <c:v>Chiapas</c:v>
                </c:pt>
                <c:pt idx="23">
                  <c:v>Veracruz</c:v>
                </c:pt>
                <c:pt idx="24">
                  <c:v>Puebla</c:v>
                </c:pt>
                <c:pt idx="25">
                  <c:v>Oaxaca</c:v>
                </c:pt>
                <c:pt idx="26">
                  <c:v>Guerrero</c:v>
                </c:pt>
                <c:pt idx="27">
                  <c:v>Ciudad de México</c:v>
                </c:pt>
                <c:pt idx="28">
                  <c:v>Estado de México</c:v>
                </c:pt>
                <c:pt idx="29">
                  <c:v>Guanajuato</c:v>
                </c:pt>
                <c:pt idx="30">
                  <c:v>Michoacán</c:v>
                </c:pt>
                <c:pt idx="31">
                  <c:v>Jalisco</c:v>
                </c:pt>
              </c:strCache>
            </c:strRef>
          </c:cat>
          <c:val>
            <c:numRef>
              <c:f>'F29'!$I$7:$I$38</c:f>
              <c:numCache>
                <c:formatCode>0.00%</c:formatCode>
                <c:ptCount val="32"/>
                <c:pt idx="0">
                  <c:v>2.647527246620345E-3</c:v>
                </c:pt>
                <c:pt idx="1">
                  <c:v>2.8690703393666876E-3</c:v>
                </c:pt>
                <c:pt idx="2">
                  <c:v>6.0491254408184198E-3</c:v>
                </c:pt>
                <c:pt idx="3">
                  <c:v>6.1150261858367635E-3</c:v>
                </c:pt>
                <c:pt idx="4">
                  <c:v>6.3947640431476771E-3</c:v>
                </c:pt>
                <c:pt idx="5">
                  <c:v>8.3283421985049962E-3</c:v>
                </c:pt>
                <c:pt idx="6">
                  <c:v>8.4093703522584405E-3</c:v>
                </c:pt>
                <c:pt idx="7">
                  <c:v>1.3636985980629734E-2</c:v>
                </c:pt>
                <c:pt idx="8">
                  <c:v>1.6934814919076554E-2</c:v>
                </c:pt>
                <c:pt idx="9">
                  <c:v>1.7353644954518143E-2</c:v>
                </c:pt>
                <c:pt idx="10">
                  <c:v>1.7565967018757424E-2</c:v>
                </c:pt>
                <c:pt idx="11">
                  <c:v>1.939682953046146E-2</c:v>
                </c:pt>
                <c:pt idx="12">
                  <c:v>1.9532937756081094E-2</c:v>
                </c:pt>
                <c:pt idx="13">
                  <c:v>2.2646069262813533E-2</c:v>
                </c:pt>
                <c:pt idx="14">
                  <c:v>2.3178251040678433E-2</c:v>
                </c:pt>
                <c:pt idx="15">
                  <c:v>2.4789300844468558E-2</c:v>
                </c:pt>
                <c:pt idx="16">
                  <c:v>2.4963385249210678E-2</c:v>
                </c:pt>
                <c:pt idx="17">
                  <c:v>2.5768021886891757E-2</c:v>
                </c:pt>
                <c:pt idx="18">
                  <c:v>2.7655187275743568E-2</c:v>
                </c:pt>
                <c:pt idx="19">
                  <c:v>3.1377237359709917E-2</c:v>
                </c:pt>
                <c:pt idx="20">
                  <c:v>3.1668918717664252E-2</c:v>
                </c:pt>
                <c:pt idx="21">
                  <c:v>3.3948927607074117E-2</c:v>
                </c:pt>
                <c:pt idx="22">
                  <c:v>3.4091449792472639E-2</c:v>
                </c:pt>
                <c:pt idx="23">
                  <c:v>3.8900942920533831E-2</c:v>
                </c:pt>
                <c:pt idx="24">
                  <c:v>4.0406054719582717E-2</c:v>
                </c:pt>
                <c:pt idx="25">
                  <c:v>4.6052354262009744E-2</c:v>
                </c:pt>
                <c:pt idx="26">
                  <c:v>5.066526798250718E-2</c:v>
                </c:pt>
                <c:pt idx="27">
                  <c:v>5.4931520250974405E-2</c:v>
                </c:pt>
                <c:pt idx="28">
                  <c:v>6.0129827005583891E-2</c:v>
                </c:pt>
                <c:pt idx="29">
                  <c:v>8.4173232009483068E-2</c:v>
                </c:pt>
                <c:pt idx="30">
                  <c:v>9.7687399120006263E-2</c:v>
                </c:pt>
                <c:pt idx="31">
                  <c:v>0.10173225441711299</c:v>
                </c:pt>
              </c:numCache>
            </c:numRef>
          </c:val>
          <c:extLst>
            <c:ext xmlns:c16="http://schemas.microsoft.com/office/drawing/2014/chart" uri="{C3380CC4-5D6E-409C-BE32-E72D297353CC}">
              <c16:uniqueId val="{00000026-7F9E-492B-AE05-FBA6B64267E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351618547681539"/>
          <c:y val="2.2796945836315915E-2"/>
          <c:w val="0.6598171478565179"/>
          <c:h val="0.95440610832736816"/>
        </c:manualLayout>
      </c:layout>
      <c:barChart>
        <c:barDir val="bar"/>
        <c:grouping val="clustered"/>
        <c:varyColors val="0"/>
        <c:ser>
          <c:idx val="0"/>
          <c:order val="0"/>
          <c:tx>
            <c:strRef>
              <c:f>'F30'!$B$6</c:f>
              <c:strCache>
                <c:ptCount val="1"/>
                <c:pt idx="0">
                  <c:v>Remesas_var</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6FA-44F7-9DC4-83185C294A6D}"/>
              </c:ext>
            </c:extLst>
          </c:dPt>
          <c:dPt>
            <c:idx val="1"/>
            <c:invertIfNegative val="0"/>
            <c:bubble3D val="0"/>
            <c:spPr>
              <a:solidFill>
                <a:srgbClr val="7C878E"/>
              </a:solidFill>
              <a:ln>
                <a:noFill/>
              </a:ln>
              <a:effectLst/>
            </c:spPr>
            <c:extLst>
              <c:ext xmlns:c16="http://schemas.microsoft.com/office/drawing/2014/chart" uri="{C3380CC4-5D6E-409C-BE32-E72D297353CC}">
                <c16:uniqueId val="{00000003-E6FA-44F7-9DC4-83185C294A6D}"/>
              </c:ext>
            </c:extLst>
          </c:dPt>
          <c:dPt>
            <c:idx val="2"/>
            <c:invertIfNegative val="0"/>
            <c:bubble3D val="0"/>
            <c:spPr>
              <a:solidFill>
                <a:srgbClr val="7C878E"/>
              </a:solidFill>
              <a:ln>
                <a:noFill/>
              </a:ln>
              <a:effectLst/>
            </c:spPr>
            <c:extLst>
              <c:ext xmlns:c16="http://schemas.microsoft.com/office/drawing/2014/chart" uri="{C3380CC4-5D6E-409C-BE32-E72D297353CC}">
                <c16:uniqueId val="{00000005-E6FA-44F7-9DC4-83185C294A6D}"/>
              </c:ext>
            </c:extLst>
          </c:dPt>
          <c:dPt>
            <c:idx val="3"/>
            <c:invertIfNegative val="0"/>
            <c:bubble3D val="0"/>
            <c:spPr>
              <a:solidFill>
                <a:srgbClr val="7C878E"/>
              </a:solidFill>
              <a:ln>
                <a:noFill/>
              </a:ln>
              <a:effectLst/>
            </c:spPr>
            <c:extLst>
              <c:ext xmlns:c16="http://schemas.microsoft.com/office/drawing/2014/chart" uri="{C3380CC4-5D6E-409C-BE32-E72D297353CC}">
                <c16:uniqueId val="{00000007-E6FA-44F7-9DC4-83185C294A6D}"/>
              </c:ext>
            </c:extLst>
          </c:dPt>
          <c:dPt>
            <c:idx val="4"/>
            <c:invertIfNegative val="0"/>
            <c:bubble3D val="0"/>
            <c:spPr>
              <a:solidFill>
                <a:srgbClr val="7C878E"/>
              </a:solidFill>
              <a:ln>
                <a:noFill/>
              </a:ln>
              <a:effectLst/>
            </c:spPr>
            <c:extLst>
              <c:ext xmlns:c16="http://schemas.microsoft.com/office/drawing/2014/chart" uri="{C3380CC4-5D6E-409C-BE32-E72D297353CC}">
                <c16:uniqueId val="{00000009-E6FA-44F7-9DC4-83185C294A6D}"/>
              </c:ext>
            </c:extLst>
          </c:dPt>
          <c:dPt>
            <c:idx val="5"/>
            <c:invertIfNegative val="0"/>
            <c:bubble3D val="0"/>
            <c:spPr>
              <a:solidFill>
                <a:srgbClr val="7C878E"/>
              </a:solidFill>
              <a:ln>
                <a:noFill/>
              </a:ln>
              <a:effectLst/>
            </c:spPr>
            <c:extLst>
              <c:ext xmlns:c16="http://schemas.microsoft.com/office/drawing/2014/chart" uri="{C3380CC4-5D6E-409C-BE32-E72D297353CC}">
                <c16:uniqueId val="{0000000B-E6FA-44F7-9DC4-83185C294A6D}"/>
              </c:ext>
            </c:extLst>
          </c:dPt>
          <c:dPt>
            <c:idx val="6"/>
            <c:invertIfNegative val="0"/>
            <c:bubble3D val="0"/>
            <c:spPr>
              <a:solidFill>
                <a:srgbClr val="7C878E"/>
              </a:solidFill>
              <a:ln>
                <a:noFill/>
              </a:ln>
              <a:effectLst/>
            </c:spPr>
            <c:extLst>
              <c:ext xmlns:c16="http://schemas.microsoft.com/office/drawing/2014/chart" uri="{C3380CC4-5D6E-409C-BE32-E72D297353CC}">
                <c16:uniqueId val="{0000000D-E6FA-44F7-9DC4-83185C294A6D}"/>
              </c:ext>
            </c:extLst>
          </c:dPt>
          <c:dPt>
            <c:idx val="7"/>
            <c:invertIfNegative val="0"/>
            <c:bubble3D val="0"/>
            <c:spPr>
              <a:solidFill>
                <a:srgbClr val="7C878E"/>
              </a:solidFill>
              <a:ln>
                <a:noFill/>
              </a:ln>
              <a:effectLst/>
            </c:spPr>
            <c:extLst>
              <c:ext xmlns:c16="http://schemas.microsoft.com/office/drawing/2014/chart" uri="{C3380CC4-5D6E-409C-BE32-E72D297353CC}">
                <c16:uniqueId val="{0000000F-E6FA-44F7-9DC4-83185C294A6D}"/>
              </c:ext>
            </c:extLst>
          </c:dPt>
          <c:dPt>
            <c:idx val="8"/>
            <c:invertIfNegative val="0"/>
            <c:bubble3D val="0"/>
            <c:spPr>
              <a:solidFill>
                <a:srgbClr val="7C878E"/>
              </a:solidFill>
              <a:ln>
                <a:noFill/>
              </a:ln>
              <a:effectLst/>
            </c:spPr>
            <c:extLst>
              <c:ext xmlns:c16="http://schemas.microsoft.com/office/drawing/2014/chart" uri="{C3380CC4-5D6E-409C-BE32-E72D297353CC}">
                <c16:uniqueId val="{00000011-E6FA-44F7-9DC4-83185C294A6D}"/>
              </c:ext>
            </c:extLst>
          </c:dPt>
          <c:dPt>
            <c:idx val="9"/>
            <c:invertIfNegative val="0"/>
            <c:bubble3D val="0"/>
            <c:spPr>
              <a:solidFill>
                <a:srgbClr val="7C878E"/>
              </a:solidFill>
              <a:ln>
                <a:noFill/>
              </a:ln>
              <a:effectLst/>
            </c:spPr>
            <c:extLst>
              <c:ext xmlns:c16="http://schemas.microsoft.com/office/drawing/2014/chart" uri="{C3380CC4-5D6E-409C-BE32-E72D297353CC}">
                <c16:uniqueId val="{00000013-E6FA-44F7-9DC4-83185C294A6D}"/>
              </c:ext>
            </c:extLst>
          </c:dPt>
          <c:dPt>
            <c:idx val="10"/>
            <c:invertIfNegative val="0"/>
            <c:bubble3D val="0"/>
            <c:spPr>
              <a:solidFill>
                <a:srgbClr val="FBBB27"/>
              </a:solidFill>
              <a:ln>
                <a:noFill/>
              </a:ln>
              <a:effectLst/>
            </c:spPr>
            <c:extLst>
              <c:ext xmlns:c16="http://schemas.microsoft.com/office/drawing/2014/chart" uri="{C3380CC4-5D6E-409C-BE32-E72D297353CC}">
                <c16:uniqueId val="{00000015-E6FA-44F7-9DC4-83185C294A6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6FA-44F7-9DC4-83185C294A6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6FA-44F7-9DC4-83185C294A6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6FA-44F7-9DC4-83185C294A6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6FA-44F7-9DC4-83185C294A6D}"/>
              </c:ext>
            </c:extLst>
          </c:dPt>
          <c:dPt>
            <c:idx val="15"/>
            <c:invertIfNegative val="0"/>
            <c:bubble3D val="0"/>
            <c:spPr>
              <a:solidFill>
                <a:srgbClr val="95682B"/>
              </a:solidFill>
              <a:ln>
                <a:noFill/>
              </a:ln>
              <a:effectLst/>
            </c:spPr>
            <c:extLst>
              <c:ext xmlns:c16="http://schemas.microsoft.com/office/drawing/2014/chart" uri="{C3380CC4-5D6E-409C-BE32-E72D297353CC}">
                <c16:uniqueId val="{0000001F-E6FA-44F7-9DC4-83185C294A6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6FA-44F7-9DC4-83185C294A6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6FA-44F7-9DC4-83185C294A6D}"/>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'F30'!$A$7:$A$39</c:f>
              <c:strCache>
                <c:ptCount val="33"/>
                <c:pt idx="0">
                  <c:v>Baja California</c:v>
                </c:pt>
                <c:pt idx="1">
                  <c:v>Sinaloa</c:v>
                </c:pt>
                <c:pt idx="2">
                  <c:v>Chihuahua</c:v>
                </c:pt>
                <c:pt idx="3">
                  <c:v>Guanajuato</c:v>
                </c:pt>
                <c:pt idx="4">
                  <c:v>San Luis Potosí</c:v>
                </c:pt>
                <c:pt idx="5">
                  <c:v>Sonora</c:v>
                </c:pt>
                <c:pt idx="6">
                  <c:v>Tamaulipas</c:v>
                </c:pt>
                <c:pt idx="7">
                  <c:v>Coahuila</c:v>
                </c:pt>
                <c:pt idx="8">
                  <c:v>Michoacán</c:v>
                </c:pt>
                <c:pt idx="9">
                  <c:v>Colima</c:v>
                </c:pt>
                <c:pt idx="10">
                  <c:v>Jalisco</c:v>
                </c:pt>
                <c:pt idx="11">
                  <c:v>Puebla</c:v>
                </c:pt>
                <c:pt idx="12">
                  <c:v>Hidalgo</c:v>
                </c:pt>
                <c:pt idx="13">
                  <c:v>Querétaro</c:v>
                </c:pt>
                <c:pt idx="14">
                  <c:v>Aguascalientes</c:v>
                </c:pt>
                <c:pt idx="15">
                  <c:v>Nacional</c:v>
                </c:pt>
                <c:pt idx="16">
                  <c:v>Zacatecas</c:v>
                </c:pt>
                <c:pt idx="17">
                  <c:v>Veracruz</c:v>
                </c:pt>
                <c:pt idx="18">
                  <c:v>Durango</c:v>
                </c:pt>
                <c:pt idx="19">
                  <c:v>Nuevo León</c:v>
                </c:pt>
                <c:pt idx="20">
                  <c:v>Nayarit</c:v>
                </c:pt>
                <c:pt idx="21">
                  <c:v>Baja California Sur</c:v>
                </c:pt>
                <c:pt idx="22">
                  <c:v>Oaxaca</c:v>
                </c:pt>
                <c:pt idx="23">
                  <c:v>Tlaxcala</c:v>
                </c:pt>
                <c:pt idx="24">
                  <c:v>Ciudad de México</c:v>
                </c:pt>
                <c:pt idx="25">
                  <c:v>Morelos</c:v>
                </c:pt>
                <c:pt idx="26">
                  <c:v>Guerrero</c:v>
                </c:pt>
                <c:pt idx="27">
                  <c:v>Campeche</c:v>
                </c:pt>
                <c:pt idx="28">
                  <c:v>Estado de México</c:v>
                </c:pt>
                <c:pt idx="29">
                  <c:v>Chiapas</c:v>
                </c:pt>
                <c:pt idx="30">
                  <c:v>Yucatán</c:v>
                </c:pt>
                <c:pt idx="31">
                  <c:v>Quintana Roo</c:v>
                </c:pt>
                <c:pt idx="32">
                  <c:v>Tabasco</c:v>
                </c:pt>
              </c:strCache>
            </c:strRef>
          </c:cat>
          <c:val>
            <c:numRef>
              <c:f>'F30'!$B$7:$B$39</c:f>
              <c:numCache>
                <c:formatCode>0.00%</c:formatCode>
                <c:ptCount val="33"/>
                <c:pt idx="0">
                  <c:v>7.4266873300075531E-2</c:v>
                </c:pt>
                <c:pt idx="1">
                  <c:v>9.1141127049922943E-2</c:v>
                </c:pt>
                <c:pt idx="2">
                  <c:v>0.17951285839080811</c:v>
                </c:pt>
                <c:pt idx="3">
                  <c:v>0.1932448148727417</c:v>
                </c:pt>
                <c:pt idx="4">
                  <c:v>0.19954396784305573</c:v>
                </c:pt>
                <c:pt idx="5">
                  <c:v>0.22798620164394379</c:v>
                </c:pt>
                <c:pt idx="6">
                  <c:v>0.23510065674781799</c:v>
                </c:pt>
                <c:pt idx="7">
                  <c:v>0.246495321393013</c:v>
                </c:pt>
                <c:pt idx="8">
                  <c:v>0.25883728265762329</c:v>
                </c:pt>
                <c:pt idx="9">
                  <c:v>0.26241505146026611</c:v>
                </c:pt>
                <c:pt idx="10">
                  <c:v>0.26800790429115295</c:v>
                </c:pt>
                <c:pt idx="11">
                  <c:v>0.29619115591049194</c:v>
                </c:pt>
                <c:pt idx="12">
                  <c:v>0.29860204458236694</c:v>
                </c:pt>
                <c:pt idx="13">
                  <c:v>0.29897657036781311</c:v>
                </c:pt>
                <c:pt idx="14">
                  <c:v>0.31083410978317261</c:v>
                </c:pt>
                <c:pt idx="15">
                  <c:v>0.31449195742607117</c:v>
                </c:pt>
                <c:pt idx="16">
                  <c:v>0.33535569906234741</c:v>
                </c:pt>
                <c:pt idx="17">
                  <c:v>0.33602267503738403</c:v>
                </c:pt>
                <c:pt idx="18">
                  <c:v>0.33827167749404907</c:v>
                </c:pt>
                <c:pt idx="19">
                  <c:v>0.35524603724479675</c:v>
                </c:pt>
                <c:pt idx="20">
                  <c:v>0.35809904336929321</c:v>
                </c:pt>
                <c:pt idx="21">
                  <c:v>0.38033834099769592</c:v>
                </c:pt>
                <c:pt idx="22">
                  <c:v>0.42715650796890259</c:v>
                </c:pt>
                <c:pt idx="23">
                  <c:v>0.4291546642780304</c:v>
                </c:pt>
                <c:pt idx="24">
                  <c:v>0.43307909369468689</c:v>
                </c:pt>
                <c:pt idx="25">
                  <c:v>0.44785115122795105</c:v>
                </c:pt>
                <c:pt idx="26">
                  <c:v>0.45726817846298218</c:v>
                </c:pt>
                <c:pt idx="27">
                  <c:v>0.46865552663803101</c:v>
                </c:pt>
                <c:pt idx="28">
                  <c:v>0.46985852718353271</c:v>
                </c:pt>
                <c:pt idx="29">
                  <c:v>0.73405998945236206</c:v>
                </c:pt>
                <c:pt idx="30">
                  <c:v>0.83147436380386353</c:v>
                </c:pt>
                <c:pt idx="31">
                  <c:v>0.84677737951278687</c:v>
                </c:pt>
                <c:pt idx="32">
                  <c:v>0.92623072862625122</c:v>
                </c:pt>
              </c:numCache>
            </c:numRef>
          </c:val>
          <c:extLst>
            <c:ext xmlns:c16="http://schemas.microsoft.com/office/drawing/2014/chart" uri="{C3380CC4-5D6E-409C-BE32-E72D297353CC}">
              <c16:uniqueId val="{00000024-E6FA-44F7-9DC4-83185C294A6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'F33'!$C$5</c:f>
              <c:strCache>
                <c:ptCount val="1"/>
                <c:pt idx="0">
                  <c:v>Guadalajara</c:v>
                </c:pt>
              </c:strCache>
            </c:strRef>
          </c:tx>
          <c:spPr>
            <a:solidFill>
              <a:srgbClr val="FAD496"/>
            </a:solidFill>
            <a:ln>
              <a:noFill/>
            </a:ln>
            <a:effectLst/>
          </c:spPr>
          <c:invertIfNegative val="0"/>
          <c:dPt>
            <c:idx val="0"/>
            <c:invertIfNegative val="0"/>
            <c:bubble3D val="0"/>
            <c:spPr>
              <a:solidFill>
                <a:srgbClr val="FAD496"/>
              </a:solidFill>
              <a:ln>
                <a:noFill/>
              </a:ln>
              <a:effectLst/>
            </c:spPr>
            <c:extLst>
              <c:ext xmlns:c16="http://schemas.microsoft.com/office/drawing/2014/chart" uri="{C3380CC4-5D6E-409C-BE32-E72D297353CC}">
                <c16:uniqueId val="{00000001-965E-46AB-8110-26C1B27C9D18}"/>
              </c:ext>
            </c:extLst>
          </c:dPt>
          <c:dPt>
            <c:idx val="1"/>
            <c:invertIfNegative val="0"/>
            <c:bubble3D val="0"/>
            <c:spPr>
              <a:solidFill>
                <a:srgbClr val="F5A82B"/>
              </a:solidFill>
              <a:ln>
                <a:noFill/>
              </a:ln>
              <a:effectLst/>
            </c:spPr>
            <c:extLst>
              <c:ext xmlns:c16="http://schemas.microsoft.com/office/drawing/2014/chart" uri="{C3380CC4-5D6E-409C-BE32-E72D297353CC}">
                <c16:uniqueId val="{00000003-965E-46AB-8110-26C1B27C9D18}"/>
              </c:ext>
            </c:extLst>
          </c:dPt>
          <c:dPt>
            <c:idx val="2"/>
            <c:invertIfNegative val="0"/>
            <c:bubble3D val="0"/>
            <c:spPr>
              <a:solidFill>
                <a:srgbClr val="FAD496"/>
              </a:solidFill>
              <a:ln>
                <a:noFill/>
              </a:ln>
              <a:effectLst/>
            </c:spPr>
            <c:extLst>
              <c:ext xmlns:c16="http://schemas.microsoft.com/office/drawing/2014/chart" uri="{C3380CC4-5D6E-409C-BE32-E72D297353CC}">
                <c16:uniqueId val="{00000005-965E-46AB-8110-26C1B27C9D18}"/>
              </c:ext>
            </c:extLst>
          </c:dPt>
          <c:dPt>
            <c:idx val="3"/>
            <c:invertIfNegative val="0"/>
            <c:bubble3D val="0"/>
            <c:spPr>
              <a:solidFill>
                <a:srgbClr val="FAD496"/>
              </a:solidFill>
              <a:ln>
                <a:noFill/>
              </a:ln>
              <a:effectLst/>
            </c:spPr>
            <c:extLst>
              <c:ext xmlns:c16="http://schemas.microsoft.com/office/drawing/2014/chart" uri="{C3380CC4-5D6E-409C-BE32-E72D297353CC}">
                <c16:uniqueId val="{00000007-965E-46AB-8110-26C1B27C9D18}"/>
              </c:ext>
            </c:extLst>
          </c:dPt>
          <c:dPt>
            <c:idx val="4"/>
            <c:invertIfNegative val="0"/>
            <c:bubble3D val="0"/>
            <c:spPr>
              <a:solidFill>
                <a:srgbClr val="FAD496"/>
              </a:solidFill>
              <a:ln>
                <a:noFill/>
              </a:ln>
              <a:effectLst/>
            </c:spPr>
            <c:extLst>
              <c:ext xmlns:c16="http://schemas.microsoft.com/office/drawing/2014/chart" uri="{C3380CC4-5D6E-409C-BE32-E72D297353CC}">
                <c16:uniqueId val="{00000009-965E-46AB-8110-26C1B27C9D18}"/>
              </c:ext>
            </c:extLst>
          </c:dPt>
          <c:dPt>
            <c:idx val="5"/>
            <c:invertIfNegative val="0"/>
            <c:bubble3D val="0"/>
            <c:spPr>
              <a:solidFill>
                <a:srgbClr val="F5A82B"/>
              </a:solidFill>
              <a:ln>
                <a:noFill/>
              </a:ln>
              <a:effectLst/>
            </c:spPr>
            <c:extLst>
              <c:ext xmlns:c16="http://schemas.microsoft.com/office/drawing/2014/chart" uri="{C3380CC4-5D6E-409C-BE32-E72D297353CC}">
                <c16:uniqueId val="{0000000B-965E-46AB-8110-26C1B27C9D18}"/>
              </c:ext>
            </c:extLst>
          </c:dPt>
          <c:dPt>
            <c:idx val="6"/>
            <c:invertIfNegative val="0"/>
            <c:bubble3D val="0"/>
            <c:spPr>
              <a:solidFill>
                <a:srgbClr val="FAD496"/>
              </a:solidFill>
              <a:ln>
                <a:noFill/>
              </a:ln>
              <a:effectLst/>
            </c:spPr>
            <c:extLst>
              <c:ext xmlns:c16="http://schemas.microsoft.com/office/drawing/2014/chart" uri="{C3380CC4-5D6E-409C-BE32-E72D297353CC}">
                <c16:uniqueId val="{0000000D-965E-46AB-8110-26C1B27C9D18}"/>
              </c:ext>
            </c:extLst>
          </c:dPt>
          <c:dPt>
            <c:idx val="7"/>
            <c:invertIfNegative val="0"/>
            <c:bubble3D val="0"/>
            <c:spPr>
              <a:solidFill>
                <a:srgbClr val="FAD496"/>
              </a:solidFill>
              <a:ln>
                <a:noFill/>
              </a:ln>
              <a:effectLst/>
            </c:spPr>
            <c:extLst>
              <c:ext xmlns:c16="http://schemas.microsoft.com/office/drawing/2014/chart" uri="{C3380CC4-5D6E-409C-BE32-E72D297353CC}">
                <c16:uniqueId val="{0000000F-965E-46AB-8110-26C1B27C9D18}"/>
              </c:ext>
            </c:extLst>
          </c:dPt>
          <c:dPt>
            <c:idx val="8"/>
            <c:invertIfNegative val="0"/>
            <c:bubble3D val="0"/>
            <c:spPr>
              <a:solidFill>
                <a:srgbClr val="FAD496"/>
              </a:solidFill>
              <a:ln>
                <a:noFill/>
              </a:ln>
              <a:effectLst/>
            </c:spPr>
            <c:extLst>
              <c:ext xmlns:c16="http://schemas.microsoft.com/office/drawing/2014/chart" uri="{C3380CC4-5D6E-409C-BE32-E72D297353CC}">
                <c16:uniqueId val="{00000011-965E-46AB-8110-26C1B27C9D18}"/>
              </c:ext>
            </c:extLst>
          </c:dPt>
          <c:dPt>
            <c:idx val="9"/>
            <c:invertIfNegative val="0"/>
            <c:bubble3D val="0"/>
            <c:spPr>
              <a:solidFill>
                <a:srgbClr val="F5A82B"/>
              </a:solidFill>
              <a:ln>
                <a:noFill/>
              </a:ln>
              <a:effectLst/>
            </c:spPr>
            <c:extLst>
              <c:ext xmlns:c16="http://schemas.microsoft.com/office/drawing/2014/chart" uri="{C3380CC4-5D6E-409C-BE32-E72D297353CC}">
                <c16:uniqueId val="{00000013-965E-46AB-8110-26C1B27C9D18}"/>
              </c:ext>
            </c:extLst>
          </c:dPt>
          <c:dPt>
            <c:idx val="10"/>
            <c:invertIfNegative val="0"/>
            <c:bubble3D val="0"/>
            <c:spPr>
              <a:solidFill>
                <a:srgbClr val="FAD496"/>
              </a:solidFill>
              <a:ln>
                <a:noFill/>
              </a:ln>
              <a:effectLst/>
            </c:spPr>
            <c:extLst>
              <c:ext xmlns:c16="http://schemas.microsoft.com/office/drawing/2014/chart" uri="{C3380CC4-5D6E-409C-BE32-E72D297353CC}">
                <c16:uniqueId val="{00000015-965E-46AB-8110-26C1B27C9D18}"/>
              </c:ext>
            </c:extLst>
          </c:dPt>
          <c:dPt>
            <c:idx val="11"/>
            <c:invertIfNegative val="0"/>
            <c:bubble3D val="0"/>
            <c:spPr>
              <a:solidFill>
                <a:srgbClr val="FAD496"/>
              </a:solidFill>
              <a:ln>
                <a:noFill/>
              </a:ln>
              <a:effectLst/>
            </c:spPr>
            <c:extLst>
              <c:ext xmlns:c16="http://schemas.microsoft.com/office/drawing/2014/chart" uri="{C3380CC4-5D6E-409C-BE32-E72D297353CC}">
                <c16:uniqueId val="{00000017-965E-46AB-8110-26C1B27C9D18}"/>
              </c:ext>
            </c:extLst>
          </c:dPt>
          <c:dPt>
            <c:idx val="12"/>
            <c:invertIfNegative val="0"/>
            <c:bubble3D val="0"/>
            <c:spPr>
              <a:solidFill>
                <a:srgbClr val="FAD496"/>
              </a:solidFill>
              <a:ln>
                <a:noFill/>
              </a:ln>
              <a:effectLst/>
            </c:spPr>
            <c:extLst>
              <c:ext xmlns:c16="http://schemas.microsoft.com/office/drawing/2014/chart" uri="{C3380CC4-5D6E-409C-BE32-E72D297353CC}">
                <c16:uniqueId val="{00000019-965E-46AB-8110-26C1B27C9D18}"/>
              </c:ext>
            </c:extLst>
          </c:dPt>
          <c:dPt>
            <c:idx val="13"/>
            <c:invertIfNegative val="0"/>
            <c:bubble3D val="0"/>
            <c:spPr>
              <a:solidFill>
                <a:srgbClr val="F5A82B"/>
              </a:solidFill>
              <a:ln>
                <a:noFill/>
              </a:ln>
              <a:effectLst/>
            </c:spPr>
            <c:extLst>
              <c:ext xmlns:c16="http://schemas.microsoft.com/office/drawing/2014/chart" uri="{C3380CC4-5D6E-409C-BE32-E72D297353CC}">
                <c16:uniqueId val="{0000001B-965E-46AB-8110-26C1B27C9D18}"/>
              </c:ext>
            </c:extLst>
          </c:dPt>
          <c:dPt>
            <c:idx val="14"/>
            <c:invertIfNegative val="0"/>
            <c:bubble3D val="0"/>
            <c:spPr>
              <a:solidFill>
                <a:srgbClr val="FAD496"/>
              </a:solidFill>
              <a:ln>
                <a:noFill/>
              </a:ln>
              <a:effectLst/>
            </c:spPr>
            <c:extLst>
              <c:ext xmlns:c16="http://schemas.microsoft.com/office/drawing/2014/chart" uri="{C3380CC4-5D6E-409C-BE32-E72D297353CC}">
                <c16:uniqueId val="{0000001D-965E-46AB-8110-26C1B27C9D18}"/>
              </c:ext>
            </c:extLst>
          </c:dPt>
          <c:dPt>
            <c:idx val="15"/>
            <c:invertIfNegative val="0"/>
            <c:bubble3D val="0"/>
            <c:spPr>
              <a:solidFill>
                <a:srgbClr val="FAD496"/>
              </a:solidFill>
              <a:ln>
                <a:noFill/>
              </a:ln>
              <a:effectLst/>
            </c:spPr>
            <c:extLst>
              <c:ext xmlns:c16="http://schemas.microsoft.com/office/drawing/2014/chart" uri="{C3380CC4-5D6E-409C-BE32-E72D297353CC}">
                <c16:uniqueId val="{0000001F-965E-46AB-8110-26C1B27C9D18}"/>
              </c:ext>
            </c:extLst>
          </c:dPt>
          <c:dPt>
            <c:idx val="16"/>
            <c:invertIfNegative val="0"/>
            <c:bubble3D val="0"/>
            <c:spPr>
              <a:solidFill>
                <a:srgbClr val="FAD496"/>
              </a:solidFill>
              <a:ln>
                <a:noFill/>
              </a:ln>
              <a:effectLst/>
            </c:spPr>
            <c:extLst>
              <c:ext xmlns:c16="http://schemas.microsoft.com/office/drawing/2014/chart" uri="{C3380CC4-5D6E-409C-BE32-E72D297353CC}">
                <c16:uniqueId val="{00000021-965E-46AB-8110-26C1B27C9D18}"/>
              </c:ext>
            </c:extLst>
          </c:dPt>
          <c:dPt>
            <c:idx val="17"/>
            <c:invertIfNegative val="0"/>
            <c:bubble3D val="0"/>
            <c:spPr>
              <a:solidFill>
                <a:srgbClr val="F5A82B"/>
              </a:solidFill>
              <a:ln>
                <a:noFill/>
              </a:ln>
              <a:effectLst/>
            </c:spPr>
            <c:extLst>
              <c:ext xmlns:c16="http://schemas.microsoft.com/office/drawing/2014/chart" uri="{C3380CC4-5D6E-409C-BE32-E72D297353CC}">
                <c16:uniqueId val="{00000023-965E-46AB-8110-26C1B27C9D18}"/>
              </c:ext>
            </c:extLst>
          </c:dPt>
          <c:dPt>
            <c:idx val="18"/>
            <c:invertIfNegative val="0"/>
            <c:bubble3D val="0"/>
            <c:spPr>
              <a:solidFill>
                <a:srgbClr val="FAD496"/>
              </a:solidFill>
              <a:ln>
                <a:noFill/>
              </a:ln>
              <a:effectLst/>
            </c:spPr>
            <c:extLst>
              <c:ext xmlns:c16="http://schemas.microsoft.com/office/drawing/2014/chart" uri="{C3380CC4-5D6E-409C-BE32-E72D297353CC}">
                <c16:uniqueId val="{00000025-965E-46AB-8110-26C1B27C9D18}"/>
              </c:ext>
            </c:extLst>
          </c:dPt>
          <c:dPt>
            <c:idx val="19"/>
            <c:invertIfNegative val="0"/>
            <c:bubble3D val="0"/>
            <c:spPr>
              <a:solidFill>
                <a:srgbClr val="FAD496"/>
              </a:solidFill>
              <a:ln>
                <a:noFill/>
              </a:ln>
              <a:effectLst/>
            </c:spPr>
            <c:extLst>
              <c:ext xmlns:c16="http://schemas.microsoft.com/office/drawing/2014/chart" uri="{C3380CC4-5D6E-409C-BE32-E72D297353CC}">
                <c16:uniqueId val="{00000027-965E-46AB-8110-26C1B27C9D18}"/>
              </c:ext>
            </c:extLst>
          </c:dPt>
          <c:dPt>
            <c:idx val="20"/>
            <c:invertIfNegative val="0"/>
            <c:bubble3D val="0"/>
            <c:spPr>
              <a:solidFill>
                <a:srgbClr val="FAD496"/>
              </a:solidFill>
              <a:ln>
                <a:noFill/>
              </a:ln>
              <a:effectLst/>
            </c:spPr>
            <c:extLst>
              <c:ext xmlns:c16="http://schemas.microsoft.com/office/drawing/2014/chart" uri="{C3380CC4-5D6E-409C-BE32-E72D297353CC}">
                <c16:uniqueId val="{00000029-965E-46AB-8110-26C1B27C9D18}"/>
              </c:ext>
            </c:extLst>
          </c:dPt>
          <c:dPt>
            <c:idx val="21"/>
            <c:invertIfNegative val="0"/>
            <c:bubble3D val="0"/>
            <c:spPr>
              <a:solidFill>
                <a:srgbClr val="F5A82B"/>
              </a:solidFill>
              <a:ln>
                <a:noFill/>
              </a:ln>
              <a:effectLst/>
            </c:spPr>
            <c:extLst>
              <c:ext xmlns:c16="http://schemas.microsoft.com/office/drawing/2014/chart" uri="{C3380CC4-5D6E-409C-BE32-E72D297353CC}">
                <c16:uniqueId val="{0000002B-965E-46AB-8110-26C1B27C9D18}"/>
              </c:ext>
            </c:extLst>
          </c:dPt>
          <c:dPt>
            <c:idx val="22"/>
            <c:invertIfNegative val="0"/>
            <c:bubble3D val="0"/>
            <c:spPr>
              <a:solidFill>
                <a:srgbClr val="FAD496"/>
              </a:solidFill>
              <a:ln>
                <a:noFill/>
              </a:ln>
              <a:effectLst/>
            </c:spPr>
            <c:extLst>
              <c:ext xmlns:c16="http://schemas.microsoft.com/office/drawing/2014/chart" uri="{C3380CC4-5D6E-409C-BE32-E72D297353CC}">
                <c16:uniqueId val="{0000002D-965E-46AB-8110-26C1B27C9D18}"/>
              </c:ext>
            </c:extLst>
          </c:dPt>
          <c:dPt>
            <c:idx val="23"/>
            <c:invertIfNegative val="0"/>
            <c:bubble3D val="0"/>
            <c:spPr>
              <a:solidFill>
                <a:srgbClr val="FAD496"/>
              </a:solidFill>
              <a:ln>
                <a:noFill/>
              </a:ln>
              <a:effectLst/>
            </c:spPr>
            <c:extLst>
              <c:ext xmlns:c16="http://schemas.microsoft.com/office/drawing/2014/chart" uri="{C3380CC4-5D6E-409C-BE32-E72D297353CC}">
                <c16:uniqueId val="{0000002F-965E-46AB-8110-26C1B27C9D18}"/>
              </c:ext>
            </c:extLst>
          </c:dPt>
          <c:dPt>
            <c:idx val="24"/>
            <c:invertIfNegative val="0"/>
            <c:bubble3D val="0"/>
            <c:spPr>
              <a:solidFill>
                <a:srgbClr val="FAD496"/>
              </a:solidFill>
              <a:ln>
                <a:noFill/>
              </a:ln>
              <a:effectLst/>
            </c:spPr>
            <c:extLst>
              <c:ext xmlns:c16="http://schemas.microsoft.com/office/drawing/2014/chart" uri="{C3380CC4-5D6E-409C-BE32-E72D297353CC}">
                <c16:uniqueId val="{00000031-965E-46AB-8110-26C1B27C9D18}"/>
              </c:ext>
            </c:extLst>
          </c:dPt>
          <c:dPt>
            <c:idx val="25"/>
            <c:invertIfNegative val="0"/>
            <c:bubble3D val="0"/>
            <c:spPr>
              <a:solidFill>
                <a:srgbClr val="F5A82B"/>
              </a:solidFill>
              <a:ln>
                <a:noFill/>
              </a:ln>
              <a:effectLst/>
            </c:spPr>
            <c:extLst>
              <c:ext xmlns:c16="http://schemas.microsoft.com/office/drawing/2014/chart" uri="{C3380CC4-5D6E-409C-BE32-E72D297353CC}">
                <c16:uniqueId val="{00000033-965E-46AB-8110-26C1B27C9D18}"/>
              </c:ext>
            </c:extLst>
          </c:dPt>
          <c:dPt>
            <c:idx val="26"/>
            <c:invertIfNegative val="0"/>
            <c:bubble3D val="0"/>
            <c:spPr>
              <a:solidFill>
                <a:srgbClr val="FAD496"/>
              </a:solidFill>
              <a:ln>
                <a:noFill/>
              </a:ln>
              <a:effectLst/>
            </c:spPr>
            <c:extLst>
              <c:ext xmlns:c16="http://schemas.microsoft.com/office/drawing/2014/chart" uri="{C3380CC4-5D6E-409C-BE32-E72D297353CC}">
                <c16:uniqueId val="{00000035-965E-46AB-8110-26C1B27C9D18}"/>
              </c:ext>
            </c:extLst>
          </c:dPt>
          <c:dPt>
            <c:idx val="27"/>
            <c:invertIfNegative val="0"/>
            <c:bubble3D val="0"/>
            <c:spPr>
              <a:solidFill>
                <a:srgbClr val="FAD496"/>
              </a:solidFill>
              <a:ln>
                <a:noFill/>
              </a:ln>
              <a:effectLst/>
            </c:spPr>
            <c:extLst>
              <c:ext xmlns:c16="http://schemas.microsoft.com/office/drawing/2014/chart" uri="{C3380CC4-5D6E-409C-BE32-E72D297353CC}">
                <c16:uniqueId val="{00000037-965E-46AB-8110-26C1B27C9D18}"/>
              </c:ext>
            </c:extLst>
          </c:dPt>
          <c:dPt>
            <c:idx val="28"/>
            <c:invertIfNegative val="0"/>
            <c:bubble3D val="0"/>
            <c:spPr>
              <a:solidFill>
                <a:srgbClr val="FAD496"/>
              </a:solidFill>
              <a:ln>
                <a:noFill/>
              </a:ln>
              <a:effectLst/>
            </c:spPr>
            <c:extLst>
              <c:ext xmlns:c16="http://schemas.microsoft.com/office/drawing/2014/chart" uri="{C3380CC4-5D6E-409C-BE32-E72D297353CC}">
                <c16:uniqueId val="{00000039-965E-46AB-8110-26C1B27C9D18}"/>
              </c:ext>
            </c:extLst>
          </c:dPt>
          <c:dPt>
            <c:idx val="29"/>
            <c:invertIfNegative val="0"/>
            <c:bubble3D val="0"/>
            <c:spPr>
              <a:solidFill>
                <a:srgbClr val="F5A82B"/>
              </a:solidFill>
              <a:ln>
                <a:noFill/>
              </a:ln>
              <a:effectLst/>
            </c:spPr>
            <c:extLst>
              <c:ext xmlns:c16="http://schemas.microsoft.com/office/drawing/2014/chart" uri="{C3380CC4-5D6E-409C-BE32-E72D297353CC}">
                <c16:uniqueId val="{0000003B-965E-46AB-8110-26C1B27C9D18}"/>
              </c:ext>
            </c:extLst>
          </c:dPt>
          <c:dPt>
            <c:idx val="30"/>
            <c:invertIfNegative val="0"/>
            <c:bubble3D val="0"/>
            <c:spPr>
              <a:solidFill>
                <a:srgbClr val="FAD496"/>
              </a:solidFill>
              <a:ln>
                <a:noFill/>
              </a:ln>
              <a:effectLst/>
            </c:spPr>
            <c:extLst>
              <c:ext xmlns:c16="http://schemas.microsoft.com/office/drawing/2014/chart" uri="{C3380CC4-5D6E-409C-BE32-E72D297353CC}">
                <c16:uniqueId val="{0000003D-965E-46AB-8110-26C1B27C9D18}"/>
              </c:ext>
            </c:extLst>
          </c:dPt>
          <c:dPt>
            <c:idx val="31"/>
            <c:invertIfNegative val="0"/>
            <c:bubble3D val="0"/>
            <c:spPr>
              <a:solidFill>
                <a:srgbClr val="FAD496"/>
              </a:solidFill>
              <a:ln>
                <a:noFill/>
              </a:ln>
              <a:effectLst/>
            </c:spPr>
            <c:extLst>
              <c:ext xmlns:c16="http://schemas.microsoft.com/office/drawing/2014/chart" uri="{C3380CC4-5D6E-409C-BE32-E72D297353CC}">
                <c16:uniqueId val="{0000003F-965E-46AB-8110-26C1B27C9D18}"/>
              </c:ext>
            </c:extLst>
          </c:dPt>
          <c:dPt>
            <c:idx val="32"/>
            <c:invertIfNegative val="0"/>
            <c:bubble3D val="0"/>
            <c:spPr>
              <a:solidFill>
                <a:srgbClr val="FAD496"/>
              </a:solidFill>
              <a:ln>
                <a:noFill/>
              </a:ln>
              <a:effectLst/>
            </c:spPr>
            <c:extLst>
              <c:ext xmlns:c16="http://schemas.microsoft.com/office/drawing/2014/chart" uri="{C3380CC4-5D6E-409C-BE32-E72D297353CC}">
                <c16:uniqueId val="{00000041-965E-46AB-8110-26C1B27C9D18}"/>
              </c:ext>
            </c:extLst>
          </c:dPt>
          <c:dPt>
            <c:idx val="33"/>
            <c:invertIfNegative val="0"/>
            <c:bubble3D val="0"/>
            <c:spPr>
              <a:solidFill>
                <a:srgbClr val="F5A82B"/>
              </a:solidFill>
              <a:ln>
                <a:noFill/>
              </a:ln>
              <a:effectLst/>
            </c:spPr>
            <c:extLst>
              <c:ext xmlns:c16="http://schemas.microsoft.com/office/drawing/2014/chart" uri="{C3380CC4-5D6E-409C-BE32-E72D297353CC}">
                <c16:uniqueId val="{00000043-965E-46AB-8110-26C1B27C9D18}"/>
              </c:ext>
            </c:extLst>
          </c:dPt>
          <c:dPt>
            <c:idx val="53"/>
            <c:invertIfNegative val="0"/>
            <c:bubble3D val="0"/>
            <c:spPr>
              <a:solidFill>
                <a:srgbClr val="FAD496"/>
              </a:solidFill>
              <a:ln>
                <a:noFill/>
              </a:ln>
              <a:effectLst/>
            </c:spPr>
            <c:extLst>
              <c:ext xmlns:c16="http://schemas.microsoft.com/office/drawing/2014/chart" uri="{C3380CC4-5D6E-409C-BE32-E72D297353CC}">
                <c16:uniqueId val="{00000045-965E-46AB-8110-26C1B27C9D18}"/>
              </c:ext>
            </c:extLst>
          </c:dPt>
          <c:dLbls>
            <c:dLbl>
              <c:idx val="33"/>
              <c:layout>
                <c:manualLayout>
                  <c:x val="1.6970734002619441E-2"/>
                  <c:y val="-0.2237457684301767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3-965E-46AB-8110-26C1B27C9D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'F33'!$A$39:$B$72</c:f>
              <c:multiLvlStrCache>
                <c:ptCount val="3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'F33'!$E$39:$E$72</c:f>
              <c:numCache>
                <c:formatCode>0.0</c:formatCode>
                <c:ptCount val="34"/>
                <c:pt idx="0">
                  <c:v>2.97912106215577</c:v>
                </c:pt>
                <c:pt idx="1">
                  <c:v>4.8527170164138802</c:v>
                </c:pt>
                <c:pt idx="2">
                  <c:v>5.4025050839008504</c:v>
                </c:pt>
                <c:pt idx="3">
                  <c:v>5.25813057233613</c:v>
                </c:pt>
                <c:pt idx="4">
                  <c:v>5.1025220044846398</c:v>
                </c:pt>
                <c:pt idx="5">
                  <c:v>2.4747578778221602</c:v>
                </c:pt>
                <c:pt idx="6">
                  <c:v>1.1615865518989099</c:v>
                </c:pt>
                <c:pt idx="7">
                  <c:v>1.4440736583589899</c:v>
                </c:pt>
                <c:pt idx="8">
                  <c:v>1.58901253801529</c:v>
                </c:pt>
                <c:pt idx="9">
                  <c:v>5.0860837626419197</c:v>
                </c:pt>
                <c:pt idx="10">
                  <c:v>8.1869811478125598</c:v>
                </c:pt>
                <c:pt idx="11">
                  <c:v>8.5699520810712304</c:v>
                </c:pt>
                <c:pt idx="12">
                  <c:v>7.7462855741885104</c:v>
                </c:pt>
                <c:pt idx="13">
                  <c:v>6.5278778917553497</c:v>
                </c:pt>
                <c:pt idx="14">
                  <c:v>4.7448981567872002</c:v>
                </c:pt>
                <c:pt idx="15">
                  <c:v>4.1206697248027604</c:v>
                </c:pt>
                <c:pt idx="16">
                  <c:v>6.4963031801186499</c:v>
                </c:pt>
                <c:pt idx="17">
                  <c:v>7.3044590496288198</c:v>
                </c:pt>
                <c:pt idx="18">
                  <c:v>8.9452728099304295</c:v>
                </c:pt>
                <c:pt idx="19">
                  <c:v>10.811977961635799</c:v>
                </c:pt>
                <c:pt idx="20">
                  <c:v>10.991474948954099</c:v>
                </c:pt>
                <c:pt idx="21">
                  <c:v>11.432762477248</c:v>
                </c:pt>
                <c:pt idx="22">
                  <c:v>11.326007013681201</c:v>
                </c:pt>
                <c:pt idx="23">
                  <c:v>11.521485878039901</c:v>
                </c:pt>
                <c:pt idx="24">
                  <c:v>11.210581149704099</c:v>
                </c:pt>
                <c:pt idx="25">
                  <c:v>11.4349869240895</c:v>
                </c:pt>
                <c:pt idx="26">
                  <c:v>11.108244148358301</c:v>
                </c:pt>
                <c:pt idx="27">
                  <c:v>10.3102617675841</c:v>
                </c:pt>
                <c:pt idx="28">
                  <c:v>9.4065499828866397</c:v>
                </c:pt>
                <c:pt idx="29">
                  <c:v>8.0666737209504191</c:v>
                </c:pt>
                <c:pt idx="30">
                  <c:v>7.1545609386530797</c:v>
                </c:pt>
                <c:pt idx="31">
                  <c:v>7.4555874978204697</c:v>
                </c:pt>
                <c:pt idx="32">
                  <c:v>8.4829354558623198</c:v>
                </c:pt>
                <c:pt idx="33">
                  <c:v>9.1523007596998198</c:v>
                </c:pt>
              </c:numCache>
            </c:numRef>
          </c:val>
          <c:extLst>
            <c:ext xmlns:c16="http://schemas.microsoft.com/office/drawing/2014/chart" uri="{C3380CC4-5D6E-409C-BE32-E72D297353CC}">
              <c16:uniqueId val="{00000046-965E-46AB-8110-26C1B27C9D18}"/>
            </c:ext>
          </c:extLst>
        </c:ser>
        <c:dLbls>
          <c:showLegendKey val="0"/>
          <c:showVal val="0"/>
          <c:showCatName val="0"/>
          <c:showSerName val="0"/>
          <c:showPercent val="0"/>
          <c:showBubbleSize val="0"/>
        </c:dLbls>
        <c:gapWidth val="150"/>
        <c:axId val="271797672"/>
        <c:axId val="271800952"/>
      </c:barChart>
      <c:lineChart>
        <c:grouping val="standard"/>
        <c:varyColors val="0"/>
        <c:ser>
          <c:idx val="1"/>
          <c:order val="1"/>
          <c:tx>
            <c:strRef>
              <c:f>'F33'!$G$5</c:f>
              <c:strCache>
                <c:ptCount val="1"/>
                <c:pt idx="0">
                  <c:v>Monterrey</c:v>
                </c:pt>
              </c:strCache>
            </c:strRef>
          </c:tx>
          <c:spPr>
            <a:ln w="47625" cap="rnd">
              <a:solidFill>
                <a:schemeClr val="bg2">
                  <a:lumMod val="50000"/>
                </a:schemeClr>
              </a:solidFill>
              <a:prstDash val="sysDot"/>
              <a:round/>
            </a:ln>
            <a:effectLst/>
          </c:spPr>
          <c:marker>
            <c:symbol val="none"/>
          </c:marker>
          <c:dLbls>
            <c:dLbl>
              <c:idx val="33"/>
              <c:layout>
                <c:manualLayout>
                  <c:x val="0"/>
                  <c:y val="-0.234933056851685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7-965E-46AB-8110-26C1B27C9D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'F33'!$I$39:$I$72</c:f>
              <c:numCache>
                <c:formatCode>0.0</c:formatCode>
                <c:ptCount val="34"/>
                <c:pt idx="0">
                  <c:v>3.1852971140906301</c:v>
                </c:pt>
                <c:pt idx="1">
                  <c:v>4.6622696416922302</c:v>
                </c:pt>
                <c:pt idx="2">
                  <c:v>4.9130337230736298</c:v>
                </c:pt>
                <c:pt idx="3">
                  <c:v>4.6647344305723797</c:v>
                </c:pt>
                <c:pt idx="4">
                  <c:v>4.1297063695110898</c:v>
                </c:pt>
                <c:pt idx="5">
                  <c:v>2.42755421043621</c:v>
                </c:pt>
                <c:pt idx="6">
                  <c:v>1.9208789468065901</c:v>
                </c:pt>
                <c:pt idx="7">
                  <c:v>2.8091680681408699</c:v>
                </c:pt>
                <c:pt idx="8">
                  <c:v>3.60841624274157</c:v>
                </c:pt>
                <c:pt idx="9">
                  <c:v>7.2705536377981401</c:v>
                </c:pt>
                <c:pt idx="10">
                  <c:v>10.0185659544951</c:v>
                </c:pt>
                <c:pt idx="11">
                  <c:v>9.8176919896800996</c:v>
                </c:pt>
                <c:pt idx="12">
                  <c:v>9.0337487376512406</c:v>
                </c:pt>
                <c:pt idx="13">
                  <c:v>7.3237161244282802</c:v>
                </c:pt>
                <c:pt idx="14">
                  <c:v>5.77228029758317</c:v>
                </c:pt>
                <c:pt idx="15">
                  <c:v>5.9185386492258703</c:v>
                </c:pt>
                <c:pt idx="16">
                  <c:v>7.8410595515009804</c:v>
                </c:pt>
                <c:pt idx="17">
                  <c:v>8.2430587820422296</c:v>
                </c:pt>
                <c:pt idx="18">
                  <c:v>8.7831449231747794</c:v>
                </c:pt>
                <c:pt idx="19">
                  <c:v>9.7641075422492793</c:v>
                </c:pt>
                <c:pt idx="20">
                  <c:v>9.5927527940119308</c:v>
                </c:pt>
                <c:pt idx="21">
                  <c:v>9.6257744162783201</c:v>
                </c:pt>
                <c:pt idx="22">
                  <c:v>10.0378629234822</c:v>
                </c:pt>
                <c:pt idx="23">
                  <c:v>9.9309771309078307</c:v>
                </c:pt>
                <c:pt idx="24">
                  <c:v>9.4004861528878401</c:v>
                </c:pt>
                <c:pt idx="25">
                  <c:v>9.5183725620102901</c:v>
                </c:pt>
                <c:pt idx="26">
                  <c:v>8.6331440348158299</c:v>
                </c:pt>
                <c:pt idx="27">
                  <c:v>8.0599095837047106</c:v>
                </c:pt>
                <c:pt idx="28">
                  <c:v>7.5708296914481803</c:v>
                </c:pt>
                <c:pt idx="29">
                  <c:v>6.8016993683821099</c:v>
                </c:pt>
                <c:pt idx="30">
                  <c:v>6.7995094929779798</c:v>
                </c:pt>
                <c:pt idx="31">
                  <c:v>7.0953065988430097</c:v>
                </c:pt>
                <c:pt idx="32">
                  <c:v>8.17190753378922</c:v>
                </c:pt>
                <c:pt idx="33">
                  <c:v>8.8075527331525905</c:v>
                </c:pt>
              </c:numCache>
            </c:numRef>
          </c:val>
          <c:smooth val="0"/>
          <c:extLst>
            <c:ext xmlns:c16="http://schemas.microsoft.com/office/drawing/2014/chart" uri="{C3380CC4-5D6E-409C-BE32-E72D297353CC}">
              <c16:uniqueId val="{00000048-965E-46AB-8110-26C1B27C9D18}"/>
            </c:ext>
          </c:extLst>
        </c:ser>
        <c:ser>
          <c:idx val="4"/>
          <c:order val="2"/>
          <c:tx>
            <c:strRef>
              <c:f>'F33'!$S$5</c:f>
              <c:strCache>
                <c:ptCount val="1"/>
                <c:pt idx="0">
                  <c:v>Valle de México</c:v>
                </c:pt>
              </c:strCache>
            </c:strRef>
          </c:tx>
          <c:spPr>
            <a:ln w="38100" cap="rnd">
              <a:solidFill>
                <a:srgbClr val="FF6C37"/>
              </a:solidFill>
              <a:prstDash val="dashDot"/>
              <a:round/>
            </a:ln>
            <a:effectLst/>
          </c:spPr>
          <c:marker>
            <c:symbol val="none"/>
          </c:marker>
          <c:dPt>
            <c:idx val="33"/>
            <c:marker>
              <c:symbol val="circle"/>
              <c:size val="5"/>
              <c:spPr>
                <a:solidFill>
                  <a:srgbClr val="F5A82B">
                    <a:alpha val="97000"/>
                  </a:srgbClr>
                </a:solidFill>
                <a:ln w="9525">
                  <a:solidFill>
                    <a:srgbClr val="FF6C37"/>
                  </a:solidFill>
                </a:ln>
                <a:effectLst/>
              </c:spPr>
            </c:marker>
            <c:bubble3D val="0"/>
            <c:extLst>
              <c:ext xmlns:c16="http://schemas.microsoft.com/office/drawing/2014/chart" uri="{C3380CC4-5D6E-409C-BE32-E72D297353CC}">
                <c16:uniqueId val="{00000049-965E-46AB-8110-26C1B27C9D18}"/>
              </c:ext>
            </c:extLst>
          </c:dPt>
          <c:dLbls>
            <c:dLbl>
              <c:idx val="33"/>
              <c:layout>
                <c:manualLayout>
                  <c:x val="0"/>
                  <c:y val="-0.425116960017335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9-965E-46AB-8110-26C1B27C9D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'F33'!$U$39:$U$72</c:f>
              <c:numCache>
                <c:formatCode>0.0</c:formatCode>
                <c:ptCount val="34"/>
                <c:pt idx="0">
                  <c:v>5.0460556690280702</c:v>
                </c:pt>
                <c:pt idx="1">
                  <c:v>6.1484605184744403</c:v>
                </c:pt>
                <c:pt idx="2">
                  <c:v>6.7865555608326504</c:v>
                </c:pt>
                <c:pt idx="3">
                  <c:v>7.2759201430274301</c:v>
                </c:pt>
                <c:pt idx="4">
                  <c:v>7.5518473829338397</c:v>
                </c:pt>
                <c:pt idx="5">
                  <c:v>6.50708179847976</c:v>
                </c:pt>
                <c:pt idx="6">
                  <c:v>5.7423373429278604</c:v>
                </c:pt>
                <c:pt idx="7">
                  <c:v>6.3743024364251601</c:v>
                </c:pt>
                <c:pt idx="8">
                  <c:v>6.6836323653363099</c:v>
                </c:pt>
                <c:pt idx="9">
                  <c:v>10.0444017080256</c:v>
                </c:pt>
                <c:pt idx="10">
                  <c:v>13.044977448800401</c:v>
                </c:pt>
                <c:pt idx="11">
                  <c:v>13.318241792202601</c:v>
                </c:pt>
                <c:pt idx="12">
                  <c:v>13.002314472950401</c:v>
                </c:pt>
                <c:pt idx="13">
                  <c:v>10.9531884359399</c:v>
                </c:pt>
                <c:pt idx="14">
                  <c:v>8.9595924997291299</c:v>
                </c:pt>
                <c:pt idx="15">
                  <c:v>8.2111886499188493</c:v>
                </c:pt>
                <c:pt idx="16">
                  <c:v>9.5367119777176601</c:v>
                </c:pt>
                <c:pt idx="17">
                  <c:v>9.7811609414273093</c:v>
                </c:pt>
                <c:pt idx="18">
                  <c:v>10.2409185132384</c:v>
                </c:pt>
                <c:pt idx="19">
                  <c:v>10.6379729068458</c:v>
                </c:pt>
                <c:pt idx="20">
                  <c:v>9.8802627000609693</c:v>
                </c:pt>
                <c:pt idx="21">
                  <c:v>9.6233537346282798</c:v>
                </c:pt>
                <c:pt idx="22">
                  <c:v>9.7352429445935602</c:v>
                </c:pt>
                <c:pt idx="23">
                  <c:v>10.009778336067599</c:v>
                </c:pt>
                <c:pt idx="24">
                  <c:v>10.1685771672442</c:v>
                </c:pt>
                <c:pt idx="25">
                  <c:v>10.480828492759899</c:v>
                </c:pt>
                <c:pt idx="26">
                  <c:v>8.7501210231258497</c:v>
                </c:pt>
                <c:pt idx="27">
                  <c:v>7.0115999417115003</c:v>
                </c:pt>
                <c:pt idx="28">
                  <c:v>5.7379729642704298</c:v>
                </c:pt>
                <c:pt idx="29">
                  <c:v>2.9285548158204802</c:v>
                </c:pt>
                <c:pt idx="30">
                  <c:v>1.0758364010874599</c:v>
                </c:pt>
                <c:pt idx="31">
                  <c:v>0.95265469987342299</c:v>
                </c:pt>
                <c:pt idx="32">
                  <c:v>1.48705285953432</c:v>
                </c:pt>
                <c:pt idx="33">
                  <c:v>3.6847583073228698</c:v>
                </c:pt>
              </c:numCache>
            </c:numRef>
          </c:val>
          <c:smooth val="0"/>
          <c:extLst>
            <c:ext xmlns:c16="http://schemas.microsoft.com/office/drawing/2014/chart" uri="{C3380CC4-5D6E-409C-BE32-E72D297353CC}">
              <c16:uniqueId val="{0000004A-965E-46AB-8110-26C1B27C9D18}"/>
            </c:ext>
          </c:extLst>
        </c:ser>
        <c:ser>
          <c:idx val="5"/>
          <c:order val="3"/>
          <c:tx>
            <c:strRef>
              <c:f>'F33'!$W$5</c:f>
              <c:strCache>
                <c:ptCount val="1"/>
                <c:pt idx="0">
                  <c:v>Nacional</c:v>
                </c:pt>
              </c:strCache>
            </c:strRef>
          </c:tx>
          <c:spPr>
            <a:ln w="38100" cap="rnd">
              <a:solidFill>
                <a:srgbClr val="95682B"/>
              </a:solidFill>
              <a:prstDash val="dash"/>
              <a:round/>
            </a:ln>
            <a:effectLst/>
          </c:spPr>
          <c:marker>
            <c:symbol val="none"/>
          </c:marker>
          <c:dLbls>
            <c:dLbl>
              <c:idx val="33"/>
              <c:layout>
                <c:manualLayout>
                  <c:x val="0"/>
                  <c:y val="-0.2498494414136974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B-965E-46AB-8110-26C1B27C9D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'F33'!$Y$39:$Y$72</c:f>
              <c:numCache>
                <c:formatCode>0.0</c:formatCode>
                <c:ptCount val="34"/>
                <c:pt idx="0">
                  <c:v>3.78125531959641</c:v>
                </c:pt>
                <c:pt idx="1">
                  <c:v>5.0949026748940103</c:v>
                </c:pt>
                <c:pt idx="2">
                  <c:v>5.70500825277926</c:v>
                </c:pt>
                <c:pt idx="3">
                  <c:v>5.8626357242548703</c:v>
                </c:pt>
                <c:pt idx="4">
                  <c:v>5.6965632963787298</c:v>
                </c:pt>
                <c:pt idx="5">
                  <c:v>4.2043286959509301</c:v>
                </c:pt>
                <c:pt idx="6">
                  <c:v>3.3505533583754601</c:v>
                </c:pt>
                <c:pt idx="7">
                  <c:v>3.8416102660601599</c:v>
                </c:pt>
                <c:pt idx="8">
                  <c:v>4.3182892897902301</c:v>
                </c:pt>
                <c:pt idx="9">
                  <c:v>7.6579718793517797</c:v>
                </c:pt>
                <c:pt idx="10">
                  <c:v>10.3212452281286</c:v>
                </c:pt>
                <c:pt idx="11">
                  <c:v>10.221168988795901</c:v>
                </c:pt>
                <c:pt idx="12">
                  <c:v>9.5607307633978298</c:v>
                </c:pt>
                <c:pt idx="13">
                  <c:v>7.7905223586772996</c:v>
                </c:pt>
                <c:pt idx="14">
                  <c:v>6.0896139111913401</c:v>
                </c:pt>
                <c:pt idx="15">
                  <c:v>5.8685491309956799</c:v>
                </c:pt>
                <c:pt idx="16">
                  <c:v>7.3643549575412202</c:v>
                </c:pt>
                <c:pt idx="17">
                  <c:v>7.48163819706655</c:v>
                </c:pt>
                <c:pt idx="18">
                  <c:v>7.8988172537649302</c:v>
                </c:pt>
                <c:pt idx="19">
                  <c:v>8.5655551498749603</c:v>
                </c:pt>
                <c:pt idx="20">
                  <c:v>8.4282565512997305</c:v>
                </c:pt>
                <c:pt idx="21">
                  <c:v>8.6693872329718396</c:v>
                </c:pt>
                <c:pt idx="22">
                  <c:v>9.04798378417739</c:v>
                </c:pt>
                <c:pt idx="23">
                  <c:v>9.3160180545292608</c:v>
                </c:pt>
                <c:pt idx="24">
                  <c:v>9.0328481463245698</c:v>
                </c:pt>
                <c:pt idx="25">
                  <c:v>9.1783516548587905</c:v>
                </c:pt>
                <c:pt idx="26">
                  <c:v>8.4420501858642396</c:v>
                </c:pt>
                <c:pt idx="27">
                  <c:v>7.6581740414667596</c:v>
                </c:pt>
                <c:pt idx="28">
                  <c:v>7.0371712645956004</c:v>
                </c:pt>
                <c:pt idx="29">
                  <c:v>5.7658184083183599</c:v>
                </c:pt>
                <c:pt idx="30">
                  <c:v>5.0376681839464004</c:v>
                </c:pt>
                <c:pt idx="31">
                  <c:v>5.37928909640637</c:v>
                </c:pt>
                <c:pt idx="32">
                  <c:v>6.5047580941783396</c:v>
                </c:pt>
                <c:pt idx="33">
                  <c:v>7.7772757853451102</c:v>
                </c:pt>
              </c:numCache>
            </c:numRef>
          </c:val>
          <c:smooth val="0"/>
          <c:extLst>
            <c:ext xmlns:c16="http://schemas.microsoft.com/office/drawing/2014/chart" uri="{C3380CC4-5D6E-409C-BE32-E72D297353CC}">
              <c16:uniqueId val="{0000004C-965E-46AB-8110-26C1B27C9D18}"/>
            </c:ext>
          </c:extLst>
        </c:ser>
        <c:dLbls>
          <c:showLegendKey val="0"/>
          <c:showVal val="0"/>
          <c:showCatName val="0"/>
          <c:showSerName val="0"/>
          <c:showPercent val="0"/>
          <c:showBubbleSize val="0"/>
        </c:dLbls>
        <c:marker val="1"/>
        <c:smooth val="0"/>
        <c:axId val="271797672"/>
        <c:axId val="271800952"/>
        <c:extLst/>
      </c:lineChart>
      <c:catAx>
        <c:axId val="27179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800952"/>
        <c:crosses val="autoZero"/>
        <c:auto val="1"/>
        <c:lblAlgn val="ctr"/>
        <c:lblOffset val="100"/>
        <c:noMultiLvlLbl val="0"/>
      </c:catAx>
      <c:valAx>
        <c:axId val="271800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7976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8900-4AE1-8CBB-D3FBA6E48171}"/>
              </c:ext>
            </c:extLst>
          </c:dPt>
          <c:dPt>
            <c:idx val="21"/>
            <c:invertIfNegative val="0"/>
            <c:bubble3D val="0"/>
            <c:spPr>
              <a:solidFill>
                <a:srgbClr val="FFC000"/>
              </a:solidFill>
              <a:ln>
                <a:noFill/>
              </a:ln>
              <a:effectLst/>
            </c:spPr>
            <c:extLst>
              <c:ext xmlns:c16="http://schemas.microsoft.com/office/drawing/2014/chart" uri="{C3380CC4-5D6E-409C-BE32-E72D297353CC}">
                <c16:uniqueId val="{00000002-8900-4AE1-8CBB-D3FBA6E48171}"/>
              </c:ext>
            </c:extLst>
          </c:dPt>
          <c:dPt>
            <c:idx val="22"/>
            <c:invertIfNegative val="0"/>
            <c:bubble3D val="0"/>
            <c:extLst>
              <c:ext xmlns:c16="http://schemas.microsoft.com/office/drawing/2014/chart" uri="{C3380CC4-5D6E-409C-BE32-E72D297353CC}">
                <c16:uniqueId val="{00000003-8900-4AE1-8CBB-D3FBA6E48171}"/>
              </c:ext>
            </c:extLst>
          </c:dPt>
          <c:dPt>
            <c:idx val="24"/>
            <c:invertIfNegative val="0"/>
            <c:bubble3D val="0"/>
            <c:extLst>
              <c:ext xmlns:c16="http://schemas.microsoft.com/office/drawing/2014/chart" uri="{C3380CC4-5D6E-409C-BE32-E72D297353CC}">
                <c16:uniqueId val="{00000004-8900-4AE1-8CBB-D3FBA6E48171}"/>
              </c:ext>
            </c:extLst>
          </c:dPt>
          <c:dPt>
            <c:idx val="28"/>
            <c:invertIfNegative val="0"/>
            <c:bubble3D val="0"/>
            <c:extLst>
              <c:ext xmlns:c16="http://schemas.microsoft.com/office/drawing/2014/chart" uri="{C3380CC4-5D6E-409C-BE32-E72D297353CC}">
                <c16:uniqueId val="{00000005-8900-4AE1-8CBB-D3FBA6E48171}"/>
              </c:ext>
            </c:extLst>
          </c:dPt>
          <c:dPt>
            <c:idx val="29"/>
            <c:invertIfNegative val="0"/>
            <c:bubble3D val="0"/>
            <c:extLst>
              <c:ext xmlns:c16="http://schemas.microsoft.com/office/drawing/2014/chart" uri="{C3380CC4-5D6E-409C-BE32-E72D297353CC}">
                <c16:uniqueId val="{00000006-8900-4AE1-8CBB-D3FBA6E48171}"/>
              </c:ext>
            </c:extLst>
          </c:dPt>
          <c:dPt>
            <c:idx val="30"/>
            <c:invertIfNegative val="0"/>
            <c:bubble3D val="0"/>
            <c:extLst>
              <c:ext xmlns:c16="http://schemas.microsoft.com/office/drawing/2014/chart" uri="{C3380CC4-5D6E-409C-BE32-E72D297353CC}">
                <c16:uniqueId val="{00000007-8900-4AE1-8CBB-D3FBA6E48171}"/>
              </c:ext>
            </c:extLst>
          </c:dPt>
          <c:dPt>
            <c:idx val="31"/>
            <c:invertIfNegative val="0"/>
            <c:bubble3D val="0"/>
            <c:extLst>
              <c:ext xmlns:c16="http://schemas.microsoft.com/office/drawing/2014/chart" uri="{C3380CC4-5D6E-409C-BE32-E72D297353CC}">
                <c16:uniqueId val="{00000008-8900-4AE1-8CBB-D3FBA6E48171}"/>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'F34'!$C$7:$C$38</c:f>
              <c:strCache>
                <c:ptCount val="32"/>
                <c:pt idx="0">
                  <c:v>Ciudad de México</c:v>
                </c:pt>
                <c:pt idx="1">
                  <c:v>Zacatecas</c:v>
                </c:pt>
                <c:pt idx="2">
                  <c:v>Hidalgo</c:v>
                </c:pt>
                <c:pt idx="3">
                  <c:v>Estado de México</c:v>
                </c:pt>
                <c:pt idx="4">
                  <c:v>Tabasco</c:v>
                </c:pt>
                <c:pt idx="5">
                  <c:v>Aguascalientes</c:v>
                </c:pt>
                <c:pt idx="6">
                  <c:v>Guanajuato</c:v>
                </c:pt>
                <c:pt idx="7">
                  <c:v>Querétaro</c:v>
                </c:pt>
                <c:pt idx="8">
                  <c:v>Durango</c:v>
                </c:pt>
                <c:pt idx="9">
                  <c:v>Tlaxcala</c:v>
                </c:pt>
                <c:pt idx="10">
                  <c:v>Morelos</c:v>
                </c:pt>
                <c:pt idx="11">
                  <c:v>Oaxaca</c:v>
                </c:pt>
                <c:pt idx="12">
                  <c:v>Guerrero</c:v>
                </c:pt>
                <c:pt idx="13">
                  <c:v>Chiapas</c:v>
                </c:pt>
                <c:pt idx="14">
                  <c:v>Yucatán</c:v>
                </c:pt>
                <c:pt idx="15">
                  <c:v>Colima</c:v>
                </c:pt>
                <c:pt idx="16">
                  <c:v>Sonora</c:v>
                </c:pt>
                <c:pt idx="17">
                  <c:v>Tamaulipas</c:v>
                </c:pt>
                <c:pt idx="18">
                  <c:v>Coahuila</c:v>
                </c:pt>
                <c:pt idx="19">
                  <c:v>Nuevo León</c:v>
                </c:pt>
                <c:pt idx="20">
                  <c:v>Puebla</c:v>
                </c:pt>
                <c:pt idx="21">
                  <c:v>Jalisco</c:v>
                </c:pt>
                <c:pt idx="22">
                  <c:v>San Luis Potosí</c:v>
                </c:pt>
                <c:pt idx="23">
                  <c:v>Michoacán</c:v>
                </c:pt>
                <c:pt idx="24">
                  <c:v>Veracruz</c:v>
                </c:pt>
                <c:pt idx="25">
                  <c:v>Baja California</c:v>
                </c:pt>
                <c:pt idx="26">
                  <c:v>Sinaloa</c:v>
                </c:pt>
                <c:pt idx="27">
                  <c:v>Campeche</c:v>
                </c:pt>
                <c:pt idx="28">
                  <c:v>Chihuahua</c:v>
                </c:pt>
                <c:pt idx="29">
                  <c:v>Nayarit</c:v>
                </c:pt>
                <c:pt idx="30">
                  <c:v>Baja California Sur</c:v>
                </c:pt>
                <c:pt idx="31">
                  <c:v>Quintana Roo</c:v>
                </c:pt>
              </c:strCache>
            </c:strRef>
          </c:cat>
          <c:val>
            <c:numRef>
              <c:f>'F34'!$F$7:$F$38</c:f>
              <c:numCache>
                <c:formatCode>0.0</c:formatCode>
                <c:ptCount val="32"/>
                <c:pt idx="0">
                  <c:v>2.2356944774761098</c:v>
                </c:pt>
                <c:pt idx="1">
                  <c:v>6.1080625973938503</c:v>
                </c:pt>
                <c:pt idx="2">
                  <c:v>6.4325865295639604</c:v>
                </c:pt>
                <c:pt idx="3">
                  <c:v>6.5247966257113497</c:v>
                </c:pt>
                <c:pt idx="4">
                  <c:v>6.9204335278005402</c:v>
                </c:pt>
                <c:pt idx="5">
                  <c:v>7.0096822566401196</c:v>
                </c:pt>
                <c:pt idx="6">
                  <c:v>7.1718722293306003</c:v>
                </c:pt>
                <c:pt idx="7">
                  <c:v>7.2653843896818104</c:v>
                </c:pt>
                <c:pt idx="8">
                  <c:v>7.6671951774811804</c:v>
                </c:pt>
                <c:pt idx="9">
                  <c:v>7.83585409898921</c:v>
                </c:pt>
                <c:pt idx="10">
                  <c:v>8.2333622189426006</c:v>
                </c:pt>
                <c:pt idx="11">
                  <c:v>8.3133156982082603</c:v>
                </c:pt>
                <c:pt idx="12">
                  <c:v>8.3157524841865396</c:v>
                </c:pt>
                <c:pt idx="13">
                  <c:v>8.4344793816900001</c:v>
                </c:pt>
                <c:pt idx="14">
                  <c:v>8.5608801953255504</c:v>
                </c:pt>
                <c:pt idx="15">
                  <c:v>8.6135432626348791</c:v>
                </c:pt>
                <c:pt idx="16">
                  <c:v>8.7181212137952304</c:v>
                </c:pt>
                <c:pt idx="17">
                  <c:v>8.7530370692549706</c:v>
                </c:pt>
                <c:pt idx="18">
                  <c:v>8.8029200501834808</c:v>
                </c:pt>
                <c:pt idx="19">
                  <c:v>8.8057447190480005</c:v>
                </c:pt>
                <c:pt idx="20">
                  <c:v>9.0371806304198508</c:v>
                </c:pt>
                <c:pt idx="21">
                  <c:v>9.11488648200387</c:v>
                </c:pt>
                <c:pt idx="22">
                  <c:v>9.2433373311763898</c:v>
                </c:pt>
                <c:pt idx="23">
                  <c:v>9.3157123595602993</c:v>
                </c:pt>
                <c:pt idx="24">
                  <c:v>9.8042526205252205</c:v>
                </c:pt>
                <c:pt idx="25">
                  <c:v>10.1932918360902</c:v>
                </c:pt>
                <c:pt idx="26">
                  <c:v>10.259147671052901</c:v>
                </c:pt>
                <c:pt idx="27">
                  <c:v>10.415269756892499</c:v>
                </c:pt>
                <c:pt idx="28">
                  <c:v>10.4591024792147</c:v>
                </c:pt>
                <c:pt idx="29">
                  <c:v>10.984329363683599</c:v>
                </c:pt>
                <c:pt idx="30">
                  <c:v>12.0077547654816</c:v>
                </c:pt>
                <c:pt idx="31">
                  <c:v>12.2210892765849</c:v>
                </c:pt>
              </c:numCache>
            </c:numRef>
          </c:val>
          <c:extLst>
            <c:ext xmlns:c16="http://schemas.microsoft.com/office/drawing/2014/chart" uri="{C3380CC4-5D6E-409C-BE32-E72D297353CC}">
              <c16:uniqueId val="{00000009-8900-4AE1-8CBB-D3FBA6E48171}"/>
            </c:ext>
          </c:extLst>
        </c:ser>
        <c:dLbls>
          <c:showLegendKey val="0"/>
          <c:showVal val="0"/>
          <c:showCatName val="0"/>
          <c:showSerName val="0"/>
          <c:showPercent val="0"/>
          <c:showBubbleSize val="0"/>
        </c:dLbls>
        <c:gapWidth val="50"/>
        <c:axId val="527106960"/>
        <c:axId val="527092200"/>
      </c:barChart>
      <c:scatterChart>
        <c:scatterStyle val="lineMarker"/>
        <c:varyColors val="0"/>
        <c:ser>
          <c:idx val="1"/>
          <c:order val="1"/>
          <c:tx>
            <c:strRef>
              <c:f>'F34'!$A$42</c:f>
              <c:strCache>
                <c:ptCount val="1"/>
                <c:pt idx="0">
                  <c:v>Promedio Nacional</c:v>
                </c:pt>
              </c:strCache>
            </c:strRef>
          </c:tx>
          <c:spPr>
            <a:ln w="44450">
              <a:solidFill>
                <a:srgbClr val="EEECE1">
                  <a:lumMod val="50000"/>
                </a:srgbClr>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8900-4AE1-8CBB-D3FBA6E48171}"/>
                </c:ext>
              </c:extLst>
            </c:dLbl>
            <c:dLbl>
              <c:idx val="1"/>
              <c:layout>
                <c:manualLayout>
                  <c:x val="-6.1904761904761983E-2"/>
                  <c:y val="0.35400721951972819"/>
                </c:manualLayout>
              </c:layout>
              <c:spPr>
                <a:solidFill>
                  <a:srgbClr val="956810"/>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B-8900-4AE1-8CBB-D3FBA6E48171}"/>
                </c:ext>
              </c:extLst>
            </c:dLbl>
            <c:spPr>
              <a:solidFill>
                <a:srgbClr val="956810"/>
              </a:solidFill>
              <a:ln>
                <a:noFill/>
              </a:ln>
              <a:effectLst/>
            </c:spPr>
            <c:txPr>
              <a:bodyPr wrap="square" lIns="38100" tIns="19050" rIns="38100" bIns="19050" anchor="ctr">
                <a:spAutoFit/>
              </a:bodyPr>
              <a:lstStyle/>
              <a:p>
                <a:pPr>
                  <a:defRPr>
                    <a:solidFill>
                      <a:schemeClr val="bg1"/>
                    </a:solidFill>
                  </a:defRPr>
                </a:pPr>
                <a:endParaRPr lang="es-MX"/>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'F34'!$D$42:$D$43</c:f>
              <c:numCache>
                <c:formatCode>0.0</c:formatCode>
                <c:ptCount val="2"/>
                <c:pt idx="0">
                  <c:v>7.8</c:v>
                </c:pt>
                <c:pt idx="1">
                  <c:v>7.8</c:v>
                </c:pt>
              </c:numCache>
            </c:numRef>
          </c:xVal>
          <c:yVal>
            <c:numRef>
              <c:f>'F34'!$C$42:$C$43</c:f>
              <c:numCache>
                <c:formatCode>0.0</c:formatCode>
                <c:ptCount val="2"/>
                <c:pt idx="0">
                  <c:v>0</c:v>
                </c:pt>
                <c:pt idx="1">
                  <c:v>1</c:v>
                </c:pt>
              </c:numCache>
            </c:numRef>
          </c:yVal>
          <c:smooth val="0"/>
          <c:extLst>
            <c:ext xmlns:c16="http://schemas.microsoft.com/office/drawing/2014/chart" uri="{C3380CC4-5D6E-409C-BE32-E72D297353CC}">
              <c16:uniqueId val="{0000000C-8900-4AE1-8CBB-D3FBA6E48171}"/>
            </c:ext>
          </c:extLst>
        </c:ser>
        <c:dLbls>
          <c:showLegendKey val="0"/>
          <c:showVal val="0"/>
          <c:showCatName val="0"/>
          <c:showSerName val="0"/>
          <c:showPercent val="0"/>
          <c:showBubbleSize val="0"/>
        </c:dLbls>
        <c:axId val="527108272"/>
        <c:axId val="527113848"/>
      </c:scatterChart>
      <c:valAx>
        <c:axId val="527092200"/>
        <c:scaling>
          <c:orientation val="minMax"/>
        </c:scaling>
        <c:delete val="1"/>
        <c:axPos val="t"/>
        <c:numFmt formatCode="0.0" sourceLinked="1"/>
        <c:majorTickMark val="out"/>
        <c:minorTickMark val="none"/>
        <c:tickLblPos val="nextTo"/>
        <c:crossAx val="527106960"/>
        <c:crosses val="max"/>
        <c:crossBetween val="between"/>
      </c:valAx>
      <c:catAx>
        <c:axId val="527106960"/>
        <c:scaling>
          <c:orientation val="minMax"/>
        </c:scaling>
        <c:delete val="0"/>
        <c:axPos val="l"/>
        <c:numFmt formatCode="General" sourceLinked="1"/>
        <c:majorTickMark val="out"/>
        <c:minorTickMark val="none"/>
        <c:tickLblPos val="low"/>
        <c:crossAx val="527092200"/>
        <c:crosses val="autoZero"/>
        <c:auto val="1"/>
        <c:lblAlgn val="ctr"/>
        <c:lblOffset val="100"/>
        <c:noMultiLvlLbl val="0"/>
      </c:catAx>
      <c:valAx>
        <c:axId val="527113848"/>
        <c:scaling>
          <c:orientation val="minMax"/>
          <c:max val="1"/>
        </c:scaling>
        <c:delete val="1"/>
        <c:axPos val="l"/>
        <c:numFmt formatCode="0.0" sourceLinked="1"/>
        <c:majorTickMark val="out"/>
        <c:minorTickMark val="none"/>
        <c:tickLblPos val="nextTo"/>
        <c:crossAx val="527108272"/>
        <c:crosses val="autoZero"/>
        <c:crossBetween val="midCat"/>
      </c:valAx>
      <c:valAx>
        <c:axId val="527108272"/>
        <c:scaling>
          <c:orientation val="minMax"/>
        </c:scaling>
        <c:delete val="1"/>
        <c:axPos val="b"/>
        <c:numFmt formatCode="0.0" sourceLinked="1"/>
        <c:majorTickMark val="out"/>
        <c:minorTickMark val="none"/>
        <c:tickLblPos val="nextTo"/>
        <c:crossAx val="5271138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F21-4BB3-B39E-73F168C4E8DA}"/>
              </c:ext>
            </c:extLst>
          </c:dPt>
          <c:dPt>
            <c:idx val="6"/>
            <c:invertIfNegative val="0"/>
            <c:bubble3D val="0"/>
            <c:spPr>
              <a:solidFill>
                <a:srgbClr val="FFC000"/>
              </a:solidFill>
              <a:ln>
                <a:noFill/>
              </a:ln>
              <a:effectLst/>
            </c:spPr>
            <c:extLst>
              <c:ext xmlns:c16="http://schemas.microsoft.com/office/drawing/2014/chart" uri="{C3380CC4-5D6E-409C-BE32-E72D297353CC}">
                <c16:uniqueId val="{00000003-9F21-4BB3-B39E-73F168C4E8DA}"/>
              </c:ext>
            </c:extLst>
          </c:dPt>
          <c:dPt>
            <c:idx val="8"/>
            <c:invertIfNegative val="0"/>
            <c:bubble3D val="0"/>
            <c:spPr>
              <a:solidFill>
                <a:srgbClr val="FFC000"/>
              </a:solidFill>
              <a:ln>
                <a:noFill/>
              </a:ln>
              <a:effectLst/>
            </c:spPr>
            <c:extLst>
              <c:ext xmlns:c16="http://schemas.microsoft.com/office/drawing/2014/chart" uri="{C3380CC4-5D6E-409C-BE32-E72D297353CC}">
                <c16:uniqueId val="{00000005-9F21-4BB3-B39E-73F168C4E8DA}"/>
              </c:ext>
            </c:extLst>
          </c:dPt>
          <c:dPt>
            <c:idx val="10"/>
            <c:invertIfNegative val="0"/>
            <c:bubble3D val="0"/>
            <c:extLst>
              <c:ext xmlns:c16="http://schemas.microsoft.com/office/drawing/2014/chart" uri="{C3380CC4-5D6E-409C-BE32-E72D297353CC}">
                <c16:uniqueId val="{00000006-9F21-4BB3-B39E-73F168C4E8DA}"/>
              </c:ext>
            </c:extLst>
          </c:dPt>
          <c:dPt>
            <c:idx val="11"/>
            <c:invertIfNegative val="0"/>
            <c:bubble3D val="0"/>
            <c:extLst>
              <c:ext xmlns:c16="http://schemas.microsoft.com/office/drawing/2014/chart" uri="{C3380CC4-5D6E-409C-BE32-E72D297353CC}">
                <c16:uniqueId val="{00000007-9F21-4BB3-B39E-73F168C4E8DA}"/>
              </c:ext>
            </c:extLst>
          </c:dPt>
          <c:dPt>
            <c:idx val="12"/>
            <c:invertIfNegative val="0"/>
            <c:bubble3D val="0"/>
            <c:extLst>
              <c:ext xmlns:c16="http://schemas.microsoft.com/office/drawing/2014/chart" uri="{C3380CC4-5D6E-409C-BE32-E72D297353CC}">
                <c16:uniqueId val="{00000008-9F21-4BB3-B39E-73F168C4E8DA}"/>
              </c:ext>
            </c:extLst>
          </c:dPt>
          <c:dPt>
            <c:idx val="13"/>
            <c:invertIfNegative val="0"/>
            <c:bubble3D val="0"/>
            <c:extLst>
              <c:ext xmlns:c16="http://schemas.microsoft.com/office/drawing/2014/chart" uri="{C3380CC4-5D6E-409C-BE32-E72D297353CC}">
                <c16:uniqueId val="{00000009-9F21-4BB3-B39E-73F168C4E8DA}"/>
              </c:ext>
            </c:extLst>
          </c:dPt>
          <c:dPt>
            <c:idx val="15"/>
            <c:invertIfNegative val="0"/>
            <c:bubble3D val="0"/>
            <c:extLst>
              <c:ext xmlns:c16="http://schemas.microsoft.com/office/drawing/2014/chart" uri="{C3380CC4-5D6E-409C-BE32-E72D297353CC}">
                <c16:uniqueId val="{0000000A-9F21-4BB3-B39E-73F168C4E8DA}"/>
              </c:ext>
            </c:extLst>
          </c:dPt>
          <c:dPt>
            <c:idx val="18"/>
            <c:invertIfNegative val="0"/>
            <c:bubble3D val="0"/>
            <c:extLst>
              <c:ext xmlns:c16="http://schemas.microsoft.com/office/drawing/2014/chart" uri="{C3380CC4-5D6E-409C-BE32-E72D297353CC}">
                <c16:uniqueId val="{0000000B-9F21-4BB3-B39E-73F168C4E8DA}"/>
              </c:ext>
            </c:extLst>
          </c:dPt>
          <c:dPt>
            <c:idx val="19"/>
            <c:invertIfNegative val="0"/>
            <c:bubble3D val="0"/>
            <c:extLst>
              <c:ext xmlns:c16="http://schemas.microsoft.com/office/drawing/2014/chart" uri="{C3380CC4-5D6E-409C-BE32-E72D297353CC}">
                <c16:uniqueId val="{0000000C-9F21-4BB3-B39E-73F168C4E8DA}"/>
              </c:ext>
            </c:extLst>
          </c:dPt>
          <c:dPt>
            <c:idx val="20"/>
            <c:invertIfNegative val="0"/>
            <c:bubble3D val="0"/>
            <c:extLst>
              <c:ext xmlns:c16="http://schemas.microsoft.com/office/drawing/2014/chart" uri="{C3380CC4-5D6E-409C-BE32-E72D297353CC}">
                <c16:uniqueId val="{0000000D-9F21-4BB3-B39E-73F168C4E8DA}"/>
              </c:ext>
            </c:extLst>
          </c:dPt>
          <c:dPt>
            <c:idx val="22"/>
            <c:invertIfNegative val="0"/>
            <c:bubble3D val="0"/>
            <c:extLst>
              <c:ext xmlns:c16="http://schemas.microsoft.com/office/drawing/2014/chart" uri="{C3380CC4-5D6E-409C-BE32-E72D297353CC}">
                <c16:uniqueId val="{0000000E-9F21-4BB3-B39E-73F168C4E8DA}"/>
              </c:ext>
            </c:extLst>
          </c:dPt>
          <c:dPt>
            <c:idx val="24"/>
            <c:invertIfNegative val="0"/>
            <c:bubble3D val="0"/>
            <c:extLst>
              <c:ext xmlns:c16="http://schemas.microsoft.com/office/drawing/2014/chart" uri="{C3380CC4-5D6E-409C-BE32-E72D297353CC}">
                <c16:uniqueId val="{0000000F-9F21-4BB3-B39E-73F168C4E8DA}"/>
              </c:ext>
            </c:extLst>
          </c:dPt>
          <c:dPt>
            <c:idx val="25"/>
            <c:invertIfNegative val="0"/>
            <c:bubble3D val="0"/>
            <c:extLst>
              <c:ext xmlns:c16="http://schemas.microsoft.com/office/drawing/2014/chart" uri="{C3380CC4-5D6E-409C-BE32-E72D297353CC}">
                <c16:uniqueId val="{00000010-9F21-4BB3-B39E-73F168C4E8DA}"/>
              </c:ext>
            </c:extLst>
          </c:dPt>
          <c:dPt>
            <c:idx val="26"/>
            <c:invertIfNegative val="0"/>
            <c:bubble3D val="0"/>
            <c:extLst>
              <c:ext xmlns:c16="http://schemas.microsoft.com/office/drawing/2014/chart" uri="{C3380CC4-5D6E-409C-BE32-E72D297353CC}">
                <c16:uniqueId val="{00000011-9F21-4BB3-B39E-73F168C4E8DA}"/>
              </c:ext>
            </c:extLst>
          </c:dPt>
          <c:dPt>
            <c:idx val="28"/>
            <c:invertIfNegative val="0"/>
            <c:bubble3D val="0"/>
            <c:extLst>
              <c:ext xmlns:c16="http://schemas.microsoft.com/office/drawing/2014/chart" uri="{C3380CC4-5D6E-409C-BE32-E72D297353CC}">
                <c16:uniqueId val="{00000012-9F21-4BB3-B39E-73F168C4E8DA}"/>
              </c:ext>
            </c:extLst>
          </c:dPt>
          <c:dPt>
            <c:idx val="29"/>
            <c:invertIfNegative val="0"/>
            <c:bubble3D val="0"/>
            <c:extLst>
              <c:ext xmlns:c16="http://schemas.microsoft.com/office/drawing/2014/chart" uri="{C3380CC4-5D6E-409C-BE32-E72D297353CC}">
                <c16:uniqueId val="{00000013-9F21-4BB3-B39E-73F168C4E8DA}"/>
              </c:ext>
            </c:extLst>
          </c:dPt>
          <c:dPt>
            <c:idx val="30"/>
            <c:invertIfNegative val="0"/>
            <c:bubble3D val="0"/>
            <c:extLst>
              <c:ext xmlns:c16="http://schemas.microsoft.com/office/drawing/2014/chart" uri="{C3380CC4-5D6E-409C-BE32-E72D297353CC}">
                <c16:uniqueId val="{00000014-9F21-4BB3-B39E-73F168C4E8DA}"/>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'F35'!$E$46:$E$75</c:f>
              <c:strCache>
                <c:ptCount val="30"/>
                <c:pt idx="0">
                  <c:v>Saltillo, Coah</c:v>
                </c:pt>
                <c:pt idx="1">
                  <c:v>Kanasín, Yuc</c:v>
                </c:pt>
                <c:pt idx="2">
                  <c:v>Emiliano Zapata, Mor</c:v>
                </c:pt>
                <c:pt idx="3">
                  <c:v>San Pedro Tlaquepaque, Jal</c:v>
                </c:pt>
                <c:pt idx="4">
                  <c:v>Uruapan, Mich</c:v>
                </c:pt>
                <c:pt idx="5">
                  <c:v>Puebla, Pue</c:v>
                </c:pt>
                <c:pt idx="6">
                  <c:v>Zapopan, Jal</c:v>
                </c:pt>
                <c:pt idx="7">
                  <c:v>Soledad de Graciano Sánchez, SLP</c:v>
                </c:pt>
                <c:pt idx="8">
                  <c:v>Tlajomulco de Zúñiga, Jal</c:v>
                </c:pt>
                <c:pt idx="9">
                  <c:v>San Luis Potosí, SLP</c:v>
                </c:pt>
                <c:pt idx="10">
                  <c:v>San Juan Bautista Tuxtepec, Oax</c:v>
                </c:pt>
                <c:pt idx="11">
                  <c:v>Morelia, Mich</c:v>
                </c:pt>
                <c:pt idx="12">
                  <c:v>Huejotzingo, Pue</c:v>
                </c:pt>
                <c:pt idx="13">
                  <c:v>Mexicali, BC</c:v>
                </c:pt>
                <c:pt idx="14">
                  <c:v>Tlacolula de Matamoros, Oax</c:v>
                </c:pt>
                <c:pt idx="15">
                  <c:v>Coatzacoalcos, Ver</c:v>
                </c:pt>
                <c:pt idx="16">
                  <c:v>Culiacán, Sin</c:v>
                </c:pt>
                <c:pt idx="17">
                  <c:v>Veracruz, Ver</c:v>
                </c:pt>
                <c:pt idx="18">
                  <c:v>Chihuahua, Chih</c:v>
                </c:pt>
                <c:pt idx="19">
                  <c:v>Campeche, Camp</c:v>
                </c:pt>
                <c:pt idx="20">
                  <c:v>Tijuana, BC</c:v>
                </c:pt>
                <c:pt idx="21">
                  <c:v>Carmen, Camp</c:v>
                </c:pt>
                <c:pt idx="22">
                  <c:v>Juárez, NL</c:v>
                </c:pt>
                <c:pt idx="23">
                  <c:v>Mazatlán, Sin</c:v>
                </c:pt>
                <c:pt idx="24">
                  <c:v>Tepic, Nay</c:v>
                </c:pt>
                <c:pt idx="25">
                  <c:v>Bahía de Banderas, Nay</c:v>
                </c:pt>
                <c:pt idx="26">
                  <c:v>La Paz, BCS</c:v>
                </c:pt>
                <c:pt idx="27">
                  <c:v>Solidaridad, Qroo</c:v>
                </c:pt>
                <c:pt idx="28">
                  <c:v>Los Cabos, BCS</c:v>
                </c:pt>
                <c:pt idx="29">
                  <c:v>Benito Juárez, Qroo</c:v>
                </c:pt>
              </c:strCache>
            </c:strRef>
          </c:cat>
          <c:val>
            <c:numRef>
              <c:f>'F35'!$H$46:$H$75</c:f>
              <c:numCache>
                <c:formatCode>0.0</c:formatCode>
                <c:ptCount val="30"/>
                <c:pt idx="0">
                  <c:v>8.8731430391820805</c:v>
                </c:pt>
                <c:pt idx="1">
                  <c:v>8.9178199064178205</c:v>
                </c:pt>
                <c:pt idx="2">
                  <c:v>8.9332839658091192</c:v>
                </c:pt>
                <c:pt idx="3">
                  <c:v>9.1043140853559503</c:v>
                </c:pt>
                <c:pt idx="4">
                  <c:v>9.1154876062902392</c:v>
                </c:pt>
                <c:pt idx="5">
                  <c:v>9.1252896763786904</c:v>
                </c:pt>
                <c:pt idx="6">
                  <c:v>9.1731026175512902</c:v>
                </c:pt>
                <c:pt idx="7">
                  <c:v>9.2245628414146399</c:v>
                </c:pt>
                <c:pt idx="8">
                  <c:v>9.2523130554458</c:v>
                </c:pt>
                <c:pt idx="9">
                  <c:v>9.2685495916255292</c:v>
                </c:pt>
                <c:pt idx="10">
                  <c:v>9.4268536787825994</c:v>
                </c:pt>
                <c:pt idx="11">
                  <c:v>9.4992994276856102</c:v>
                </c:pt>
                <c:pt idx="12">
                  <c:v>9.6277988932078795</c:v>
                </c:pt>
                <c:pt idx="13">
                  <c:v>9.6821542086745307</c:v>
                </c:pt>
                <c:pt idx="14">
                  <c:v>9.8678037734938808</c:v>
                </c:pt>
                <c:pt idx="15">
                  <c:v>9.9351569694376707</c:v>
                </c:pt>
                <c:pt idx="16">
                  <c:v>10.1792881825354</c:v>
                </c:pt>
                <c:pt idx="17">
                  <c:v>10.1865188998815</c:v>
                </c:pt>
                <c:pt idx="18">
                  <c:v>10.3631295219027</c:v>
                </c:pt>
                <c:pt idx="19">
                  <c:v>10.396194239366499</c:v>
                </c:pt>
                <c:pt idx="20">
                  <c:v>10.5661269566234</c:v>
                </c:pt>
                <c:pt idx="21">
                  <c:v>10.5742464780368</c:v>
                </c:pt>
                <c:pt idx="22">
                  <c:v>10.6097987829699</c:v>
                </c:pt>
                <c:pt idx="23">
                  <c:v>10.680654509833399</c:v>
                </c:pt>
                <c:pt idx="24">
                  <c:v>10.8739043529452</c:v>
                </c:pt>
                <c:pt idx="25">
                  <c:v>11.2919239605603</c:v>
                </c:pt>
                <c:pt idx="26">
                  <c:v>11.8603599195926</c:v>
                </c:pt>
                <c:pt idx="27">
                  <c:v>12.1318009444451</c:v>
                </c:pt>
                <c:pt idx="28">
                  <c:v>12.2068099336561</c:v>
                </c:pt>
                <c:pt idx="29">
                  <c:v>12.3201435773552</c:v>
                </c:pt>
              </c:numCache>
            </c:numRef>
          </c:val>
          <c:extLst>
            <c:ext xmlns:c16="http://schemas.microsoft.com/office/drawing/2014/chart" uri="{C3380CC4-5D6E-409C-BE32-E72D297353CC}">
              <c16:uniqueId val="{00000015-9F21-4BB3-B39E-73F168C4E8DA}"/>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'F35'!$E$79</c:f>
              <c:strCache>
                <c:ptCount val="1"/>
                <c:pt idx="0">
                  <c:v>Nacional</c:v>
                </c:pt>
              </c:strCache>
            </c:strRef>
          </c:tx>
          <c:spPr>
            <a:ln w="44450">
              <a:solidFill>
                <a:srgbClr val="956810"/>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6-9F21-4BB3-B39E-73F168C4E8DA}"/>
                </c:ext>
              </c:extLst>
            </c:dLbl>
            <c:dLbl>
              <c:idx val="1"/>
              <c:layout>
                <c:manualLayout>
                  <c:x val="-5.1140748986698632E-2"/>
                  <c:y val="0.20225925925925925"/>
                </c:manualLayout>
              </c:layout>
              <c:spPr>
                <a:solidFill>
                  <a:srgbClr val="956810"/>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7-9F21-4BB3-B39E-73F168C4E8D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'F35'!$H$79:$H$80</c:f>
              <c:numCache>
                <c:formatCode>0.0</c:formatCode>
                <c:ptCount val="2"/>
                <c:pt idx="0">
                  <c:v>7.8</c:v>
                </c:pt>
                <c:pt idx="1">
                  <c:v>7.8</c:v>
                </c:pt>
              </c:numCache>
            </c:numRef>
          </c:xVal>
          <c:yVal>
            <c:numRef>
              <c:f>'F35'!$G$79:$G$80</c:f>
              <c:numCache>
                <c:formatCode>0.0</c:formatCode>
                <c:ptCount val="2"/>
                <c:pt idx="0">
                  <c:v>0</c:v>
                </c:pt>
                <c:pt idx="1">
                  <c:v>1</c:v>
                </c:pt>
              </c:numCache>
            </c:numRef>
          </c:yVal>
          <c:smooth val="0"/>
          <c:extLst>
            <c:ext xmlns:c16="http://schemas.microsoft.com/office/drawing/2014/chart" uri="{C3380CC4-5D6E-409C-BE32-E72D297353CC}">
              <c16:uniqueId val="{00000018-9F21-4BB3-B39E-73F168C4E8DA}"/>
            </c:ext>
          </c:extLst>
        </c:ser>
        <c:dLbls>
          <c:showLegendKey val="0"/>
          <c:showVal val="0"/>
          <c:showCatName val="0"/>
          <c:showSerName val="0"/>
          <c:showPercent val="0"/>
          <c:showBubbleSize val="0"/>
        </c:dLbls>
        <c:axId val="574219672"/>
        <c:axId val="414458776"/>
      </c:scatte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valAx>
        <c:axId val="414458776"/>
        <c:scaling>
          <c:orientation val="minMax"/>
          <c:max val="1"/>
        </c:scaling>
        <c:delete val="1"/>
        <c:axPos val="r"/>
        <c:numFmt formatCode="0.0" sourceLinked="1"/>
        <c:majorTickMark val="out"/>
        <c:minorTickMark val="none"/>
        <c:tickLblPos val="nextTo"/>
        <c:crossAx val="574219672"/>
        <c:crosses val="max"/>
        <c:crossBetween val="midCat"/>
      </c:valAx>
      <c:valAx>
        <c:axId val="574219672"/>
        <c:scaling>
          <c:orientation val="minMax"/>
        </c:scaling>
        <c:delete val="1"/>
        <c:axPos val="b"/>
        <c:numFmt formatCode="0.0" sourceLinked="1"/>
        <c:majorTickMark val="out"/>
        <c:minorTickMark val="none"/>
        <c:tickLblPos val="nextTo"/>
        <c:crossAx val="414458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A5A5A5">
                <a:lumMod val="75000"/>
              </a:srgbClr>
            </a:solidFill>
            <a:ln>
              <a:noFill/>
            </a:ln>
            <a:effectLst/>
          </c:spPr>
          <c:invertIfNegative val="0"/>
          <c:dPt>
            <c:idx val="0"/>
            <c:invertIfNegative val="0"/>
            <c:bubble3D val="0"/>
            <c:extLst>
              <c:ext xmlns:c16="http://schemas.microsoft.com/office/drawing/2014/chart" uri="{C3380CC4-5D6E-409C-BE32-E72D297353CC}">
                <c16:uniqueId val="{00000000-9916-4E1E-8D31-F82AFDC56974}"/>
              </c:ext>
            </c:extLst>
          </c:dPt>
          <c:dPt>
            <c:idx val="1"/>
            <c:invertIfNegative val="0"/>
            <c:bubble3D val="0"/>
            <c:extLst>
              <c:ext xmlns:c16="http://schemas.microsoft.com/office/drawing/2014/chart" uri="{C3380CC4-5D6E-409C-BE32-E72D297353CC}">
                <c16:uniqueId val="{00000001-9916-4E1E-8D31-F82AFDC56974}"/>
              </c:ext>
            </c:extLst>
          </c:dPt>
          <c:dPt>
            <c:idx val="2"/>
            <c:invertIfNegative val="0"/>
            <c:bubble3D val="0"/>
            <c:spPr>
              <a:solidFill>
                <a:srgbClr val="FFC000"/>
              </a:solidFill>
              <a:ln>
                <a:noFill/>
              </a:ln>
              <a:effectLst/>
            </c:spPr>
            <c:extLst>
              <c:ext xmlns:c16="http://schemas.microsoft.com/office/drawing/2014/chart" uri="{C3380CC4-5D6E-409C-BE32-E72D297353CC}">
                <c16:uniqueId val="{00000003-9916-4E1E-8D31-F82AFDC56974}"/>
              </c:ext>
            </c:extLst>
          </c:dPt>
          <c:dPt>
            <c:idx val="5"/>
            <c:invertIfNegative val="0"/>
            <c:bubble3D val="0"/>
            <c:extLst>
              <c:ext xmlns:c16="http://schemas.microsoft.com/office/drawing/2014/chart" uri="{C3380CC4-5D6E-409C-BE32-E72D297353CC}">
                <c16:uniqueId val="{00000004-9916-4E1E-8D31-F82AFDC56974}"/>
              </c:ext>
            </c:extLst>
          </c:dPt>
          <c:dPt>
            <c:idx val="17"/>
            <c:invertIfNegative val="0"/>
            <c:bubble3D val="0"/>
            <c:extLst>
              <c:ext xmlns:c16="http://schemas.microsoft.com/office/drawing/2014/chart" uri="{C3380CC4-5D6E-409C-BE32-E72D297353CC}">
                <c16:uniqueId val="{00000005-9916-4E1E-8D31-F82AFDC56974}"/>
              </c:ext>
            </c:extLst>
          </c:dPt>
          <c:dPt>
            <c:idx val="18"/>
            <c:invertIfNegative val="0"/>
            <c:bubble3D val="0"/>
            <c:extLst>
              <c:ext xmlns:c16="http://schemas.microsoft.com/office/drawing/2014/chart" uri="{C3380CC4-5D6E-409C-BE32-E72D297353CC}">
                <c16:uniqueId val="{00000006-9916-4E1E-8D31-F82AFDC56974}"/>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'F36'!$B$6:$D$7</c:f>
              <c:multiLvlStrCache>
                <c:ptCount val="3"/>
                <c:lvl>
                  <c:pt idx="0">
                    <c:v>2do trimestre</c:v>
                  </c:pt>
                  <c:pt idx="1">
                    <c:v>2do trimestre</c:v>
                  </c:pt>
                  <c:pt idx="2">
                    <c:v>2do trimestre</c:v>
                  </c:pt>
                </c:lvl>
                <c:lvl>
                  <c:pt idx="0">
                    <c:v>2019</c:v>
                  </c:pt>
                  <c:pt idx="1">
                    <c:v>2020</c:v>
                  </c:pt>
                  <c:pt idx="2">
                    <c:v>2021</c:v>
                  </c:pt>
                </c:lvl>
              </c:multiLvlStrCache>
            </c:multiLvlStrRef>
          </c:cat>
          <c:val>
            <c:numRef>
              <c:f>'F36'!$B$8:$D$8</c:f>
              <c:numCache>
                <c:formatCode>0.0</c:formatCode>
                <c:ptCount val="3"/>
                <c:pt idx="0">
                  <c:v>384.48496729999988</c:v>
                </c:pt>
                <c:pt idx="1">
                  <c:v>581.14354530000014</c:v>
                </c:pt>
                <c:pt idx="2">
                  <c:v>217.54315048999999</c:v>
                </c:pt>
              </c:numCache>
            </c:numRef>
          </c:val>
          <c:extLst>
            <c:ext xmlns:c16="http://schemas.microsoft.com/office/drawing/2014/chart" uri="{C3380CC4-5D6E-409C-BE32-E72D297353CC}">
              <c16:uniqueId val="{00000007-9916-4E1E-8D31-F82AFDC56974}"/>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'F37'!$C$6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1976-4FAD-A9BE-4515EE108D1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'F37'!$A$8:$B$10</c:f>
              <c:multiLvlStrCache>
                <c:ptCount val="3"/>
                <c:lvl>
                  <c:pt idx="0">
                    <c:v>2do trimestre</c:v>
                  </c:pt>
                  <c:pt idx="1">
                    <c:v>2do trimestre</c:v>
                  </c:pt>
                  <c:pt idx="2">
                    <c:v>2do trimestre</c:v>
                  </c:pt>
                </c:lvl>
                <c:lvl>
                  <c:pt idx="0">
                    <c:v>2019</c:v>
                  </c:pt>
                  <c:pt idx="1">
                    <c:v>2020</c:v>
                  </c:pt>
                  <c:pt idx="2">
                    <c:v>2021</c:v>
                  </c:pt>
                </c:lvl>
              </c:multiLvlStrCache>
            </c:multiLvlStrRef>
          </c:cat>
          <c:val>
            <c:numRef>
              <c:f>'F37'!$C$8:$C$10</c:f>
              <c:numCache>
                <c:formatCode>#,##0.0</c:formatCode>
                <c:ptCount val="3"/>
                <c:pt idx="0">
                  <c:v>66.660670479999979</c:v>
                </c:pt>
                <c:pt idx="1">
                  <c:v>124.05641521999999</c:v>
                </c:pt>
                <c:pt idx="2">
                  <c:v>66.393777619999994</c:v>
                </c:pt>
              </c:numCache>
            </c:numRef>
          </c:val>
          <c:extLst>
            <c:ext xmlns:c16="http://schemas.microsoft.com/office/drawing/2014/chart" uri="{C3380CC4-5D6E-409C-BE32-E72D297353CC}">
              <c16:uniqueId val="{00000001-1976-4FAD-A9BE-4515EE108D1E}"/>
            </c:ext>
          </c:extLst>
        </c:ser>
        <c:ser>
          <c:idx val="1"/>
          <c:order val="1"/>
          <c:tx>
            <c:strRef>
              <c:f>'F37'!$D$6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'F37'!$A$8:$B$10</c:f>
              <c:multiLvlStrCache>
                <c:ptCount val="3"/>
                <c:lvl>
                  <c:pt idx="0">
                    <c:v>2do trimestre</c:v>
                  </c:pt>
                  <c:pt idx="1">
                    <c:v>2do trimestre</c:v>
                  </c:pt>
                  <c:pt idx="2">
                    <c:v>2do trimestre</c:v>
                  </c:pt>
                </c:lvl>
                <c:lvl>
                  <c:pt idx="0">
                    <c:v>2019</c:v>
                  </c:pt>
                  <c:pt idx="1">
                    <c:v>2020</c:v>
                  </c:pt>
                  <c:pt idx="2">
                    <c:v>2021</c:v>
                  </c:pt>
                </c:lvl>
              </c:multiLvlStrCache>
            </c:multiLvlStrRef>
          </c:cat>
          <c:val>
            <c:numRef>
              <c:f>'F37'!$D$8:$D$10</c:f>
              <c:numCache>
                <c:formatCode>#,##0.0</c:formatCode>
                <c:ptCount val="3"/>
                <c:pt idx="0">
                  <c:v>249.43390486999996</c:v>
                </c:pt>
                <c:pt idx="1">
                  <c:v>19.666787990000003</c:v>
                </c:pt>
                <c:pt idx="2">
                  <c:v>20.832690769999999</c:v>
                </c:pt>
              </c:numCache>
            </c:numRef>
          </c:val>
          <c:extLst>
            <c:ext xmlns:c16="http://schemas.microsoft.com/office/drawing/2014/chart" uri="{C3380CC4-5D6E-409C-BE32-E72D297353CC}">
              <c16:uniqueId val="{00000002-1976-4FAD-A9BE-4515EE108D1E}"/>
            </c:ext>
          </c:extLst>
        </c:ser>
        <c:ser>
          <c:idx val="2"/>
          <c:order val="2"/>
          <c:tx>
            <c:strRef>
              <c:f>'F37'!$E$6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'F37'!$A$8:$B$10</c:f>
              <c:multiLvlStrCache>
                <c:ptCount val="3"/>
                <c:lvl>
                  <c:pt idx="0">
                    <c:v>2do trimestre</c:v>
                  </c:pt>
                  <c:pt idx="1">
                    <c:v>2do trimestre</c:v>
                  </c:pt>
                  <c:pt idx="2">
                    <c:v>2do trimestre</c:v>
                  </c:pt>
                </c:lvl>
                <c:lvl>
                  <c:pt idx="0">
                    <c:v>2019</c:v>
                  </c:pt>
                  <c:pt idx="1">
                    <c:v>2020</c:v>
                  </c:pt>
                  <c:pt idx="2">
                    <c:v>2021</c:v>
                  </c:pt>
                </c:lvl>
              </c:multiLvlStrCache>
            </c:multiLvlStrRef>
          </c:cat>
          <c:val>
            <c:numRef>
              <c:f>'F37'!$E$8:$E$10</c:f>
              <c:numCache>
                <c:formatCode>#,##0.0</c:formatCode>
                <c:ptCount val="3"/>
                <c:pt idx="0">
                  <c:v>68.390391950000023</c:v>
                </c:pt>
                <c:pt idx="1">
                  <c:v>437.42034209000008</c:v>
                </c:pt>
                <c:pt idx="2">
                  <c:v>130.31668210000004</c:v>
                </c:pt>
              </c:numCache>
            </c:numRef>
          </c:val>
          <c:extLst>
            <c:ext xmlns:c16="http://schemas.microsoft.com/office/drawing/2014/chart" uri="{C3380CC4-5D6E-409C-BE32-E72D297353CC}">
              <c16:uniqueId val="{00000003-1976-4FAD-A9BE-4515EE108D1E}"/>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32530708428842"/>
          <c:y val="1.82370820668693E-2"/>
          <c:w val="0.76319579552970029"/>
          <c:h val="0.9149958914710129"/>
        </c:manualLayout>
      </c:layout>
      <c:barChart>
        <c:barDir val="bar"/>
        <c:grouping val="clustered"/>
        <c:varyColors val="0"/>
        <c:ser>
          <c:idx val="1"/>
          <c:order val="0"/>
          <c:tx>
            <c:strRef>
              <c:f>'F38'!$B$6</c:f>
              <c:strCache>
                <c:ptCount val="1"/>
                <c:pt idx="0">
                  <c:v>2T 2020</c:v>
                </c:pt>
              </c:strCache>
            </c:strRef>
          </c:tx>
          <c:spPr>
            <a:solidFill>
              <a:srgbClr val="FFE699"/>
            </a:solidFill>
            <a:ln>
              <a:noFill/>
            </a:ln>
            <a:effectLst/>
          </c:spPr>
          <c:invertIfNegative val="0"/>
          <c:dPt>
            <c:idx val="13"/>
            <c:invertIfNegative val="0"/>
            <c:bubble3D val="0"/>
            <c:spPr>
              <a:solidFill>
                <a:srgbClr val="FFE699"/>
              </a:solidFill>
              <a:ln>
                <a:noFill/>
              </a:ln>
              <a:effectLst/>
            </c:spPr>
            <c:extLst>
              <c:ext xmlns:c16="http://schemas.microsoft.com/office/drawing/2014/chart" uri="{C3380CC4-5D6E-409C-BE32-E72D297353CC}">
                <c16:uniqueId val="{00000001-6EBD-46C2-B867-3055515D4895}"/>
              </c:ext>
            </c:extLst>
          </c:dPt>
          <c:dPt>
            <c:idx val="14"/>
            <c:invertIfNegative val="0"/>
            <c:bubble3D val="0"/>
            <c:spPr>
              <a:solidFill>
                <a:srgbClr val="FFE699"/>
              </a:solidFill>
              <a:ln>
                <a:noFill/>
              </a:ln>
              <a:effectLst/>
            </c:spPr>
            <c:extLst>
              <c:ext xmlns:c16="http://schemas.microsoft.com/office/drawing/2014/chart" uri="{C3380CC4-5D6E-409C-BE32-E72D297353CC}">
                <c16:uniqueId val="{00000003-6EBD-46C2-B867-3055515D4895}"/>
              </c:ext>
            </c:extLst>
          </c:dPt>
          <c:dPt>
            <c:idx val="21"/>
            <c:invertIfNegative val="0"/>
            <c:bubble3D val="0"/>
            <c:spPr>
              <a:solidFill>
                <a:srgbClr val="FFE699"/>
              </a:solidFill>
              <a:ln>
                <a:noFill/>
              </a:ln>
              <a:effectLst/>
            </c:spPr>
            <c:extLst>
              <c:ext xmlns:c16="http://schemas.microsoft.com/office/drawing/2014/chart" uri="{C3380CC4-5D6E-409C-BE32-E72D297353CC}">
                <c16:uniqueId val="{00000005-6EBD-46C2-B867-3055515D4895}"/>
              </c:ext>
            </c:extLst>
          </c:dPt>
          <c:dPt>
            <c:idx val="23"/>
            <c:invertIfNegative val="0"/>
            <c:bubble3D val="0"/>
            <c:spPr>
              <a:solidFill>
                <a:srgbClr val="FFC000"/>
              </a:solidFill>
              <a:ln>
                <a:noFill/>
              </a:ln>
              <a:effectLst/>
            </c:spPr>
            <c:extLst>
              <c:ext xmlns:c16="http://schemas.microsoft.com/office/drawing/2014/chart" uri="{C3380CC4-5D6E-409C-BE32-E72D297353CC}">
                <c16:uniqueId val="{00000007-6EBD-46C2-B867-3055515D4895}"/>
              </c:ext>
            </c:extLst>
          </c:dPt>
          <c:dLbls>
            <c:dLbl>
              <c:idx val="13"/>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1-6EBD-46C2-B867-3055515D4895}"/>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'F38'!$A$7:$A$38</c:f>
              <c:strCache>
                <c:ptCount val="32"/>
                <c:pt idx="0">
                  <c:v>Veracruz</c:v>
                </c:pt>
                <c:pt idx="1">
                  <c:v>Oaxaca</c:v>
                </c:pt>
                <c:pt idx="2">
                  <c:v>Chiapas</c:v>
                </c:pt>
                <c:pt idx="3">
                  <c:v>Colima</c:v>
                </c:pt>
                <c:pt idx="4">
                  <c:v>Hidalgo</c:v>
                </c:pt>
                <c:pt idx="5">
                  <c:v>Yucatán</c:v>
                </c:pt>
                <c:pt idx="6">
                  <c:v>Guanajuato</c:v>
                </c:pt>
                <c:pt idx="7">
                  <c:v>Tlaxcala</c:v>
                </c:pt>
                <c:pt idx="8">
                  <c:v>Michoacán</c:v>
                </c:pt>
                <c:pt idx="9">
                  <c:v>San Luis Potosí</c:v>
                </c:pt>
                <c:pt idx="10">
                  <c:v>Estado de México</c:v>
                </c:pt>
                <c:pt idx="11">
                  <c:v>Nayarit</c:v>
                </c:pt>
                <c:pt idx="12">
                  <c:v>Tabasco</c:v>
                </c:pt>
                <c:pt idx="13">
                  <c:v>Querétaro</c:v>
                </c:pt>
                <c:pt idx="14">
                  <c:v>Morelos</c:v>
                </c:pt>
                <c:pt idx="15">
                  <c:v>Quintana Roo</c:v>
                </c:pt>
                <c:pt idx="16">
                  <c:v>Campeche</c:v>
                </c:pt>
                <c:pt idx="17">
                  <c:v>Durango</c:v>
                </c:pt>
                <c:pt idx="18">
                  <c:v>Sinaloa</c:v>
                </c:pt>
                <c:pt idx="19">
                  <c:v>Aguascalientes</c:v>
                </c:pt>
                <c:pt idx="20">
                  <c:v>Guerrero</c:v>
                </c:pt>
                <c:pt idx="21">
                  <c:v>Tamaulipas</c:v>
                </c:pt>
                <c:pt idx="22">
                  <c:v>Puebla</c:v>
                </c:pt>
                <c:pt idx="23">
                  <c:v>Jalisco</c:v>
                </c:pt>
                <c:pt idx="24">
                  <c:v>Baja California Sur</c:v>
                </c:pt>
                <c:pt idx="25">
                  <c:v>Nuevo León</c:v>
                </c:pt>
                <c:pt idx="26">
                  <c:v>Zacatecas</c:v>
                </c:pt>
                <c:pt idx="27">
                  <c:v>Sonora</c:v>
                </c:pt>
                <c:pt idx="28">
                  <c:v>Coahuila</c:v>
                </c:pt>
                <c:pt idx="29">
                  <c:v>Chihuahua</c:v>
                </c:pt>
                <c:pt idx="30">
                  <c:v>Ciudad de México</c:v>
                </c:pt>
                <c:pt idx="31">
                  <c:v>Baja California</c:v>
                </c:pt>
              </c:strCache>
            </c:strRef>
          </c:cat>
          <c:val>
            <c:numRef>
              <c:f>'F38'!$B$7:$B$38</c:f>
              <c:numCache>
                <c:formatCode>#,##0.0</c:formatCode>
                <c:ptCount val="32"/>
                <c:pt idx="0">
                  <c:v>226.37056238999998</c:v>
                </c:pt>
                <c:pt idx="1">
                  <c:v>55.030841790000011</c:v>
                </c:pt>
                <c:pt idx="2">
                  <c:v>-1.4048228100000026</c:v>
                </c:pt>
                <c:pt idx="3">
                  <c:v>19.575213590000015</c:v>
                </c:pt>
                <c:pt idx="4">
                  <c:v>139.80762665</c:v>
                </c:pt>
                <c:pt idx="5">
                  <c:v>-2.1330052299999935</c:v>
                </c:pt>
                <c:pt idx="6">
                  <c:v>259.47008159000001</c:v>
                </c:pt>
                <c:pt idx="7">
                  <c:v>250.32262583999994</c:v>
                </c:pt>
                <c:pt idx="8">
                  <c:v>13.845796370000008</c:v>
                </c:pt>
                <c:pt idx="9">
                  <c:v>608.54889734999995</c:v>
                </c:pt>
                <c:pt idx="10">
                  <c:v>417.12358283000032</c:v>
                </c:pt>
                <c:pt idx="11">
                  <c:v>579.06372738999983</c:v>
                </c:pt>
                <c:pt idx="12">
                  <c:v>219.53516566000016</c:v>
                </c:pt>
                <c:pt idx="13">
                  <c:v>105.96769736000003</c:v>
                </c:pt>
                <c:pt idx="14">
                  <c:v>-41.888770870000016</c:v>
                </c:pt>
                <c:pt idx="15">
                  <c:v>52.862814500000013</c:v>
                </c:pt>
                <c:pt idx="16">
                  <c:v>33.946363289999979</c:v>
                </c:pt>
                <c:pt idx="17">
                  <c:v>187.05860773000003</c:v>
                </c:pt>
                <c:pt idx="18">
                  <c:v>551.21625999999947</c:v>
                </c:pt>
                <c:pt idx="19">
                  <c:v>6.7917866900000217</c:v>
                </c:pt>
                <c:pt idx="20">
                  <c:v>15.831746849999996</c:v>
                </c:pt>
                <c:pt idx="21">
                  <c:v>-51.871319040000039</c:v>
                </c:pt>
                <c:pt idx="22">
                  <c:v>405.70316933999976</c:v>
                </c:pt>
                <c:pt idx="23">
                  <c:v>581.1435452999998</c:v>
                </c:pt>
                <c:pt idx="24">
                  <c:v>35.402727110000001</c:v>
                </c:pt>
                <c:pt idx="25">
                  <c:v>489.18689721999965</c:v>
                </c:pt>
                <c:pt idx="26">
                  <c:v>25.487890080000007</c:v>
                </c:pt>
                <c:pt idx="27">
                  <c:v>184.00509777000005</c:v>
                </c:pt>
                <c:pt idx="28">
                  <c:v>396.48911967000004</c:v>
                </c:pt>
                <c:pt idx="29">
                  <c:v>232.76357937000006</c:v>
                </c:pt>
                <c:pt idx="30">
                  <c:v>406.14470232000014</c:v>
                </c:pt>
                <c:pt idx="31">
                  <c:v>194.38253984000005</c:v>
                </c:pt>
              </c:numCache>
            </c:numRef>
          </c:val>
          <c:extLst>
            <c:ext xmlns:c16="http://schemas.microsoft.com/office/drawing/2014/chart" uri="{C3380CC4-5D6E-409C-BE32-E72D297353CC}">
              <c16:uniqueId val="{00000008-6EBD-46C2-B867-3055515D4895}"/>
            </c:ext>
          </c:extLst>
        </c:ser>
        <c:ser>
          <c:idx val="0"/>
          <c:order val="1"/>
          <c:tx>
            <c:strRef>
              <c:f>'F38'!$C$6</c:f>
              <c:strCache>
                <c:ptCount val="1"/>
                <c:pt idx="0">
                  <c:v>2T 2021</c:v>
                </c:pt>
              </c:strCache>
            </c:strRef>
          </c:tx>
          <c:spPr>
            <a:solidFill>
              <a:srgbClr val="AFB7BC"/>
            </a:solidFill>
            <a:ln>
              <a:noFill/>
            </a:ln>
            <a:effectLst/>
          </c:spPr>
          <c:invertIfNegative val="0"/>
          <c:dPt>
            <c:idx val="13"/>
            <c:invertIfNegative val="0"/>
            <c:bubble3D val="0"/>
            <c:spPr>
              <a:solidFill>
                <a:srgbClr val="AFB7BC"/>
              </a:solidFill>
              <a:ln>
                <a:noFill/>
              </a:ln>
              <a:effectLst/>
            </c:spPr>
            <c:extLst>
              <c:ext xmlns:c16="http://schemas.microsoft.com/office/drawing/2014/chart" uri="{C3380CC4-5D6E-409C-BE32-E72D297353CC}">
                <c16:uniqueId val="{0000000A-6EBD-46C2-B867-3055515D4895}"/>
              </c:ext>
            </c:extLst>
          </c:dPt>
          <c:dPt>
            <c:idx val="14"/>
            <c:invertIfNegative val="0"/>
            <c:bubble3D val="0"/>
            <c:spPr>
              <a:solidFill>
                <a:srgbClr val="AFB7BC"/>
              </a:solidFill>
              <a:ln>
                <a:noFill/>
              </a:ln>
              <a:effectLst/>
            </c:spPr>
            <c:extLst>
              <c:ext xmlns:c16="http://schemas.microsoft.com/office/drawing/2014/chart" uri="{C3380CC4-5D6E-409C-BE32-E72D297353CC}">
                <c16:uniqueId val="{0000000C-6EBD-46C2-B867-3055515D4895}"/>
              </c:ext>
            </c:extLst>
          </c:dPt>
          <c:dPt>
            <c:idx val="21"/>
            <c:invertIfNegative val="0"/>
            <c:bubble3D val="0"/>
            <c:spPr>
              <a:solidFill>
                <a:srgbClr val="AFB7BC"/>
              </a:solidFill>
              <a:ln>
                <a:noFill/>
              </a:ln>
              <a:effectLst/>
            </c:spPr>
            <c:extLst>
              <c:ext xmlns:c16="http://schemas.microsoft.com/office/drawing/2014/chart" uri="{C3380CC4-5D6E-409C-BE32-E72D297353CC}">
                <c16:uniqueId val="{0000000E-6EBD-46C2-B867-3055515D4895}"/>
              </c:ext>
            </c:extLst>
          </c:dPt>
          <c:dPt>
            <c:idx val="23"/>
            <c:invertIfNegative val="0"/>
            <c:bubble3D val="0"/>
            <c:spPr>
              <a:solidFill>
                <a:srgbClr val="606868"/>
              </a:solidFill>
              <a:ln>
                <a:noFill/>
              </a:ln>
              <a:effectLst/>
            </c:spPr>
            <c:extLst>
              <c:ext xmlns:c16="http://schemas.microsoft.com/office/drawing/2014/chart" uri="{C3380CC4-5D6E-409C-BE32-E72D297353CC}">
                <c16:uniqueId val="{00000010-6EBD-46C2-B867-3055515D4895}"/>
              </c:ext>
            </c:extLst>
          </c:dPt>
          <c:dLbls>
            <c:dLbl>
              <c:idx val="13"/>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A-6EBD-46C2-B867-3055515D4895}"/>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'F38'!$A$7:$A$38</c:f>
              <c:strCache>
                <c:ptCount val="32"/>
                <c:pt idx="0">
                  <c:v>Veracruz</c:v>
                </c:pt>
                <c:pt idx="1">
                  <c:v>Oaxaca</c:v>
                </c:pt>
                <c:pt idx="2">
                  <c:v>Chiapas</c:v>
                </c:pt>
                <c:pt idx="3">
                  <c:v>Colima</c:v>
                </c:pt>
                <c:pt idx="4">
                  <c:v>Hidalgo</c:v>
                </c:pt>
                <c:pt idx="5">
                  <c:v>Yucatán</c:v>
                </c:pt>
                <c:pt idx="6">
                  <c:v>Guanajuato</c:v>
                </c:pt>
                <c:pt idx="7">
                  <c:v>Tlaxcala</c:v>
                </c:pt>
                <c:pt idx="8">
                  <c:v>Michoacán</c:v>
                </c:pt>
                <c:pt idx="9">
                  <c:v>San Luis Potosí</c:v>
                </c:pt>
                <c:pt idx="10">
                  <c:v>Estado de México</c:v>
                </c:pt>
                <c:pt idx="11">
                  <c:v>Nayarit</c:v>
                </c:pt>
                <c:pt idx="12">
                  <c:v>Tabasco</c:v>
                </c:pt>
                <c:pt idx="13">
                  <c:v>Querétaro</c:v>
                </c:pt>
                <c:pt idx="14">
                  <c:v>Morelos</c:v>
                </c:pt>
                <c:pt idx="15">
                  <c:v>Quintana Roo</c:v>
                </c:pt>
                <c:pt idx="16">
                  <c:v>Campeche</c:v>
                </c:pt>
                <c:pt idx="17">
                  <c:v>Durango</c:v>
                </c:pt>
                <c:pt idx="18">
                  <c:v>Sinaloa</c:v>
                </c:pt>
                <c:pt idx="19">
                  <c:v>Aguascalientes</c:v>
                </c:pt>
                <c:pt idx="20">
                  <c:v>Guerrero</c:v>
                </c:pt>
                <c:pt idx="21">
                  <c:v>Tamaulipas</c:v>
                </c:pt>
                <c:pt idx="22">
                  <c:v>Puebla</c:v>
                </c:pt>
                <c:pt idx="23">
                  <c:v>Jalisco</c:v>
                </c:pt>
                <c:pt idx="24">
                  <c:v>Baja California Sur</c:v>
                </c:pt>
                <c:pt idx="25">
                  <c:v>Nuevo León</c:v>
                </c:pt>
                <c:pt idx="26">
                  <c:v>Zacatecas</c:v>
                </c:pt>
                <c:pt idx="27">
                  <c:v>Sonora</c:v>
                </c:pt>
                <c:pt idx="28">
                  <c:v>Coahuila</c:v>
                </c:pt>
                <c:pt idx="29">
                  <c:v>Chihuahua</c:v>
                </c:pt>
                <c:pt idx="30">
                  <c:v>Ciudad de México</c:v>
                </c:pt>
                <c:pt idx="31">
                  <c:v>Baja California</c:v>
                </c:pt>
              </c:strCache>
            </c:strRef>
          </c:cat>
          <c:val>
            <c:numRef>
              <c:f>'F38'!$C$7:$C$38</c:f>
              <c:numCache>
                <c:formatCode>#,##0.0</c:formatCode>
                <c:ptCount val="32"/>
                <c:pt idx="0">
                  <c:v>-141.81936182000004</c:v>
                </c:pt>
                <c:pt idx="1">
                  <c:v>-49.288180830000023</c:v>
                </c:pt>
                <c:pt idx="2">
                  <c:v>-6.2657732199999892</c:v>
                </c:pt>
                <c:pt idx="3">
                  <c:v>-2.569809589999998</c:v>
                </c:pt>
                <c:pt idx="4">
                  <c:v>15.453548129999998</c:v>
                </c:pt>
                <c:pt idx="5">
                  <c:v>15.785885530000009</c:v>
                </c:pt>
                <c:pt idx="6">
                  <c:v>17.023610019999978</c:v>
                </c:pt>
                <c:pt idx="7">
                  <c:v>20.50946708</c:v>
                </c:pt>
                <c:pt idx="8">
                  <c:v>21.599084819999995</c:v>
                </c:pt>
                <c:pt idx="9">
                  <c:v>37.61990808000008</c:v>
                </c:pt>
                <c:pt idx="10">
                  <c:v>39.358181970000011</c:v>
                </c:pt>
                <c:pt idx="11">
                  <c:v>48.214043690000011</c:v>
                </c:pt>
                <c:pt idx="12">
                  <c:v>51.430401260000018</c:v>
                </c:pt>
                <c:pt idx="13">
                  <c:v>66.427261740000006</c:v>
                </c:pt>
                <c:pt idx="14">
                  <c:v>67.843573779999986</c:v>
                </c:pt>
                <c:pt idx="15">
                  <c:v>68.627708879999972</c:v>
                </c:pt>
                <c:pt idx="16">
                  <c:v>74.948924440000013</c:v>
                </c:pt>
                <c:pt idx="17">
                  <c:v>101.87352484</c:v>
                </c:pt>
                <c:pt idx="18">
                  <c:v>105.18340936</c:v>
                </c:pt>
                <c:pt idx="19">
                  <c:v>108.74716092000004</c:v>
                </c:pt>
                <c:pt idx="20">
                  <c:v>130.52640231000007</c:v>
                </c:pt>
                <c:pt idx="21">
                  <c:v>151.1014900700001</c:v>
                </c:pt>
                <c:pt idx="22">
                  <c:v>161.46401920000011</c:v>
                </c:pt>
                <c:pt idx="23">
                  <c:v>217.54315049000007</c:v>
                </c:pt>
                <c:pt idx="24">
                  <c:v>240.31384789000015</c:v>
                </c:pt>
                <c:pt idx="25">
                  <c:v>285.19804563000002</c:v>
                </c:pt>
                <c:pt idx="26">
                  <c:v>400.1870371600001</c:v>
                </c:pt>
                <c:pt idx="27">
                  <c:v>419.60575924000011</c:v>
                </c:pt>
                <c:pt idx="28">
                  <c:v>481.42978376999974</c:v>
                </c:pt>
                <c:pt idx="29">
                  <c:v>533.33578298000009</c:v>
                </c:pt>
                <c:pt idx="30">
                  <c:v>953.24742258000163</c:v>
                </c:pt>
                <c:pt idx="31">
                  <c:v>1320.8553495500005</c:v>
                </c:pt>
              </c:numCache>
            </c:numRef>
          </c:val>
          <c:extLst>
            <c:ext xmlns:c16="http://schemas.microsoft.com/office/drawing/2014/chart" uri="{C3380CC4-5D6E-409C-BE32-E72D297353CC}">
              <c16:uniqueId val="{00000011-6EBD-46C2-B867-3055515D4895}"/>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7C7C"/>
            </a:solidFill>
            <a:ln>
              <a:noFill/>
            </a:ln>
            <a:effectLst/>
          </c:spPr>
          <c:invertIfNegative val="0"/>
          <c:dPt>
            <c:idx val="0"/>
            <c:invertIfNegative val="0"/>
            <c:bubble3D val="0"/>
            <c:extLst>
              <c:ext xmlns:c16="http://schemas.microsoft.com/office/drawing/2014/chart" uri="{C3380CC4-5D6E-409C-BE32-E72D297353CC}">
                <c16:uniqueId val="{00000000-BCF3-4FFB-B10A-6366743EA0CF}"/>
              </c:ext>
            </c:extLst>
          </c:dPt>
          <c:dPt>
            <c:idx val="1"/>
            <c:invertIfNegative val="0"/>
            <c:bubble3D val="0"/>
            <c:extLst>
              <c:ext xmlns:c16="http://schemas.microsoft.com/office/drawing/2014/chart" uri="{C3380CC4-5D6E-409C-BE32-E72D297353CC}">
                <c16:uniqueId val="{00000001-BCF3-4FFB-B10A-6366743EA0CF}"/>
              </c:ext>
            </c:extLst>
          </c:dPt>
          <c:dPt>
            <c:idx val="2"/>
            <c:invertIfNegative val="0"/>
            <c:bubble3D val="0"/>
            <c:spPr>
              <a:solidFill>
                <a:srgbClr val="FFC000"/>
              </a:solidFill>
              <a:ln>
                <a:noFill/>
              </a:ln>
              <a:effectLst/>
            </c:spPr>
            <c:extLst>
              <c:ext xmlns:c16="http://schemas.microsoft.com/office/drawing/2014/chart" uri="{C3380CC4-5D6E-409C-BE32-E72D297353CC}">
                <c16:uniqueId val="{00000003-BCF3-4FFB-B10A-6366743EA0CF}"/>
              </c:ext>
            </c:extLst>
          </c:dPt>
          <c:dPt>
            <c:idx val="5"/>
            <c:invertIfNegative val="0"/>
            <c:bubble3D val="0"/>
            <c:extLst>
              <c:ext xmlns:c16="http://schemas.microsoft.com/office/drawing/2014/chart" uri="{C3380CC4-5D6E-409C-BE32-E72D297353CC}">
                <c16:uniqueId val="{00000004-BCF3-4FFB-B10A-6366743EA0CF}"/>
              </c:ext>
            </c:extLst>
          </c:dPt>
          <c:dPt>
            <c:idx val="17"/>
            <c:invertIfNegative val="0"/>
            <c:bubble3D val="0"/>
            <c:extLst>
              <c:ext xmlns:c16="http://schemas.microsoft.com/office/drawing/2014/chart" uri="{C3380CC4-5D6E-409C-BE32-E72D297353CC}">
                <c16:uniqueId val="{00000005-BCF3-4FFB-B10A-6366743EA0CF}"/>
              </c:ext>
            </c:extLst>
          </c:dPt>
          <c:dPt>
            <c:idx val="18"/>
            <c:invertIfNegative val="0"/>
            <c:bubble3D val="0"/>
            <c:extLst>
              <c:ext xmlns:c16="http://schemas.microsoft.com/office/drawing/2014/chart" uri="{C3380CC4-5D6E-409C-BE32-E72D297353CC}">
                <c16:uniqueId val="{00000006-BCF3-4FFB-B10A-6366743EA0CF}"/>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'F39'!$B$6:$D$7</c:f>
              <c:multiLvlStrCache>
                <c:ptCount val="3"/>
                <c:lvl>
                  <c:pt idx="0">
                    <c:v>acumulado</c:v>
                  </c:pt>
                  <c:pt idx="1">
                    <c:v>acumulado</c:v>
                  </c:pt>
                  <c:pt idx="2">
                    <c:v>acumulado</c:v>
                  </c:pt>
                </c:lvl>
                <c:lvl>
                  <c:pt idx="0">
                    <c:v>2019</c:v>
                  </c:pt>
                  <c:pt idx="1">
                    <c:v>2020</c:v>
                  </c:pt>
                  <c:pt idx="2">
                    <c:v>2021</c:v>
                  </c:pt>
                </c:lvl>
              </c:multiLvlStrCache>
            </c:multiLvlStrRef>
          </c:cat>
          <c:val>
            <c:numRef>
              <c:f>'F39'!$B$8:$D$8</c:f>
              <c:numCache>
                <c:formatCode>#,##0.0_ ;[Red]\-#,##0.0\ </c:formatCode>
                <c:ptCount val="3"/>
                <c:pt idx="0" formatCode="0.0">
                  <c:v>1098.59161799</c:v>
                </c:pt>
                <c:pt idx="1">
                  <c:v>1542.68128123</c:v>
                </c:pt>
                <c:pt idx="2">
                  <c:v>874.7203962000001</c:v>
                </c:pt>
              </c:numCache>
            </c:numRef>
          </c:val>
          <c:extLst>
            <c:ext xmlns:c16="http://schemas.microsoft.com/office/drawing/2014/chart" uri="{C3380CC4-5D6E-409C-BE32-E72D297353CC}">
              <c16:uniqueId val="{00000007-BCF3-4FFB-B10A-6366743EA0CF}"/>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'F40'!$C$6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904D-4801-AD2B-C75CD1B50E9B}"/>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'F40'!$A$8:$B$10</c:f>
              <c:multiLvlStrCache>
                <c:ptCount val="3"/>
                <c:lvl>
                  <c:pt idx="0">
                    <c:v>acumulado</c:v>
                  </c:pt>
                  <c:pt idx="1">
                    <c:v>acumulado</c:v>
                  </c:pt>
                  <c:pt idx="2">
                    <c:v>acumulado</c:v>
                  </c:pt>
                </c:lvl>
                <c:lvl>
                  <c:pt idx="0">
                    <c:v>2019</c:v>
                  </c:pt>
                  <c:pt idx="1">
                    <c:v>2020</c:v>
                  </c:pt>
                  <c:pt idx="2">
                    <c:v>2021</c:v>
                  </c:pt>
                </c:lvl>
              </c:multiLvlStrCache>
            </c:multiLvlStrRef>
          </c:cat>
          <c:val>
            <c:numRef>
              <c:f>'F40'!$C$8:$C$10</c:f>
              <c:numCache>
                <c:formatCode>#,##0.0</c:formatCode>
                <c:ptCount val="3"/>
                <c:pt idx="0">
                  <c:v>190.86796028999998</c:v>
                </c:pt>
                <c:pt idx="1">
                  <c:v>251.79761950999992</c:v>
                </c:pt>
                <c:pt idx="2">
                  <c:v>130.98912015000002</c:v>
                </c:pt>
              </c:numCache>
            </c:numRef>
          </c:val>
          <c:extLst>
            <c:ext xmlns:c16="http://schemas.microsoft.com/office/drawing/2014/chart" uri="{C3380CC4-5D6E-409C-BE32-E72D297353CC}">
              <c16:uniqueId val="{00000001-904D-4801-AD2B-C75CD1B50E9B}"/>
            </c:ext>
          </c:extLst>
        </c:ser>
        <c:ser>
          <c:idx val="1"/>
          <c:order val="1"/>
          <c:tx>
            <c:strRef>
              <c:f>'F40'!$D$6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'F40'!$A$8:$B$10</c:f>
              <c:multiLvlStrCache>
                <c:ptCount val="3"/>
                <c:lvl>
                  <c:pt idx="0">
                    <c:v>acumulado</c:v>
                  </c:pt>
                  <c:pt idx="1">
                    <c:v>acumulado</c:v>
                  </c:pt>
                  <c:pt idx="2">
                    <c:v>acumulado</c:v>
                  </c:pt>
                </c:lvl>
                <c:lvl>
                  <c:pt idx="0">
                    <c:v>2019</c:v>
                  </c:pt>
                  <c:pt idx="1">
                    <c:v>2020</c:v>
                  </c:pt>
                  <c:pt idx="2">
                    <c:v>2021</c:v>
                  </c:pt>
                </c:lvl>
              </c:multiLvlStrCache>
            </c:multiLvlStrRef>
          </c:cat>
          <c:val>
            <c:numRef>
              <c:f>'F40'!$D$8:$D$10</c:f>
              <c:numCache>
                <c:formatCode>#,##0.0</c:formatCode>
                <c:ptCount val="3"/>
                <c:pt idx="0">
                  <c:v>759.34305525000002</c:v>
                </c:pt>
                <c:pt idx="1">
                  <c:v>706.53781619999995</c:v>
                </c:pt>
                <c:pt idx="2">
                  <c:v>541.71164256000009</c:v>
                </c:pt>
              </c:numCache>
            </c:numRef>
          </c:val>
          <c:extLst>
            <c:ext xmlns:c16="http://schemas.microsoft.com/office/drawing/2014/chart" uri="{C3380CC4-5D6E-409C-BE32-E72D297353CC}">
              <c16:uniqueId val="{00000002-904D-4801-AD2B-C75CD1B50E9B}"/>
            </c:ext>
          </c:extLst>
        </c:ser>
        <c:ser>
          <c:idx val="2"/>
          <c:order val="2"/>
          <c:tx>
            <c:strRef>
              <c:f>'F40'!$E$6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'F40'!$A$8:$B$10</c:f>
              <c:multiLvlStrCache>
                <c:ptCount val="3"/>
                <c:lvl>
                  <c:pt idx="0">
                    <c:v>acumulado</c:v>
                  </c:pt>
                  <c:pt idx="1">
                    <c:v>acumulado</c:v>
                  </c:pt>
                  <c:pt idx="2">
                    <c:v>acumulado</c:v>
                  </c:pt>
                </c:lvl>
                <c:lvl>
                  <c:pt idx="0">
                    <c:v>2019</c:v>
                  </c:pt>
                  <c:pt idx="1">
                    <c:v>2020</c:v>
                  </c:pt>
                  <c:pt idx="2">
                    <c:v>2021</c:v>
                  </c:pt>
                </c:lvl>
              </c:multiLvlStrCache>
            </c:multiLvlStrRef>
          </c:cat>
          <c:val>
            <c:numRef>
              <c:f>'F40'!$E$8:$E$10</c:f>
              <c:numCache>
                <c:formatCode>#,##0.0</c:formatCode>
                <c:ptCount val="3"/>
                <c:pt idx="0">
                  <c:v>148.38060245000003</c:v>
                </c:pt>
                <c:pt idx="1">
                  <c:v>584.34584552000024</c:v>
                </c:pt>
                <c:pt idx="2">
                  <c:v>202.0196334899999</c:v>
                </c:pt>
              </c:numCache>
            </c:numRef>
          </c:val>
          <c:extLst>
            <c:ext xmlns:c16="http://schemas.microsoft.com/office/drawing/2014/chart" uri="{C3380CC4-5D6E-409C-BE32-E72D297353CC}">
              <c16:uniqueId val="{00000003-904D-4801-AD2B-C75CD1B50E9B}"/>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69471754636843E-2"/>
          <c:y val="0.12104143608554954"/>
          <c:w val="0.91123834245614754"/>
          <c:h val="0.68426714732947536"/>
        </c:manualLayout>
      </c:layout>
      <c:lineChart>
        <c:grouping val="standard"/>
        <c:varyColors val="0"/>
        <c:ser>
          <c:idx val="0"/>
          <c:order val="0"/>
          <c:tx>
            <c:strRef>
              <c:f>'F4'!$H$4</c:f>
              <c:strCache>
                <c:ptCount val="1"/>
                <c:pt idx="0">
                  <c:v>Contrataciones</c:v>
                </c:pt>
              </c:strCache>
            </c:strRef>
          </c:tx>
          <c:spPr>
            <a:ln w="38100" cap="rnd">
              <a:solidFill>
                <a:srgbClr val="FFC000"/>
              </a:solidFill>
              <a:round/>
            </a:ln>
            <a:effectLst/>
          </c:spPr>
          <c:marker>
            <c:symbol val="none"/>
          </c:marker>
          <c:dLbls>
            <c:dLbl>
              <c:idx val="0"/>
              <c:layout>
                <c:manualLayout>
                  <c:x val="-3.0176551471314851E-3"/>
                  <c:y val="-0.1052551764362788"/>
                </c:manualLayout>
              </c:layout>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57C-4593-B98E-6FAF3C6D8D2C}"/>
                </c:ext>
              </c:extLst>
            </c:dLbl>
            <c:dLbl>
              <c:idx val="1"/>
              <c:delete val="1"/>
              <c:extLst>
                <c:ext xmlns:c15="http://schemas.microsoft.com/office/drawing/2012/chart" uri="{CE6537A1-D6FC-4f65-9D91-7224C49458BB}"/>
                <c:ext xmlns:c16="http://schemas.microsoft.com/office/drawing/2014/chart" uri="{C3380CC4-5D6E-409C-BE32-E72D297353CC}">
                  <c16:uniqueId val="{00000001-D57C-4593-B98E-6FAF3C6D8D2C}"/>
                </c:ext>
              </c:extLst>
            </c:dLbl>
            <c:dLbl>
              <c:idx val="2"/>
              <c:delete val="1"/>
              <c:extLst>
                <c:ext xmlns:c15="http://schemas.microsoft.com/office/drawing/2012/chart" uri="{CE6537A1-D6FC-4f65-9D91-7224C49458BB}"/>
                <c:ext xmlns:c16="http://schemas.microsoft.com/office/drawing/2014/chart" uri="{C3380CC4-5D6E-409C-BE32-E72D297353CC}">
                  <c16:uniqueId val="{00000002-D57C-4593-B98E-6FAF3C6D8D2C}"/>
                </c:ext>
              </c:extLst>
            </c:dLbl>
            <c:dLbl>
              <c:idx val="3"/>
              <c:delete val="1"/>
              <c:extLst>
                <c:ext xmlns:c15="http://schemas.microsoft.com/office/drawing/2012/chart" uri="{CE6537A1-D6FC-4f65-9D91-7224C49458BB}"/>
                <c:ext xmlns:c16="http://schemas.microsoft.com/office/drawing/2014/chart" uri="{C3380CC4-5D6E-409C-BE32-E72D297353CC}">
                  <c16:uniqueId val="{00000003-D57C-4593-B98E-6FAF3C6D8D2C}"/>
                </c:ext>
              </c:extLst>
            </c:dLbl>
            <c:dLbl>
              <c:idx val="4"/>
              <c:delete val="1"/>
              <c:extLst>
                <c:ext xmlns:c15="http://schemas.microsoft.com/office/drawing/2012/chart" uri="{CE6537A1-D6FC-4f65-9D91-7224C49458BB}"/>
                <c:ext xmlns:c16="http://schemas.microsoft.com/office/drawing/2014/chart" uri="{C3380CC4-5D6E-409C-BE32-E72D297353CC}">
                  <c16:uniqueId val="{00000004-D57C-4593-B98E-6FAF3C6D8D2C}"/>
                </c:ext>
              </c:extLst>
            </c:dLbl>
            <c:dLbl>
              <c:idx val="5"/>
              <c:delete val="1"/>
              <c:extLst>
                <c:ext xmlns:c15="http://schemas.microsoft.com/office/drawing/2012/chart" uri="{CE6537A1-D6FC-4f65-9D91-7224C49458BB}"/>
                <c:ext xmlns:c16="http://schemas.microsoft.com/office/drawing/2014/chart" uri="{C3380CC4-5D6E-409C-BE32-E72D297353CC}">
                  <c16:uniqueId val="{00000005-D57C-4593-B98E-6FAF3C6D8D2C}"/>
                </c:ext>
              </c:extLst>
            </c:dLbl>
            <c:dLbl>
              <c:idx val="6"/>
              <c:layout>
                <c:manualLayout>
                  <c:x val="-7.6488462328679466E-2"/>
                  <c:y val="0.107095046854083"/>
                </c:manualLayout>
              </c:layout>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57C-4593-B98E-6FAF3C6D8D2C}"/>
                </c:ext>
              </c:extLst>
            </c:dLbl>
            <c:dLbl>
              <c:idx val="7"/>
              <c:delete val="1"/>
              <c:extLst>
                <c:ext xmlns:c15="http://schemas.microsoft.com/office/drawing/2012/chart" uri="{CE6537A1-D6FC-4f65-9D91-7224C49458BB}"/>
                <c:ext xmlns:c16="http://schemas.microsoft.com/office/drawing/2014/chart" uri="{C3380CC4-5D6E-409C-BE32-E72D297353CC}">
                  <c16:uniqueId val="{00000007-D57C-4593-B98E-6FAF3C6D8D2C}"/>
                </c:ext>
              </c:extLst>
            </c:dLbl>
            <c:dLbl>
              <c:idx val="8"/>
              <c:delete val="1"/>
              <c:extLst>
                <c:ext xmlns:c15="http://schemas.microsoft.com/office/drawing/2012/chart" uri="{CE6537A1-D6FC-4f65-9D91-7224C49458BB}"/>
                <c:ext xmlns:c16="http://schemas.microsoft.com/office/drawing/2014/chart" uri="{C3380CC4-5D6E-409C-BE32-E72D297353CC}">
                  <c16:uniqueId val="{00000008-D57C-4593-B98E-6FAF3C6D8D2C}"/>
                </c:ext>
              </c:extLst>
            </c:dLbl>
            <c:dLbl>
              <c:idx val="9"/>
              <c:delete val="1"/>
              <c:extLst>
                <c:ext xmlns:c15="http://schemas.microsoft.com/office/drawing/2012/chart" uri="{CE6537A1-D6FC-4f65-9D91-7224C49458BB}"/>
                <c:ext xmlns:c16="http://schemas.microsoft.com/office/drawing/2014/chart" uri="{C3380CC4-5D6E-409C-BE32-E72D297353CC}">
                  <c16:uniqueId val="{00000009-D57C-4593-B98E-6FAF3C6D8D2C}"/>
                </c:ext>
              </c:extLst>
            </c:dLbl>
            <c:dLbl>
              <c:idx val="10"/>
              <c:delete val="1"/>
              <c:extLst>
                <c:ext xmlns:c15="http://schemas.microsoft.com/office/drawing/2012/chart" uri="{CE6537A1-D6FC-4f65-9D91-7224C49458BB}"/>
                <c:ext xmlns:c16="http://schemas.microsoft.com/office/drawing/2014/chart" uri="{C3380CC4-5D6E-409C-BE32-E72D297353CC}">
                  <c16:uniqueId val="{0000000A-D57C-4593-B98E-6FAF3C6D8D2C}"/>
                </c:ext>
              </c:extLst>
            </c:dLbl>
            <c:dLbl>
              <c:idx val="11"/>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57C-4593-B98E-6FAF3C6D8D2C}"/>
                </c:ext>
              </c:extLst>
            </c:dLbl>
            <c:dLbl>
              <c:idx val="12"/>
              <c:delete val="1"/>
              <c:extLst>
                <c:ext xmlns:c15="http://schemas.microsoft.com/office/drawing/2012/chart" uri="{CE6537A1-D6FC-4f65-9D91-7224C49458BB}"/>
                <c:ext xmlns:c16="http://schemas.microsoft.com/office/drawing/2014/chart" uri="{C3380CC4-5D6E-409C-BE32-E72D297353CC}">
                  <c16:uniqueId val="{0000000C-D57C-4593-B98E-6FAF3C6D8D2C}"/>
                </c:ext>
              </c:extLst>
            </c:dLbl>
            <c:dLbl>
              <c:idx val="13"/>
              <c:delete val="1"/>
              <c:extLst>
                <c:ext xmlns:c15="http://schemas.microsoft.com/office/drawing/2012/chart" uri="{CE6537A1-D6FC-4f65-9D91-7224C49458BB}"/>
                <c:ext xmlns:c16="http://schemas.microsoft.com/office/drawing/2014/chart" uri="{C3380CC4-5D6E-409C-BE32-E72D297353CC}">
                  <c16:uniqueId val="{0000000D-D57C-4593-B98E-6FAF3C6D8D2C}"/>
                </c:ext>
              </c:extLst>
            </c:dLbl>
            <c:dLbl>
              <c:idx val="14"/>
              <c:delete val="1"/>
              <c:extLst>
                <c:ext xmlns:c15="http://schemas.microsoft.com/office/drawing/2012/chart" uri="{CE6537A1-D6FC-4f65-9D91-7224C49458BB}"/>
                <c:ext xmlns:c16="http://schemas.microsoft.com/office/drawing/2014/chart" uri="{C3380CC4-5D6E-409C-BE32-E72D297353CC}">
                  <c16:uniqueId val="{0000000E-D57C-4593-B98E-6FAF3C6D8D2C}"/>
                </c:ext>
              </c:extLst>
            </c:dLbl>
            <c:dLbl>
              <c:idx val="15"/>
              <c:delete val="1"/>
              <c:extLst>
                <c:ext xmlns:c15="http://schemas.microsoft.com/office/drawing/2012/chart" uri="{CE6537A1-D6FC-4f65-9D91-7224C49458BB}"/>
                <c:ext xmlns:c16="http://schemas.microsoft.com/office/drawing/2014/chart" uri="{C3380CC4-5D6E-409C-BE32-E72D297353CC}">
                  <c16:uniqueId val="{0000000F-D57C-4593-B98E-6FAF3C6D8D2C}"/>
                </c:ext>
              </c:extLst>
            </c:dLbl>
            <c:dLbl>
              <c:idx val="16"/>
              <c:delete val="1"/>
              <c:extLst>
                <c:ext xmlns:c15="http://schemas.microsoft.com/office/drawing/2012/chart" uri="{CE6537A1-D6FC-4f65-9D91-7224C49458BB}"/>
                <c:ext xmlns:c16="http://schemas.microsoft.com/office/drawing/2014/chart" uri="{C3380CC4-5D6E-409C-BE32-E72D297353CC}">
                  <c16:uniqueId val="{00000010-D57C-4593-B98E-6FAF3C6D8D2C}"/>
                </c:ext>
              </c:extLst>
            </c:dLbl>
            <c:dLbl>
              <c:idx val="17"/>
              <c:delete val="1"/>
              <c:extLst>
                <c:ext xmlns:c15="http://schemas.microsoft.com/office/drawing/2012/chart" uri="{CE6537A1-D6FC-4f65-9D91-7224C49458BB}"/>
                <c:ext xmlns:c16="http://schemas.microsoft.com/office/drawing/2014/chart" uri="{C3380CC4-5D6E-409C-BE32-E72D297353CC}">
                  <c16:uniqueId val="{00000011-D57C-4593-B98E-6FAF3C6D8D2C}"/>
                </c:ext>
              </c:extLst>
            </c:dLbl>
            <c:dLbl>
              <c:idx val="18"/>
              <c:layout>
                <c:manualLayout>
                  <c:x val="-1.5645367294502617E-2"/>
                  <c:y val="-9.103078982597054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57C-4593-B98E-6FAF3C6D8D2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'F4'!$G$5:$G$23</c:f>
              <c:strCache>
                <c:ptCount val="19"/>
                <c:pt idx="0">
                  <c:v>2020/Ene</c:v>
                </c:pt>
                <c:pt idx="1">
                  <c:v>2020/Feb</c:v>
                </c:pt>
                <c:pt idx="2">
                  <c:v>2020/Mar</c:v>
                </c:pt>
                <c:pt idx="3">
                  <c:v>2020/Abr</c:v>
                </c:pt>
                <c:pt idx="4">
                  <c:v>2020/May</c:v>
                </c:pt>
                <c:pt idx="5">
                  <c:v>2020/Jun</c:v>
                </c:pt>
                <c:pt idx="6">
                  <c:v>2020/Jul</c:v>
                </c:pt>
                <c:pt idx="7">
                  <c:v>2020/Ago</c:v>
                </c:pt>
                <c:pt idx="8">
                  <c:v>2020/Sep</c:v>
                </c:pt>
                <c:pt idx="9">
                  <c:v>2020/Oct</c:v>
                </c:pt>
                <c:pt idx="10">
                  <c:v>2020/Nov</c:v>
                </c:pt>
                <c:pt idx="11">
                  <c:v>2020/Dic</c:v>
                </c:pt>
                <c:pt idx="12">
                  <c:v>2021/Ene</c:v>
                </c:pt>
                <c:pt idx="13">
                  <c:v>2021/Feb</c:v>
                </c:pt>
                <c:pt idx="14">
                  <c:v>2021/Mar</c:v>
                </c:pt>
                <c:pt idx="15">
                  <c:v>2021/Abr</c:v>
                </c:pt>
                <c:pt idx="16">
                  <c:v>2021/May</c:v>
                </c:pt>
                <c:pt idx="17">
                  <c:v>2021/Jun</c:v>
                </c:pt>
                <c:pt idx="18">
                  <c:v>2021/Jul</c:v>
                </c:pt>
              </c:strCache>
            </c:strRef>
          </c:cat>
          <c:val>
            <c:numRef>
              <c:f>'F4'!$H$5:$H$23</c:f>
              <c:numCache>
                <c:formatCode>0.00%</c:formatCode>
                <c:ptCount val="19"/>
                <c:pt idx="0">
                  <c:v>9.1796983251321268E-2</c:v>
                </c:pt>
                <c:pt idx="1">
                  <c:v>7.4060673592438592E-2</c:v>
                </c:pt>
                <c:pt idx="2">
                  <c:v>6.7605380088867545E-2</c:v>
                </c:pt>
                <c:pt idx="3">
                  <c:v>4.7226132306088485E-2</c:v>
                </c:pt>
                <c:pt idx="4">
                  <c:v>4.4762427668607552E-2</c:v>
                </c:pt>
                <c:pt idx="5">
                  <c:v>5.6896566453938882E-2</c:v>
                </c:pt>
                <c:pt idx="6">
                  <c:v>6.1836816085984729E-2</c:v>
                </c:pt>
                <c:pt idx="7">
                  <c:v>6.5533273888595714E-2</c:v>
                </c:pt>
                <c:pt idx="8">
                  <c:v>6.7376746167768856E-2</c:v>
                </c:pt>
                <c:pt idx="9">
                  <c:v>6.7646200318285069E-2</c:v>
                </c:pt>
                <c:pt idx="10">
                  <c:v>6.0786508825000599E-2</c:v>
                </c:pt>
                <c:pt idx="11">
                  <c:v>4.760591496023011E-2</c:v>
                </c:pt>
                <c:pt idx="12">
                  <c:v>7.141706050286438E-2</c:v>
                </c:pt>
                <c:pt idx="13">
                  <c:v>6.3734046080124035E-2</c:v>
                </c:pt>
                <c:pt idx="14">
                  <c:v>6.8556053135390566E-2</c:v>
                </c:pt>
                <c:pt idx="15">
                  <c:v>6.4360279289010225E-2</c:v>
                </c:pt>
                <c:pt idx="16">
                  <c:v>6.8521436632487095E-2</c:v>
                </c:pt>
                <c:pt idx="17">
                  <c:v>8.3364043530674961E-2</c:v>
                </c:pt>
                <c:pt idx="18">
                  <c:v>0.18653655064807084</c:v>
                </c:pt>
              </c:numCache>
            </c:numRef>
          </c:val>
          <c:smooth val="0"/>
          <c:extLst>
            <c:ext xmlns:c16="http://schemas.microsoft.com/office/drawing/2014/chart" uri="{C3380CC4-5D6E-409C-BE32-E72D297353CC}">
              <c16:uniqueId val="{00000013-D57C-4593-B98E-6FAF3C6D8D2C}"/>
            </c:ext>
          </c:extLst>
        </c:ser>
        <c:ser>
          <c:idx val="1"/>
          <c:order val="1"/>
          <c:tx>
            <c:strRef>
              <c:f>'F4'!$I$4</c:f>
              <c:strCache>
                <c:ptCount val="1"/>
                <c:pt idx="0">
                  <c:v>Separaciones</c:v>
                </c:pt>
              </c:strCache>
            </c:strRef>
          </c:tx>
          <c:spPr>
            <a:ln w="38100" cap="rnd">
              <a:solidFill>
                <a:schemeClr val="tx1">
                  <a:lumMod val="50000"/>
                  <a:lumOff val="50000"/>
                </a:schemeClr>
              </a:solidFill>
              <a:round/>
            </a:ln>
            <a:effectLst/>
          </c:spPr>
          <c:marker>
            <c:symbol val="none"/>
          </c:marker>
          <c:dLbls>
            <c:dLbl>
              <c:idx val="0"/>
              <c:layout>
                <c:manualLayout>
                  <c:x val="-3.7754201287574049E-2"/>
                  <c:y val="0.15172290210711614"/>
                </c:manualLayout>
              </c:layout>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57C-4593-B98E-6FAF3C6D8D2C}"/>
                </c:ext>
              </c:extLst>
            </c:dLbl>
            <c:dLbl>
              <c:idx val="1"/>
              <c:delete val="1"/>
              <c:extLst>
                <c:ext xmlns:c15="http://schemas.microsoft.com/office/drawing/2012/chart" uri="{CE6537A1-D6FC-4f65-9D91-7224C49458BB}"/>
                <c:ext xmlns:c16="http://schemas.microsoft.com/office/drawing/2014/chart" uri="{C3380CC4-5D6E-409C-BE32-E72D297353CC}">
                  <c16:uniqueId val="{00000015-D57C-4593-B98E-6FAF3C6D8D2C}"/>
                </c:ext>
              </c:extLst>
            </c:dLbl>
            <c:dLbl>
              <c:idx val="2"/>
              <c:delete val="1"/>
              <c:extLst>
                <c:ext xmlns:c15="http://schemas.microsoft.com/office/drawing/2012/chart" uri="{CE6537A1-D6FC-4f65-9D91-7224C49458BB}"/>
                <c:ext xmlns:c16="http://schemas.microsoft.com/office/drawing/2014/chart" uri="{C3380CC4-5D6E-409C-BE32-E72D297353CC}">
                  <c16:uniqueId val="{00000016-D57C-4593-B98E-6FAF3C6D8D2C}"/>
                </c:ext>
              </c:extLst>
            </c:dLbl>
            <c:dLbl>
              <c:idx val="3"/>
              <c:delete val="1"/>
              <c:extLst>
                <c:ext xmlns:c15="http://schemas.microsoft.com/office/drawing/2012/chart" uri="{CE6537A1-D6FC-4f65-9D91-7224C49458BB}"/>
                <c:ext xmlns:c16="http://schemas.microsoft.com/office/drawing/2014/chart" uri="{C3380CC4-5D6E-409C-BE32-E72D297353CC}">
                  <c16:uniqueId val="{00000017-D57C-4593-B98E-6FAF3C6D8D2C}"/>
                </c:ext>
              </c:extLst>
            </c:dLbl>
            <c:dLbl>
              <c:idx val="4"/>
              <c:delete val="1"/>
              <c:extLst>
                <c:ext xmlns:c15="http://schemas.microsoft.com/office/drawing/2012/chart" uri="{CE6537A1-D6FC-4f65-9D91-7224C49458BB}"/>
                <c:ext xmlns:c16="http://schemas.microsoft.com/office/drawing/2014/chart" uri="{C3380CC4-5D6E-409C-BE32-E72D297353CC}">
                  <c16:uniqueId val="{00000018-D57C-4593-B98E-6FAF3C6D8D2C}"/>
                </c:ext>
              </c:extLst>
            </c:dLbl>
            <c:dLbl>
              <c:idx val="5"/>
              <c:delete val="1"/>
              <c:extLst>
                <c:ext xmlns:c15="http://schemas.microsoft.com/office/drawing/2012/chart" uri="{CE6537A1-D6FC-4f65-9D91-7224C49458BB}"/>
                <c:ext xmlns:c16="http://schemas.microsoft.com/office/drawing/2014/chart" uri="{C3380CC4-5D6E-409C-BE32-E72D297353CC}">
                  <c16:uniqueId val="{00000019-D57C-4593-B98E-6FAF3C6D8D2C}"/>
                </c:ext>
              </c:extLst>
            </c:dLbl>
            <c:dLbl>
              <c:idx val="6"/>
              <c:layout>
                <c:manualLayout>
                  <c:x val="-5.0412850171175166E-2"/>
                  <c:y val="-9.3708165997322623E-2"/>
                </c:manualLayout>
              </c:layout>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57C-4593-B98E-6FAF3C6D8D2C}"/>
                </c:ext>
              </c:extLst>
            </c:dLbl>
            <c:dLbl>
              <c:idx val="7"/>
              <c:delete val="1"/>
              <c:extLst>
                <c:ext xmlns:c15="http://schemas.microsoft.com/office/drawing/2012/chart" uri="{CE6537A1-D6FC-4f65-9D91-7224C49458BB}"/>
                <c:ext xmlns:c16="http://schemas.microsoft.com/office/drawing/2014/chart" uri="{C3380CC4-5D6E-409C-BE32-E72D297353CC}">
                  <c16:uniqueId val="{0000001B-D57C-4593-B98E-6FAF3C6D8D2C}"/>
                </c:ext>
              </c:extLst>
            </c:dLbl>
            <c:dLbl>
              <c:idx val="8"/>
              <c:delete val="1"/>
              <c:extLst>
                <c:ext xmlns:c15="http://schemas.microsoft.com/office/drawing/2012/chart" uri="{CE6537A1-D6FC-4f65-9D91-7224C49458BB}"/>
                <c:ext xmlns:c16="http://schemas.microsoft.com/office/drawing/2014/chart" uri="{C3380CC4-5D6E-409C-BE32-E72D297353CC}">
                  <c16:uniqueId val="{0000001C-D57C-4593-B98E-6FAF3C6D8D2C}"/>
                </c:ext>
              </c:extLst>
            </c:dLbl>
            <c:dLbl>
              <c:idx val="9"/>
              <c:delete val="1"/>
              <c:extLst>
                <c:ext xmlns:c15="http://schemas.microsoft.com/office/drawing/2012/chart" uri="{CE6537A1-D6FC-4f65-9D91-7224C49458BB}"/>
                <c:ext xmlns:c16="http://schemas.microsoft.com/office/drawing/2014/chart" uri="{C3380CC4-5D6E-409C-BE32-E72D297353CC}">
                  <c16:uniqueId val="{0000001D-D57C-4593-B98E-6FAF3C6D8D2C}"/>
                </c:ext>
              </c:extLst>
            </c:dLbl>
            <c:dLbl>
              <c:idx val="10"/>
              <c:delete val="1"/>
              <c:extLst>
                <c:ext xmlns:c15="http://schemas.microsoft.com/office/drawing/2012/chart" uri="{CE6537A1-D6FC-4f65-9D91-7224C49458BB}"/>
                <c:ext xmlns:c16="http://schemas.microsoft.com/office/drawing/2014/chart" uri="{C3380CC4-5D6E-409C-BE32-E72D297353CC}">
                  <c16:uniqueId val="{0000001E-D57C-4593-B98E-6FAF3C6D8D2C}"/>
                </c:ext>
              </c:extLst>
            </c:dLbl>
            <c:dLbl>
              <c:idx val="11"/>
              <c:layout>
                <c:manualLayout>
                  <c:x val="-7.9965210616346843E-2"/>
                  <c:y val="-6.9498069498069498E-2"/>
                </c:manualLayout>
              </c:layout>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57C-4593-B98E-6FAF3C6D8D2C}"/>
                </c:ext>
              </c:extLst>
            </c:dLbl>
            <c:dLbl>
              <c:idx val="12"/>
              <c:delete val="1"/>
              <c:extLst>
                <c:ext xmlns:c15="http://schemas.microsoft.com/office/drawing/2012/chart" uri="{CE6537A1-D6FC-4f65-9D91-7224C49458BB}"/>
                <c:ext xmlns:c16="http://schemas.microsoft.com/office/drawing/2014/chart" uri="{C3380CC4-5D6E-409C-BE32-E72D297353CC}">
                  <c16:uniqueId val="{00000020-D57C-4593-B98E-6FAF3C6D8D2C}"/>
                </c:ext>
              </c:extLst>
            </c:dLbl>
            <c:dLbl>
              <c:idx val="13"/>
              <c:delete val="1"/>
              <c:extLst>
                <c:ext xmlns:c15="http://schemas.microsoft.com/office/drawing/2012/chart" uri="{CE6537A1-D6FC-4f65-9D91-7224C49458BB}"/>
                <c:ext xmlns:c16="http://schemas.microsoft.com/office/drawing/2014/chart" uri="{C3380CC4-5D6E-409C-BE32-E72D297353CC}">
                  <c16:uniqueId val="{00000021-D57C-4593-B98E-6FAF3C6D8D2C}"/>
                </c:ext>
              </c:extLst>
            </c:dLbl>
            <c:dLbl>
              <c:idx val="14"/>
              <c:delete val="1"/>
              <c:extLst>
                <c:ext xmlns:c15="http://schemas.microsoft.com/office/drawing/2012/chart" uri="{CE6537A1-D6FC-4f65-9D91-7224C49458BB}"/>
                <c:ext xmlns:c16="http://schemas.microsoft.com/office/drawing/2014/chart" uri="{C3380CC4-5D6E-409C-BE32-E72D297353CC}">
                  <c16:uniqueId val="{00000022-D57C-4593-B98E-6FAF3C6D8D2C}"/>
                </c:ext>
              </c:extLst>
            </c:dLbl>
            <c:dLbl>
              <c:idx val="15"/>
              <c:delete val="1"/>
              <c:extLst>
                <c:ext xmlns:c15="http://schemas.microsoft.com/office/drawing/2012/chart" uri="{CE6537A1-D6FC-4f65-9D91-7224C49458BB}"/>
                <c:ext xmlns:c16="http://schemas.microsoft.com/office/drawing/2014/chart" uri="{C3380CC4-5D6E-409C-BE32-E72D297353CC}">
                  <c16:uniqueId val="{00000023-D57C-4593-B98E-6FAF3C6D8D2C}"/>
                </c:ext>
              </c:extLst>
            </c:dLbl>
            <c:dLbl>
              <c:idx val="16"/>
              <c:delete val="1"/>
              <c:extLst>
                <c:ext xmlns:c15="http://schemas.microsoft.com/office/drawing/2012/chart" uri="{CE6537A1-D6FC-4f65-9D91-7224C49458BB}"/>
                <c:ext xmlns:c16="http://schemas.microsoft.com/office/drawing/2014/chart" uri="{C3380CC4-5D6E-409C-BE32-E72D297353CC}">
                  <c16:uniqueId val="{00000024-D57C-4593-B98E-6FAF3C6D8D2C}"/>
                </c:ext>
              </c:extLst>
            </c:dLbl>
            <c:dLbl>
              <c:idx val="17"/>
              <c:delete val="1"/>
              <c:extLst>
                <c:ext xmlns:c15="http://schemas.microsoft.com/office/drawing/2012/chart" uri="{CE6537A1-D6FC-4f65-9D91-7224C49458BB}"/>
                <c:ext xmlns:c16="http://schemas.microsoft.com/office/drawing/2014/chart" uri="{C3380CC4-5D6E-409C-BE32-E72D297353CC}">
                  <c16:uniqueId val="{00000025-D57C-4593-B98E-6FAF3C6D8D2C}"/>
                </c:ext>
              </c:extLst>
            </c:dLbl>
            <c:dLbl>
              <c:idx val="18"/>
              <c:layout>
                <c:manualLayout>
                  <c:x val="-0.1060408227738512"/>
                  <c:y val="2.4096385542168676E-2"/>
                </c:manualLayout>
              </c:layout>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D57C-4593-B98E-6FAF3C6D8D2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'F4'!$G$5:$G$23</c:f>
              <c:strCache>
                <c:ptCount val="19"/>
                <c:pt idx="0">
                  <c:v>2020/Ene</c:v>
                </c:pt>
                <c:pt idx="1">
                  <c:v>2020/Feb</c:v>
                </c:pt>
                <c:pt idx="2">
                  <c:v>2020/Mar</c:v>
                </c:pt>
                <c:pt idx="3">
                  <c:v>2020/Abr</c:v>
                </c:pt>
                <c:pt idx="4">
                  <c:v>2020/May</c:v>
                </c:pt>
                <c:pt idx="5">
                  <c:v>2020/Jun</c:v>
                </c:pt>
                <c:pt idx="6">
                  <c:v>2020/Jul</c:v>
                </c:pt>
                <c:pt idx="7">
                  <c:v>2020/Ago</c:v>
                </c:pt>
                <c:pt idx="8">
                  <c:v>2020/Sep</c:v>
                </c:pt>
                <c:pt idx="9">
                  <c:v>2020/Oct</c:v>
                </c:pt>
                <c:pt idx="10">
                  <c:v>2020/Nov</c:v>
                </c:pt>
                <c:pt idx="11">
                  <c:v>2020/Dic</c:v>
                </c:pt>
                <c:pt idx="12">
                  <c:v>2021/Ene</c:v>
                </c:pt>
                <c:pt idx="13">
                  <c:v>2021/Feb</c:v>
                </c:pt>
                <c:pt idx="14">
                  <c:v>2021/Mar</c:v>
                </c:pt>
                <c:pt idx="15">
                  <c:v>2021/Abr</c:v>
                </c:pt>
                <c:pt idx="16">
                  <c:v>2021/May</c:v>
                </c:pt>
                <c:pt idx="17">
                  <c:v>2021/Jun</c:v>
                </c:pt>
                <c:pt idx="18">
                  <c:v>2021/Jul</c:v>
                </c:pt>
              </c:strCache>
            </c:strRef>
          </c:cat>
          <c:val>
            <c:numRef>
              <c:f>'F4'!$I$5:$I$23</c:f>
              <c:numCache>
                <c:formatCode>0.00%</c:formatCode>
                <c:ptCount val="19"/>
                <c:pt idx="0">
                  <c:v>8.6532187743683375E-2</c:v>
                </c:pt>
                <c:pt idx="1">
                  <c:v>6.5533312368128677E-2</c:v>
                </c:pt>
                <c:pt idx="2">
                  <c:v>7.0894789130648381E-2</c:v>
                </c:pt>
                <c:pt idx="3">
                  <c:v>6.8491104055926122E-2</c:v>
                </c:pt>
                <c:pt idx="4">
                  <c:v>5.8020452753281319E-2</c:v>
                </c:pt>
                <c:pt idx="5">
                  <c:v>6.518867843931278E-2</c:v>
                </c:pt>
                <c:pt idx="6">
                  <c:v>6.9371382991848557E-2</c:v>
                </c:pt>
                <c:pt idx="7">
                  <c:v>5.6513634378468874E-2</c:v>
                </c:pt>
                <c:pt idx="8">
                  <c:v>6.1067628206758241E-2</c:v>
                </c:pt>
                <c:pt idx="9">
                  <c:v>5.7204638507124511E-2</c:v>
                </c:pt>
                <c:pt idx="10">
                  <c:v>5.140563539284173E-2</c:v>
                </c:pt>
                <c:pt idx="11">
                  <c:v>6.1592918763378565E-2</c:v>
                </c:pt>
                <c:pt idx="12">
                  <c:v>6.7633882857465799E-2</c:v>
                </c:pt>
                <c:pt idx="13">
                  <c:v>5.6175457438720787E-2</c:v>
                </c:pt>
                <c:pt idx="14">
                  <c:v>6.6959263569523281E-2</c:v>
                </c:pt>
                <c:pt idx="15">
                  <c:v>6.0348426514343273E-2</c:v>
                </c:pt>
                <c:pt idx="16">
                  <c:v>6.5920102753514384E-2</c:v>
                </c:pt>
                <c:pt idx="17">
                  <c:v>8.0520215181913296E-2</c:v>
                </c:pt>
                <c:pt idx="18">
                  <c:v>0.18336558860161778</c:v>
                </c:pt>
              </c:numCache>
            </c:numRef>
          </c:val>
          <c:smooth val="0"/>
          <c:extLst>
            <c:ext xmlns:c16="http://schemas.microsoft.com/office/drawing/2014/chart" uri="{C3380CC4-5D6E-409C-BE32-E72D297353CC}">
              <c16:uniqueId val="{00000027-D57C-4593-B98E-6FAF3C6D8D2C}"/>
            </c:ext>
          </c:extLst>
        </c:ser>
        <c:dLbls>
          <c:showLegendKey val="0"/>
          <c:showVal val="0"/>
          <c:showCatName val="0"/>
          <c:showSerName val="0"/>
          <c:showPercent val="0"/>
          <c:showBubbleSize val="0"/>
        </c:dLbls>
        <c:smooth val="0"/>
        <c:axId val="760884191"/>
        <c:axId val="760880031"/>
      </c:lineChart>
      <c:catAx>
        <c:axId val="760884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0031"/>
        <c:crosses val="autoZero"/>
        <c:auto val="1"/>
        <c:lblAlgn val="ctr"/>
        <c:lblOffset val="100"/>
        <c:noMultiLvlLbl val="0"/>
      </c:catAx>
      <c:valAx>
        <c:axId val="760880031"/>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4191"/>
        <c:crosses val="autoZero"/>
        <c:crossBetween val="between"/>
      </c:valAx>
      <c:spPr>
        <a:noFill/>
        <a:ln>
          <a:noFill/>
        </a:ln>
        <a:effectLst/>
      </c:spPr>
    </c:plotArea>
    <c:legend>
      <c:legendPos val="b"/>
      <c:layout>
        <c:manualLayout>
          <c:xMode val="edge"/>
          <c:yMode val="edge"/>
          <c:x val="0.31602095192546836"/>
          <c:y val="0.95240382609077634"/>
          <c:w val="0.36795809614906327"/>
          <c:h val="4.56846809811424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1596902509968"/>
          <c:y val="1.82370820668693E-2"/>
          <c:w val="0.77950513358888907"/>
          <c:h val="0.9149958914710129"/>
        </c:manualLayout>
      </c:layout>
      <c:barChart>
        <c:barDir val="bar"/>
        <c:grouping val="clustered"/>
        <c:varyColors val="0"/>
        <c:ser>
          <c:idx val="1"/>
          <c:order val="0"/>
          <c:tx>
            <c:strRef>
              <c:f>'F41'!$B$6</c:f>
              <c:strCache>
                <c:ptCount val="1"/>
                <c:pt idx="0">
                  <c:v>acumulado 2020</c:v>
                </c:pt>
              </c:strCache>
            </c:strRef>
          </c:tx>
          <c:spPr>
            <a:solidFill>
              <a:srgbClr val="FFE699"/>
            </a:solidFill>
            <a:ln>
              <a:noFill/>
            </a:ln>
            <a:effectLst/>
          </c:spPr>
          <c:invertIfNegative val="0"/>
          <c:dPt>
            <c:idx val="1"/>
            <c:invertIfNegative val="0"/>
            <c:bubble3D val="0"/>
            <c:spPr>
              <a:solidFill>
                <a:srgbClr val="FFE699"/>
              </a:solidFill>
              <a:ln>
                <a:noFill/>
              </a:ln>
              <a:effectLst/>
            </c:spPr>
            <c:extLst>
              <c:ext xmlns:c16="http://schemas.microsoft.com/office/drawing/2014/chart" uri="{C3380CC4-5D6E-409C-BE32-E72D297353CC}">
                <c16:uniqueId val="{00000001-E98F-4B8A-91A0-DA6BEBB0B21C}"/>
              </c:ext>
            </c:extLst>
          </c:dPt>
          <c:dPt>
            <c:idx val="15"/>
            <c:invertIfNegative val="0"/>
            <c:bubble3D val="0"/>
            <c:spPr>
              <a:solidFill>
                <a:srgbClr val="FFE699"/>
              </a:solidFill>
              <a:ln>
                <a:noFill/>
              </a:ln>
              <a:effectLst/>
            </c:spPr>
            <c:extLst>
              <c:ext xmlns:c16="http://schemas.microsoft.com/office/drawing/2014/chart" uri="{C3380CC4-5D6E-409C-BE32-E72D297353CC}">
                <c16:uniqueId val="{00000003-E98F-4B8A-91A0-DA6BEBB0B21C}"/>
              </c:ext>
            </c:extLst>
          </c:dPt>
          <c:dPt>
            <c:idx val="23"/>
            <c:invertIfNegative val="0"/>
            <c:bubble3D val="0"/>
            <c:spPr>
              <a:solidFill>
                <a:srgbClr val="FFC000"/>
              </a:solidFill>
              <a:ln>
                <a:noFill/>
              </a:ln>
              <a:effectLst/>
            </c:spPr>
            <c:extLst>
              <c:ext xmlns:c16="http://schemas.microsoft.com/office/drawing/2014/chart" uri="{C3380CC4-5D6E-409C-BE32-E72D297353CC}">
                <c16:uniqueId val="{00000005-E98F-4B8A-91A0-DA6BEBB0B21C}"/>
              </c:ext>
            </c:extLst>
          </c:dPt>
          <c:dPt>
            <c:idx val="30"/>
            <c:invertIfNegative val="0"/>
            <c:bubble3D val="0"/>
            <c:spPr>
              <a:solidFill>
                <a:srgbClr val="FFE699"/>
              </a:solidFill>
              <a:ln>
                <a:noFill/>
              </a:ln>
              <a:effectLst/>
            </c:spPr>
            <c:extLst>
              <c:ext xmlns:c16="http://schemas.microsoft.com/office/drawing/2014/chart" uri="{C3380CC4-5D6E-409C-BE32-E72D297353CC}">
                <c16:uniqueId val="{00000007-E98F-4B8A-91A0-DA6BEBB0B21C}"/>
              </c:ext>
            </c:extLst>
          </c:dPt>
          <c:dLbls>
            <c:dLbl>
              <c:idx val="15"/>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3-E98F-4B8A-91A0-DA6BEBB0B21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'F41'!$A$7:$A$38</c:f>
              <c:strCache>
                <c:ptCount val="32"/>
                <c:pt idx="0">
                  <c:v>Colima</c:v>
                </c:pt>
                <c:pt idx="1">
                  <c:v>Yucatán</c:v>
                </c:pt>
                <c:pt idx="2">
                  <c:v>Hidalgo</c:v>
                </c:pt>
                <c:pt idx="3">
                  <c:v>Tlaxcala</c:v>
                </c:pt>
                <c:pt idx="4">
                  <c:v>Oaxaca</c:v>
                </c:pt>
                <c:pt idx="5">
                  <c:v>Campeche</c:v>
                </c:pt>
                <c:pt idx="6">
                  <c:v>Nayarit</c:v>
                </c:pt>
                <c:pt idx="7">
                  <c:v>Morelos</c:v>
                </c:pt>
                <c:pt idx="8">
                  <c:v>Quintana Roo</c:v>
                </c:pt>
                <c:pt idx="9">
                  <c:v>Tabasco</c:v>
                </c:pt>
                <c:pt idx="10">
                  <c:v>Sinaloa</c:v>
                </c:pt>
                <c:pt idx="11">
                  <c:v>Chiapas</c:v>
                </c:pt>
                <c:pt idx="12">
                  <c:v>Puebla</c:v>
                </c:pt>
                <c:pt idx="13">
                  <c:v>Guerrero</c:v>
                </c:pt>
                <c:pt idx="14">
                  <c:v>Aguascalientes</c:v>
                </c:pt>
                <c:pt idx="15">
                  <c:v>Querétaro</c:v>
                </c:pt>
                <c:pt idx="16">
                  <c:v>Durango</c:v>
                </c:pt>
                <c:pt idx="17">
                  <c:v>Veracruz</c:v>
                </c:pt>
                <c:pt idx="18">
                  <c:v>Baja California Sur</c:v>
                </c:pt>
                <c:pt idx="19">
                  <c:v>Tamaulipas</c:v>
                </c:pt>
                <c:pt idx="20">
                  <c:v>Zacatecas</c:v>
                </c:pt>
                <c:pt idx="21">
                  <c:v>Estado de México</c:v>
                </c:pt>
                <c:pt idx="22">
                  <c:v>San Luis Potosí</c:v>
                </c:pt>
                <c:pt idx="23">
                  <c:v>Jalisco</c:v>
                </c:pt>
                <c:pt idx="24">
                  <c:v>Sonora</c:v>
                </c:pt>
                <c:pt idx="25">
                  <c:v>Coahuila</c:v>
                </c:pt>
                <c:pt idx="26">
                  <c:v>Michoacán</c:v>
                </c:pt>
                <c:pt idx="27">
                  <c:v>Guanajuato</c:v>
                </c:pt>
                <c:pt idx="28">
                  <c:v>Chihuahua</c:v>
                </c:pt>
                <c:pt idx="29">
                  <c:v>Nuevo León</c:v>
                </c:pt>
                <c:pt idx="30">
                  <c:v>Baja California</c:v>
                </c:pt>
                <c:pt idx="31">
                  <c:v>Ciudad de México</c:v>
                </c:pt>
              </c:strCache>
            </c:strRef>
          </c:cat>
          <c:val>
            <c:numRef>
              <c:f>'F41'!$B$7:$B$38</c:f>
              <c:numCache>
                <c:formatCode>#,##0.0</c:formatCode>
                <c:ptCount val="32"/>
                <c:pt idx="0">
                  <c:v>78.321867890000036</c:v>
                </c:pt>
                <c:pt idx="1">
                  <c:v>81.108301378000149</c:v>
                </c:pt>
                <c:pt idx="2">
                  <c:v>197.77227928399998</c:v>
                </c:pt>
                <c:pt idx="3">
                  <c:v>315.2717619099999</c:v>
                </c:pt>
                <c:pt idx="4">
                  <c:v>242.94268530999977</c:v>
                </c:pt>
                <c:pt idx="5">
                  <c:v>93.41446253999996</c:v>
                </c:pt>
                <c:pt idx="6">
                  <c:v>639.76524375000008</c:v>
                </c:pt>
                <c:pt idx="7">
                  <c:v>62.929304863999953</c:v>
                </c:pt>
                <c:pt idx="8">
                  <c:v>1.6814220140000879</c:v>
                </c:pt>
                <c:pt idx="9">
                  <c:v>291.92641557000019</c:v>
                </c:pt>
                <c:pt idx="10">
                  <c:v>660.97379926199937</c:v>
                </c:pt>
                <c:pt idx="11">
                  <c:v>57.88959262600001</c:v>
                </c:pt>
                <c:pt idx="12">
                  <c:v>544.89462270799993</c:v>
                </c:pt>
                <c:pt idx="13">
                  <c:v>219.25139578399998</c:v>
                </c:pt>
                <c:pt idx="14">
                  <c:v>226.96288687200004</c:v>
                </c:pt>
                <c:pt idx="15">
                  <c:v>616.79412448399967</c:v>
                </c:pt>
                <c:pt idx="16">
                  <c:v>512.07039882000015</c:v>
                </c:pt>
                <c:pt idx="17">
                  <c:v>849.74183366199975</c:v>
                </c:pt>
                <c:pt idx="18">
                  <c:v>127.57041243199996</c:v>
                </c:pt>
                <c:pt idx="19">
                  <c:v>386.55881294999989</c:v>
                </c:pt>
                <c:pt idx="20">
                  <c:v>25.710774450000006</c:v>
                </c:pt>
                <c:pt idx="21">
                  <c:v>1335.8490420860014</c:v>
                </c:pt>
                <c:pt idx="22">
                  <c:v>883.28289304000009</c:v>
                </c:pt>
                <c:pt idx="23">
                  <c:v>1542.6812812299995</c:v>
                </c:pt>
                <c:pt idx="24">
                  <c:v>295.83163019200015</c:v>
                </c:pt>
                <c:pt idx="25">
                  <c:v>623.72581732200024</c:v>
                </c:pt>
                <c:pt idx="26">
                  <c:v>161.00177544999988</c:v>
                </c:pt>
                <c:pt idx="27">
                  <c:v>324.52833590399996</c:v>
                </c:pt>
                <c:pt idx="28">
                  <c:v>465.29326468999977</c:v>
                </c:pt>
                <c:pt idx="29">
                  <c:v>1922.5506090139961</c:v>
                </c:pt>
                <c:pt idx="30">
                  <c:v>761.19970703200045</c:v>
                </c:pt>
                <c:pt idx="31">
                  <c:v>3419.767894130006</c:v>
                </c:pt>
              </c:numCache>
            </c:numRef>
          </c:val>
          <c:extLst>
            <c:ext xmlns:c16="http://schemas.microsoft.com/office/drawing/2014/chart" uri="{C3380CC4-5D6E-409C-BE32-E72D297353CC}">
              <c16:uniqueId val="{00000008-E98F-4B8A-91A0-DA6BEBB0B21C}"/>
            </c:ext>
          </c:extLst>
        </c:ser>
        <c:ser>
          <c:idx val="0"/>
          <c:order val="1"/>
          <c:tx>
            <c:strRef>
              <c:f>'F41'!$C$6</c:f>
              <c:strCache>
                <c:ptCount val="1"/>
                <c:pt idx="0">
                  <c:v>acumulado 2021</c:v>
                </c:pt>
              </c:strCache>
            </c:strRef>
          </c:tx>
          <c:spPr>
            <a:solidFill>
              <a:srgbClr val="AFB7BC"/>
            </a:solidFill>
            <a:ln>
              <a:noFill/>
            </a:ln>
            <a:effectLst/>
          </c:spPr>
          <c:invertIfNegative val="0"/>
          <c:dPt>
            <c:idx val="1"/>
            <c:invertIfNegative val="0"/>
            <c:bubble3D val="0"/>
            <c:spPr>
              <a:solidFill>
                <a:srgbClr val="AFB7BC"/>
              </a:solidFill>
              <a:ln>
                <a:noFill/>
              </a:ln>
              <a:effectLst/>
            </c:spPr>
            <c:extLst>
              <c:ext xmlns:c16="http://schemas.microsoft.com/office/drawing/2014/chart" uri="{C3380CC4-5D6E-409C-BE32-E72D297353CC}">
                <c16:uniqueId val="{0000000A-E98F-4B8A-91A0-DA6BEBB0B21C}"/>
              </c:ext>
            </c:extLst>
          </c:dPt>
          <c:dPt>
            <c:idx val="15"/>
            <c:invertIfNegative val="0"/>
            <c:bubble3D val="0"/>
            <c:spPr>
              <a:solidFill>
                <a:srgbClr val="AFB7BC"/>
              </a:solidFill>
              <a:ln>
                <a:noFill/>
              </a:ln>
              <a:effectLst/>
            </c:spPr>
            <c:extLst>
              <c:ext xmlns:c16="http://schemas.microsoft.com/office/drawing/2014/chart" uri="{C3380CC4-5D6E-409C-BE32-E72D297353CC}">
                <c16:uniqueId val="{0000000C-E98F-4B8A-91A0-DA6BEBB0B21C}"/>
              </c:ext>
            </c:extLst>
          </c:dPt>
          <c:dPt>
            <c:idx val="23"/>
            <c:invertIfNegative val="0"/>
            <c:bubble3D val="0"/>
            <c:spPr>
              <a:solidFill>
                <a:srgbClr val="606868"/>
              </a:solidFill>
              <a:ln>
                <a:noFill/>
              </a:ln>
              <a:effectLst/>
            </c:spPr>
            <c:extLst>
              <c:ext xmlns:c16="http://schemas.microsoft.com/office/drawing/2014/chart" uri="{C3380CC4-5D6E-409C-BE32-E72D297353CC}">
                <c16:uniqueId val="{0000000E-E98F-4B8A-91A0-DA6BEBB0B21C}"/>
              </c:ext>
            </c:extLst>
          </c:dPt>
          <c:dPt>
            <c:idx val="30"/>
            <c:invertIfNegative val="0"/>
            <c:bubble3D val="0"/>
            <c:spPr>
              <a:solidFill>
                <a:srgbClr val="AFB7BC"/>
              </a:solidFill>
              <a:ln>
                <a:noFill/>
              </a:ln>
              <a:effectLst/>
            </c:spPr>
            <c:extLst>
              <c:ext xmlns:c16="http://schemas.microsoft.com/office/drawing/2014/chart" uri="{C3380CC4-5D6E-409C-BE32-E72D297353CC}">
                <c16:uniqueId val="{00000010-E98F-4B8A-91A0-DA6BEBB0B21C}"/>
              </c:ext>
            </c:extLst>
          </c:dPt>
          <c:dLbls>
            <c:dLbl>
              <c:idx val="15"/>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C-E98F-4B8A-91A0-DA6BEBB0B21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'F41'!$A$7:$A$38</c:f>
              <c:strCache>
                <c:ptCount val="32"/>
                <c:pt idx="0">
                  <c:v>Colima</c:v>
                </c:pt>
                <c:pt idx="1">
                  <c:v>Yucatán</c:v>
                </c:pt>
                <c:pt idx="2">
                  <c:v>Hidalgo</c:v>
                </c:pt>
                <c:pt idx="3">
                  <c:v>Tlaxcala</c:v>
                </c:pt>
                <c:pt idx="4">
                  <c:v>Oaxaca</c:v>
                </c:pt>
                <c:pt idx="5">
                  <c:v>Campeche</c:v>
                </c:pt>
                <c:pt idx="6">
                  <c:v>Nayarit</c:v>
                </c:pt>
                <c:pt idx="7">
                  <c:v>Morelos</c:v>
                </c:pt>
                <c:pt idx="8">
                  <c:v>Quintana Roo</c:v>
                </c:pt>
                <c:pt idx="9">
                  <c:v>Tabasco</c:v>
                </c:pt>
                <c:pt idx="10">
                  <c:v>Sinaloa</c:v>
                </c:pt>
                <c:pt idx="11">
                  <c:v>Chiapas</c:v>
                </c:pt>
                <c:pt idx="12">
                  <c:v>Puebla</c:v>
                </c:pt>
                <c:pt idx="13">
                  <c:v>Guerrero</c:v>
                </c:pt>
                <c:pt idx="14">
                  <c:v>Aguascalientes</c:v>
                </c:pt>
                <c:pt idx="15">
                  <c:v>Querétaro</c:v>
                </c:pt>
                <c:pt idx="16">
                  <c:v>Durango</c:v>
                </c:pt>
                <c:pt idx="17">
                  <c:v>Veracruz</c:v>
                </c:pt>
                <c:pt idx="18">
                  <c:v>Baja California Sur</c:v>
                </c:pt>
                <c:pt idx="19">
                  <c:v>Tamaulipas</c:v>
                </c:pt>
                <c:pt idx="20">
                  <c:v>Zacatecas</c:v>
                </c:pt>
                <c:pt idx="21">
                  <c:v>Estado de México</c:v>
                </c:pt>
                <c:pt idx="22">
                  <c:v>San Luis Potosí</c:v>
                </c:pt>
                <c:pt idx="23">
                  <c:v>Jalisco</c:v>
                </c:pt>
                <c:pt idx="24">
                  <c:v>Sonora</c:v>
                </c:pt>
                <c:pt idx="25">
                  <c:v>Coahuila</c:v>
                </c:pt>
                <c:pt idx="26">
                  <c:v>Michoacán</c:v>
                </c:pt>
                <c:pt idx="27">
                  <c:v>Guanajuato</c:v>
                </c:pt>
                <c:pt idx="28">
                  <c:v>Chihuahua</c:v>
                </c:pt>
                <c:pt idx="29">
                  <c:v>Nuevo León</c:v>
                </c:pt>
                <c:pt idx="30">
                  <c:v>Baja California</c:v>
                </c:pt>
                <c:pt idx="31">
                  <c:v>Ciudad de México</c:v>
                </c:pt>
              </c:strCache>
            </c:strRef>
          </c:cat>
          <c:val>
            <c:numRef>
              <c:f>'F41'!$C$7:$C$38</c:f>
              <c:numCache>
                <c:formatCode>#,##0.0</c:formatCode>
                <c:ptCount val="32"/>
                <c:pt idx="0">
                  <c:v>25.889819079999992</c:v>
                </c:pt>
                <c:pt idx="1">
                  <c:v>39.950463779999964</c:v>
                </c:pt>
                <c:pt idx="2">
                  <c:v>65.695951340000008</c:v>
                </c:pt>
                <c:pt idx="3">
                  <c:v>74.042238179999998</c:v>
                </c:pt>
                <c:pt idx="4">
                  <c:v>99.21897630999996</c:v>
                </c:pt>
                <c:pt idx="5">
                  <c:v>108.70461682</c:v>
                </c:pt>
                <c:pt idx="6">
                  <c:v>122.58384596</c:v>
                </c:pt>
                <c:pt idx="7">
                  <c:v>127.63935658000005</c:v>
                </c:pt>
                <c:pt idx="8">
                  <c:v>164.59532968000019</c:v>
                </c:pt>
                <c:pt idx="9">
                  <c:v>169.03487709999993</c:v>
                </c:pt>
                <c:pt idx="10">
                  <c:v>180.29384873999996</c:v>
                </c:pt>
                <c:pt idx="11">
                  <c:v>183.79549652000003</c:v>
                </c:pt>
                <c:pt idx="12">
                  <c:v>207.74723139000008</c:v>
                </c:pt>
                <c:pt idx="13">
                  <c:v>229.50542443999996</c:v>
                </c:pt>
                <c:pt idx="14">
                  <c:v>238.03877251999992</c:v>
                </c:pt>
                <c:pt idx="15">
                  <c:v>341.77054731000021</c:v>
                </c:pt>
                <c:pt idx="16">
                  <c:v>412.04047742000012</c:v>
                </c:pt>
                <c:pt idx="17">
                  <c:v>468.67641658999986</c:v>
                </c:pt>
                <c:pt idx="18">
                  <c:v>526.87502992999998</c:v>
                </c:pt>
                <c:pt idx="19">
                  <c:v>601.9668049900007</c:v>
                </c:pt>
                <c:pt idx="20">
                  <c:v>602.9105441800001</c:v>
                </c:pt>
                <c:pt idx="21">
                  <c:v>620.62921822000055</c:v>
                </c:pt>
                <c:pt idx="22">
                  <c:v>662.97063365000042</c:v>
                </c:pt>
                <c:pt idx="23">
                  <c:v>874.72039619999907</c:v>
                </c:pt>
                <c:pt idx="24">
                  <c:v>911.92592931000001</c:v>
                </c:pt>
                <c:pt idx="25">
                  <c:v>963.27316877999954</c:v>
                </c:pt>
                <c:pt idx="26">
                  <c:v>992.90802466000014</c:v>
                </c:pt>
                <c:pt idx="27">
                  <c:v>1016.0921099200003</c:v>
                </c:pt>
                <c:pt idx="28">
                  <c:v>1049.117525359999</c:v>
                </c:pt>
                <c:pt idx="29">
                  <c:v>1454.802434349999</c:v>
                </c:pt>
                <c:pt idx="30">
                  <c:v>1625.8237451700011</c:v>
                </c:pt>
                <c:pt idx="31">
                  <c:v>3270.230288079993</c:v>
                </c:pt>
              </c:numCache>
            </c:numRef>
          </c:val>
          <c:extLst>
            <c:ext xmlns:c16="http://schemas.microsoft.com/office/drawing/2014/chart" uri="{C3380CC4-5D6E-409C-BE32-E72D297353CC}">
              <c16:uniqueId val="{00000011-E98F-4B8A-91A0-DA6BEBB0B21C}"/>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spPr>
              <a:solidFill>
                <a:srgbClr val="FFC000"/>
              </a:solidFill>
              <a:ln>
                <a:noFill/>
              </a:ln>
              <a:effectLst/>
            </c:spPr>
            <c:extLst>
              <c:ext xmlns:c16="http://schemas.microsoft.com/office/drawing/2014/chart" uri="{C3380CC4-5D6E-409C-BE32-E72D297353CC}">
                <c16:uniqueId val="{00000001-D727-4FC1-93BF-561577D820E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'F42'!$A$20:$A$36</c:f>
              <c:strCache>
                <c:ptCount val="17"/>
                <c:pt idx="0">
                  <c:v>Francia</c:v>
                </c:pt>
                <c:pt idx="1">
                  <c:v>China</c:v>
                </c:pt>
                <c:pt idx="2">
                  <c:v>Colombia</c:v>
                </c:pt>
                <c:pt idx="3">
                  <c:v>Chile</c:v>
                </c:pt>
                <c:pt idx="4">
                  <c:v>Argentina</c:v>
                </c:pt>
                <c:pt idx="5">
                  <c:v>Singapur</c:v>
                </c:pt>
                <c:pt idx="6">
                  <c:v>Suiza</c:v>
                </c:pt>
                <c:pt idx="7">
                  <c:v>Italia</c:v>
                </c:pt>
                <c:pt idx="8">
                  <c:v>Otros países</c:v>
                </c:pt>
                <c:pt idx="9">
                  <c:v>Brasil</c:v>
                </c:pt>
                <c:pt idx="10">
                  <c:v>Alemania</c:v>
                </c:pt>
                <c:pt idx="11">
                  <c:v>Japón</c:v>
                </c:pt>
                <c:pt idx="12">
                  <c:v>Países Bajos</c:v>
                </c:pt>
                <c:pt idx="13">
                  <c:v>España</c:v>
                </c:pt>
                <c:pt idx="14">
                  <c:v>Canadá</c:v>
                </c:pt>
                <c:pt idx="15">
                  <c:v>Reino Unido de la Gran Bretaña e Irlanda del Norte</c:v>
                </c:pt>
                <c:pt idx="16">
                  <c:v>Estados Unidos de América</c:v>
                </c:pt>
              </c:strCache>
            </c:strRef>
          </c:cat>
          <c:val>
            <c:numRef>
              <c:f>'F42'!$B$20:$B$36</c:f>
              <c:numCache>
                <c:formatCode>#,##0.0</c:formatCode>
                <c:ptCount val="17"/>
                <c:pt idx="0">
                  <c:v>-2.2413381300000013</c:v>
                </c:pt>
                <c:pt idx="1">
                  <c:v>-0.81379638999999981</c:v>
                </c:pt>
                <c:pt idx="2">
                  <c:v>-0.53861413000000002</c:v>
                </c:pt>
                <c:pt idx="3">
                  <c:v>-0.24964417000000005</c:v>
                </c:pt>
                <c:pt idx="4">
                  <c:v>0.50996682999999998</c:v>
                </c:pt>
                <c:pt idx="5">
                  <c:v>0.79080280999999997</c:v>
                </c:pt>
                <c:pt idx="6">
                  <c:v>1.5255144600000001</c:v>
                </c:pt>
                <c:pt idx="7">
                  <c:v>7.3650861600000006</c:v>
                </c:pt>
                <c:pt idx="8">
                  <c:v>9.9573003299999989</c:v>
                </c:pt>
                <c:pt idx="9">
                  <c:v>17.680907509999997</c:v>
                </c:pt>
                <c:pt idx="10">
                  <c:v>42.589763840000025</c:v>
                </c:pt>
                <c:pt idx="11">
                  <c:v>47.308284770000014</c:v>
                </c:pt>
                <c:pt idx="12">
                  <c:v>49.81500703999999</c:v>
                </c:pt>
                <c:pt idx="13">
                  <c:v>89.320373580000037</c:v>
                </c:pt>
                <c:pt idx="14">
                  <c:v>90.165443780000004</c:v>
                </c:pt>
                <c:pt idx="15">
                  <c:v>209.10904144</c:v>
                </c:pt>
                <c:pt idx="16">
                  <c:v>300.85518129999997</c:v>
                </c:pt>
              </c:numCache>
            </c:numRef>
          </c:val>
          <c:extLst>
            <c:ext xmlns:c16="http://schemas.microsoft.com/office/drawing/2014/chart" uri="{C3380CC4-5D6E-409C-BE32-E72D297353CC}">
              <c16:uniqueId val="{00000002-D727-4FC1-93BF-561577D820E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'F43'!$D$6</c:f>
              <c:strCache>
                <c:ptCount val="1"/>
                <c:pt idx="0">
                  <c:v> Jalisco </c:v>
                </c:pt>
              </c:strCache>
            </c:strRef>
          </c:tx>
          <c:spPr>
            <a:solidFill>
              <a:srgbClr val="FBBB27"/>
            </a:solidFill>
            <a:ln>
              <a:noFill/>
            </a:ln>
            <a:effectLst/>
          </c:spPr>
          <c:invertIfNegative val="0"/>
          <c:val>
            <c:numRef>
              <c:f>'F43'!$D$7:$D$72</c:f>
              <c:numCache>
                <c:formatCode>_-* #,##0.0_-;\-* #,##0.0_-;_-* "-"??_-;_-@_-</c:formatCode>
                <c:ptCount val="66"/>
                <c:pt idx="0">
                  <c:v>3.6953561000000001</c:v>
                </c:pt>
                <c:pt idx="1">
                  <c:v>2.9293733999999998</c:v>
                </c:pt>
                <c:pt idx="2">
                  <c:v>4.2433668999999998</c:v>
                </c:pt>
                <c:pt idx="3">
                  <c:v>3.3731026000000002</c:v>
                </c:pt>
                <c:pt idx="4">
                  <c:v>3.8589334000000002</c:v>
                </c:pt>
                <c:pt idx="5">
                  <c:v>2.74647</c:v>
                </c:pt>
                <c:pt idx="6">
                  <c:v>3.8524557000000001</c:v>
                </c:pt>
                <c:pt idx="7">
                  <c:v>3.6980419000000002</c:v>
                </c:pt>
                <c:pt idx="8">
                  <c:v>3.4360617000000002</c:v>
                </c:pt>
                <c:pt idx="9">
                  <c:v>2.9168219999999998</c:v>
                </c:pt>
                <c:pt idx="10">
                  <c:v>3.3613946000000001</c:v>
                </c:pt>
                <c:pt idx="11">
                  <c:v>3.205187</c:v>
                </c:pt>
                <c:pt idx="12">
                  <c:v>3.4719926999999999</c:v>
                </c:pt>
                <c:pt idx="13">
                  <c:v>2.9833037</c:v>
                </c:pt>
                <c:pt idx="14">
                  <c:v>3.6758823999999999</c:v>
                </c:pt>
                <c:pt idx="15">
                  <c:v>4.0294015999999999</c:v>
                </c:pt>
                <c:pt idx="16">
                  <c:v>5.3551704000000004</c:v>
                </c:pt>
                <c:pt idx="17">
                  <c:v>4.3508509000000002</c:v>
                </c:pt>
                <c:pt idx="18">
                  <c:v>5.6716955999999996</c:v>
                </c:pt>
                <c:pt idx="19">
                  <c:v>4.9239499000000002</c:v>
                </c:pt>
                <c:pt idx="20">
                  <c:v>5.1510093000000001</c:v>
                </c:pt>
                <c:pt idx="21">
                  <c:v>4.9221902000000002</c:v>
                </c:pt>
                <c:pt idx="22">
                  <c:v>5.8433323000000001</c:v>
                </c:pt>
                <c:pt idx="23">
                  <c:v>5.7772106000000001</c:v>
                </c:pt>
                <c:pt idx="24">
                  <c:v>4.8310427000000002</c:v>
                </c:pt>
                <c:pt idx="25">
                  <c:v>5.6659366000000002</c:v>
                </c:pt>
                <c:pt idx="26">
                  <c:v>5.4736587999999999</c:v>
                </c:pt>
                <c:pt idx="27">
                  <c:v>5.2879028999999997</c:v>
                </c:pt>
                <c:pt idx="28">
                  <c:v>4.4432757000000001</c:v>
                </c:pt>
                <c:pt idx="29">
                  <c:v>4.6289861999999999</c:v>
                </c:pt>
                <c:pt idx="30">
                  <c:v>4.8800751</c:v>
                </c:pt>
                <c:pt idx="31">
                  <c:v>5.3619573999999997</c:v>
                </c:pt>
                <c:pt idx="32">
                  <c:v>4.3780894999999997</c:v>
                </c:pt>
                <c:pt idx="33">
                  <c:v>4.5103935999999996</c:v>
                </c:pt>
                <c:pt idx="34">
                  <c:v>5.4102123999999998</c:v>
                </c:pt>
                <c:pt idx="35">
                  <c:v>5.0557575000000003</c:v>
                </c:pt>
                <c:pt idx="36">
                  <c:v>5.0830678999999996</c:v>
                </c:pt>
                <c:pt idx="37">
                  <c:v>5.0084071999999997</c:v>
                </c:pt>
                <c:pt idx="38">
                  <c:v>5.7094358999999999</c:v>
                </c:pt>
                <c:pt idx="39">
                  <c:v>4.8935314999999999</c:v>
                </c:pt>
                <c:pt idx="40">
                  <c:v>4.0437402999999996</c:v>
                </c:pt>
                <c:pt idx="41">
                  <c:v>5.2756087999999997</c:v>
                </c:pt>
                <c:pt idx="42">
                  <c:v>5.1913043999999999</c:v>
                </c:pt>
                <c:pt idx="43">
                  <c:v>4.2720878999999998</c:v>
                </c:pt>
                <c:pt idx="44">
                  <c:v>4.1684980999999999</c:v>
                </c:pt>
                <c:pt idx="45">
                  <c:v>3.6796891999999999</c:v>
                </c:pt>
                <c:pt idx="46">
                  <c:v>3.5014769000000001</c:v>
                </c:pt>
                <c:pt idx="47">
                  <c:v>3.3245581999999998</c:v>
                </c:pt>
                <c:pt idx="48">
                  <c:v>2.7226908999999999</c:v>
                </c:pt>
                <c:pt idx="49">
                  <c:v>2.5987561000000001</c:v>
                </c:pt>
                <c:pt idx="50">
                  <c:v>3.1690079999999998</c:v>
                </c:pt>
                <c:pt idx="51">
                  <c:v>2.9365389999999998</c:v>
                </c:pt>
                <c:pt idx="52">
                  <c:v>2.3479413999999998</c:v>
                </c:pt>
                <c:pt idx="53">
                  <c:v>3.0411717999999999</c:v>
                </c:pt>
                <c:pt idx="54">
                  <c:v>3.0576378000000002</c:v>
                </c:pt>
                <c:pt idx="55">
                  <c:v>2.5498042999999999</c:v>
                </c:pt>
                <c:pt idx="56">
                  <c:v>2.621651</c:v>
                </c:pt>
                <c:pt idx="57">
                  <c:v>2.9753579000000001</c:v>
                </c:pt>
                <c:pt idx="58">
                  <c:v>3.2149725</c:v>
                </c:pt>
                <c:pt idx="59">
                  <c:v>3.1536607999999999</c:v>
                </c:pt>
                <c:pt idx="60">
                  <c:v>2.9374560000000001</c:v>
                </c:pt>
                <c:pt idx="61">
                  <c:v>4.1598062785689365</c:v>
                </c:pt>
                <c:pt idx="62">
                  <c:v>5.0007938999999997</c:v>
                </c:pt>
                <c:pt idx="63">
                  <c:v>4.1023746000000001</c:v>
                </c:pt>
                <c:pt idx="64">
                  <c:v>3.7193999999999998</c:v>
                </c:pt>
                <c:pt idx="65">
                  <c:v>3.3462999999999998</c:v>
                </c:pt>
              </c:numCache>
            </c:numRef>
          </c:val>
          <c:extLst>
            <c:ext xmlns:c16="http://schemas.microsoft.com/office/drawing/2014/chart" uri="{C3380CC4-5D6E-409C-BE32-E72D297353CC}">
              <c16:uniqueId val="{00000000-7D29-4042-85B3-524427870D44}"/>
            </c:ext>
          </c:extLst>
        </c:ser>
        <c:dLbls>
          <c:showLegendKey val="0"/>
          <c:showVal val="0"/>
          <c:showCatName val="0"/>
          <c:showSerName val="0"/>
          <c:showPercent val="0"/>
          <c:showBubbleSize val="0"/>
        </c:dLbls>
        <c:gapWidth val="150"/>
        <c:axId val="298196847"/>
        <c:axId val="394456927"/>
      </c:barChart>
      <c:lineChart>
        <c:grouping val="standard"/>
        <c:varyColors val="0"/>
        <c:ser>
          <c:idx val="0"/>
          <c:order val="0"/>
          <c:tx>
            <c:strRef>
              <c:f>'F43'!$C$6</c:f>
              <c:strCache>
                <c:ptCount val="1"/>
                <c:pt idx="0">
                  <c:v> Nacional </c:v>
                </c:pt>
              </c:strCache>
            </c:strRef>
          </c:tx>
          <c:spPr>
            <a:ln w="28575" cap="rnd">
              <a:solidFill>
                <a:srgbClr val="95682B"/>
              </a:solidFill>
              <a:round/>
            </a:ln>
            <a:effectLst/>
          </c:spPr>
          <c:marker>
            <c:symbol val="none"/>
          </c:marker>
          <c:cat>
            <c:multiLvlStrRef>
              <c:f>'F43'!$A$7:$B$72</c:f>
              <c:multiLvlStrCache>
                <c:ptCount val="6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lvl>
              </c:multiLvlStrCache>
            </c:multiLvlStrRef>
          </c:cat>
          <c:val>
            <c:numRef>
              <c:f>'F43'!$C$7:$C$72</c:f>
              <c:numCache>
                <c:formatCode>_-* #,##0.0_-;\-* #,##0.0_-;_-* "-"??_-;_-@_-</c:formatCode>
                <c:ptCount val="66"/>
                <c:pt idx="0">
                  <c:v>3.8486703000000002</c:v>
                </c:pt>
                <c:pt idx="1">
                  <c:v>3.4820517</c:v>
                </c:pt>
                <c:pt idx="2">
                  <c:v>3.7847688000000002</c:v>
                </c:pt>
                <c:pt idx="3">
                  <c:v>3.1230642999999998</c:v>
                </c:pt>
                <c:pt idx="4">
                  <c:v>3.5324235000000002</c:v>
                </c:pt>
                <c:pt idx="5">
                  <c:v>3.1364841000000001</c:v>
                </c:pt>
                <c:pt idx="6">
                  <c:v>3.9917883000000001</c:v>
                </c:pt>
                <c:pt idx="7">
                  <c:v>3.5944520999999998</c:v>
                </c:pt>
                <c:pt idx="8">
                  <c:v>3.9474068999999998</c:v>
                </c:pt>
                <c:pt idx="9">
                  <c:v>3.3322078999999998</c:v>
                </c:pt>
                <c:pt idx="10">
                  <c:v>3.8440398</c:v>
                </c:pt>
                <c:pt idx="11">
                  <c:v>3.4625737000000001</c:v>
                </c:pt>
                <c:pt idx="12">
                  <c:v>3.8775179</c:v>
                </c:pt>
                <c:pt idx="13">
                  <c:v>3.4373165999999999</c:v>
                </c:pt>
                <c:pt idx="14">
                  <c:v>4.1185537999999999</c:v>
                </c:pt>
                <c:pt idx="15">
                  <c:v>4.1814290999999999</c:v>
                </c:pt>
                <c:pt idx="16">
                  <c:v>5.0034586000000001</c:v>
                </c:pt>
                <c:pt idx="17">
                  <c:v>5.1125337999999996</c:v>
                </c:pt>
                <c:pt idx="18">
                  <c:v>6.1457955000000002</c:v>
                </c:pt>
                <c:pt idx="19">
                  <c:v>5.2349477999999996</c:v>
                </c:pt>
                <c:pt idx="20">
                  <c:v>5.2943071000000002</c:v>
                </c:pt>
                <c:pt idx="21">
                  <c:v>5.1604852000000001</c:v>
                </c:pt>
                <c:pt idx="22">
                  <c:v>5.5650380999999998</c:v>
                </c:pt>
                <c:pt idx="23">
                  <c:v>5.2946615000000001</c:v>
                </c:pt>
                <c:pt idx="24">
                  <c:v>5.1527561000000004</c:v>
                </c:pt>
                <c:pt idx="25">
                  <c:v>5.2352777000000001</c:v>
                </c:pt>
                <c:pt idx="26">
                  <c:v>5.5386303000000003</c:v>
                </c:pt>
                <c:pt idx="27">
                  <c:v>4.8550478999999997</c:v>
                </c:pt>
                <c:pt idx="28">
                  <c:v>4.9142007000000003</c:v>
                </c:pt>
                <c:pt idx="29">
                  <c:v>4.8056209000000001</c:v>
                </c:pt>
                <c:pt idx="30">
                  <c:v>5.1072224999999998</c:v>
                </c:pt>
                <c:pt idx="31">
                  <c:v>4.8632605</c:v>
                </c:pt>
                <c:pt idx="32">
                  <c:v>4.8950284999999996</c:v>
                </c:pt>
                <c:pt idx="33">
                  <c:v>5.0093316999999997</c:v>
                </c:pt>
                <c:pt idx="34">
                  <c:v>5.2372823999999998</c:v>
                </c:pt>
                <c:pt idx="35">
                  <c:v>4.6309832999999996</c:v>
                </c:pt>
                <c:pt idx="36">
                  <c:v>4.8062804999999997</c:v>
                </c:pt>
                <c:pt idx="37">
                  <c:v>4.8907289</c:v>
                </c:pt>
                <c:pt idx="38">
                  <c:v>5.2435176999999999</c:v>
                </c:pt>
                <c:pt idx="39">
                  <c:v>4.3843258000000001</c:v>
                </c:pt>
                <c:pt idx="40">
                  <c:v>4.2335500000000001</c:v>
                </c:pt>
                <c:pt idx="41">
                  <c:v>4.3471517000000004</c:v>
                </c:pt>
                <c:pt idx="42">
                  <c:v>4.5980945999999996</c:v>
                </c:pt>
                <c:pt idx="43">
                  <c:v>4.1637966000000004</c:v>
                </c:pt>
                <c:pt idx="44">
                  <c:v>4.0439807999999999</c:v>
                </c:pt>
                <c:pt idx="45">
                  <c:v>3.9334929000000001</c:v>
                </c:pt>
                <c:pt idx="46">
                  <c:v>4.0269808999999999</c:v>
                </c:pt>
                <c:pt idx="47">
                  <c:v>3.5368428999999999</c:v>
                </c:pt>
                <c:pt idx="48">
                  <c:v>3.3937529999999998</c:v>
                </c:pt>
                <c:pt idx="49">
                  <c:v>3.4588899999999998</c:v>
                </c:pt>
                <c:pt idx="50">
                  <c:v>3.5520912999999998</c:v>
                </c:pt>
                <c:pt idx="51">
                  <c:v>3.3471765000000002</c:v>
                </c:pt>
                <c:pt idx="52">
                  <c:v>3.1394628</c:v>
                </c:pt>
                <c:pt idx="53">
                  <c:v>3.3394067000000001</c:v>
                </c:pt>
                <c:pt idx="54">
                  <c:v>3.4563963000000002</c:v>
                </c:pt>
                <c:pt idx="55">
                  <c:v>3.2639889000000002</c:v>
                </c:pt>
                <c:pt idx="56">
                  <c:v>3.3659108999999998</c:v>
                </c:pt>
                <c:pt idx="57">
                  <c:v>3.5372309</c:v>
                </c:pt>
                <c:pt idx="58">
                  <c:v>3.7448191999999998</c:v>
                </c:pt>
                <c:pt idx="59">
                  <c:v>3.3701577999999999</c:v>
                </c:pt>
                <c:pt idx="60">
                  <c:v>3.4315848999999998</c:v>
                </c:pt>
                <c:pt idx="61">
                  <c:v>4.7904666999999996</c:v>
                </c:pt>
                <c:pt idx="62">
                  <c:v>5.1539773999999996</c:v>
                </c:pt>
                <c:pt idx="63">
                  <c:v>4.5623572000000001</c:v>
                </c:pt>
                <c:pt idx="64">
                  <c:v>4.3547000000000002</c:v>
                </c:pt>
                <c:pt idx="65">
                  <c:v>4.2060000000000004</c:v>
                </c:pt>
              </c:numCache>
            </c:numRef>
          </c:val>
          <c:smooth val="0"/>
          <c:extLst>
            <c:ext xmlns:c16="http://schemas.microsoft.com/office/drawing/2014/chart" uri="{C3380CC4-5D6E-409C-BE32-E72D297353CC}">
              <c16:uniqueId val="{00000001-7D29-4042-85B3-524427870D44}"/>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0"/>
        <c:lblAlgn val="ctr"/>
        <c:lblOffset val="100"/>
        <c:tickMarkSkip val="1"/>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4C0-417E-89A9-0531902B2F7E}"/>
              </c:ext>
            </c:extLst>
          </c:dPt>
          <c:dPt>
            <c:idx val="1"/>
            <c:invertIfNegative val="0"/>
            <c:bubble3D val="0"/>
            <c:spPr>
              <a:solidFill>
                <a:srgbClr val="7C878E"/>
              </a:solidFill>
              <a:ln>
                <a:noFill/>
              </a:ln>
              <a:effectLst/>
            </c:spPr>
            <c:extLst>
              <c:ext xmlns:c16="http://schemas.microsoft.com/office/drawing/2014/chart" uri="{C3380CC4-5D6E-409C-BE32-E72D297353CC}">
                <c16:uniqueId val="{00000003-D4C0-417E-89A9-0531902B2F7E}"/>
              </c:ext>
            </c:extLst>
          </c:dPt>
          <c:dPt>
            <c:idx val="2"/>
            <c:invertIfNegative val="0"/>
            <c:bubble3D val="0"/>
            <c:spPr>
              <a:solidFill>
                <a:srgbClr val="7C878E"/>
              </a:solidFill>
              <a:ln>
                <a:noFill/>
              </a:ln>
              <a:effectLst/>
            </c:spPr>
            <c:extLst>
              <c:ext xmlns:c16="http://schemas.microsoft.com/office/drawing/2014/chart" uri="{C3380CC4-5D6E-409C-BE32-E72D297353CC}">
                <c16:uniqueId val="{00000005-D4C0-417E-89A9-0531902B2F7E}"/>
              </c:ext>
            </c:extLst>
          </c:dPt>
          <c:dPt>
            <c:idx val="3"/>
            <c:invertIfNegative val="0"/>
            <c:bubble3D val="0"/>
            <c:spPr>
              <a:solidFill>
                <a:srgbClr val="7C878E"/>
              </a:solidFill>
              <a:ln>
                <a:noFill/>
              </a:ln>
              <a:effectLst/>
            </c:spPr>
            <c:extLst>
              <c:ext xmlns:c16="http://schemas.microsoft.com/office/drawing/2014/chart" uri="{C3380CC4-5D6E-409C-BE32-E72D297353CC}">
                <c16:uniqueId val="{00000007-D4C0-417E-89A9-0531902B2F7E}"/>
              </c:ext>
            </c:extLst>
          </c:dPt>
          <c:dPt>
            <c:idx val="4"/>
            <c:invertIfNegative val="0"/>
            <c:bubble3D val="0"/>
            <c:spPr>
              <a:solidFill>
                <a:srgbClr val="7C878E"/>
              </a:solidFill>
              <a:ln>
                <a:noFill/>
              </a:ln>
              <a:effectLst/>
            </c:spPr>
            <c:extLst>
              <c:ext xmlns:c16="http://schemas.microsoft.com/office/drawing/2014/chart" uri="{C3380CC4-5D6E-409C-BE32-E72D297353CC}">
                <c16:uniqueId val="{00000009-D4C0-417E-89A9-0531902B2F7E}"/>
              </c:ext>
            </c:extLst>
          </c:dPt>
          <c:dPt>
            <c:idx val="5"/>
            <c:invertIfNegative val="0"/>
            <c:bubble3D val="0"/>
            <c:spPr>
              <a:solidFill>
                <a:srgbClr val="7C878E"/>
              </a:solidFill>
              <a:ln>
                <a:noFill/>
              </a:ln>
              <a:effectLst/>
            </c:spPr>
            <c:extLst>
              <c:ext xmlns:c16="http://schemas.microsoft.com/office/drawing/2014/chart" uri="{C3380CC4-5D6E-409C-BE32-E72D297353CC}">
                <c16:uniqueId val="{0000000B-D4C0-417E-89A9-0531902B2F7E}"/>
              </c:ext>
            </c:extLst>
          </c:dPt>
          <c:dPt>
            <c:idx val="6"/>
            <c:invertIfNegative val="0"/>
            <c:bubble3D val="0"/>
            <c:spPr>
              <a:solidFill>
                <a:srgbClr val="7C878E"/>
              </a:solidFill>
              <a:ln>
                <a:noFill/>
              </a:ln>
              <a:effectLst/>
            </c:spPr>
            <c:extLst>
              <c:ext xmlns:c16="http://schemas.microsoft.com/office/drawing/2014/chart" uri="{C3380CC4-5D6E-409C-BE32-E72D297353CC}">
                <c16:uniqueId val="{0000000D-D4C0-417E-89A9-0531902B2F7E}"/>
              </c:ext>
            </c:extLst>
          </c:dPt>
          <c:dPt>
            <c:idx val="7"/>
            <c:invertIfNegative val="0"/>
            <c:bubble3D val="0"/>
            <c:spPr>
              <a:solidFill>
                <a:srgbClr val="7C878E"/>
              </a:solidFill>
              <a:ln>
                <a:noFill/>
              </a:ln>
              <a:effectLst/>
            </c:spPr>
            <c:extLst>
              <c:ext xmlns:c16="http://schemas.microsoft.com/office/drawing/2014/chart" uri="{C3380CC4-5D6E-409C-BE32-E72D297353CC}">
                <c16:uniqueId val="{0000000F-D4C0-417E-89A9-0531902B2F7E}"/>
              </c:ext>
            </c:extLst>
          </c:dPt>
          <c:dPt>
            <c:idx val="8"/>
            <c:invertIfNegative val="0"/>
            <c:bubble3D val="0"/>
            <c:spPr>
              <a:solidFill>
                <a:srgbClr val="7C878E"/>
              </a:solidFill>
              <a:ln>
                <a:noFill/>
              </a:ln>
              <a:effectLst/>
            </c:spPr>
            <c:extLst>
              <c:ext xmlns:c16="http://schemas.microsoft.com/office/drawing/2014/chart" uri="{C3380CC4-5D6E-409C-BE32-E72D297353CC}">
                <c16:uniqueId val="{00000011-D4C0-417E-89A9-0531902B2F7E}"/>
              </c:ext>
            </c:extLst>
          </c:dPt>
          <c:dPt>
            <c:idx val="9"/>
            <c:invertIfNegative val="0"/>
            <c:bubble3D val="0"/>
            <c:spPr>
              <a:solidFill>
                <a:srgbClr val="7C878E"/>
              </a:solidFill>
              <a:ln>
                <a:noFill/>
              </a:ln>
              <a:effectLst/>
            </c:spPr>
            <c:extLst>
              <c:ext xmlns:c16="http://schemas.microsoft.com/office/drawing/2014/chart" uri="{C3380CC4-5D6E-409C-BE32-E72D297353CC}">
                <c16:uniqueId val="{00000013-D4C0-417E-89A9-0531902B2F7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4C0-417E-89A9-0531902B2F7E}"/>
              </c:ext>
            </c:extLst>
          </c:dPt>
          <c:dPt>
            <c:idx val="11"/>
            <c:invertIfNegative val="0"/>
            <c:bubble3D val="0"/>
            <c:spPr>
              <a:solidFill>
                <a:srgbClr val="95682B"/>
              </a:solidFill>
              <a:ln>
                <a:noFill/>
              </a:ln>
              <a:effectLst/>
            </c:spPr>
            <c:extLst>
              <c:ext xmlns:c16="http://schemas.microsoft.com/office/drawing/2014/chart" uri="{C3380CC4-5D6E-409C-BE32-E72D297353CC}">
                <c16:uniqueId val="{00000017-D4C0-417E-89A9-0531902B2F7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4C0-417E-89A9-0531902B2F7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4C0-417E-89A9-0531902B2F7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4C0-417E-89A9-0531902B2F7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4C0-417E-89A9-0531902B2F7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4C0-417E-89A9-0531902B2F7E}"/>
              </c:ext>
            </c:extLst>
          </c:dPt>
          <c:dPt>
            <c:idx val="17"/>
            <c:invertIfNegative val="0"/>
            <c:bubble3D val="0"/>
            <c:spPr>
              <a:solidFill>
                <a:srgbClr val="FBBB27"/>
              </a:solidFill>
              <a:ln>
                <a:noFill/>
              </a:ln>
              <a:effectLst/>
            </c:spPr>
            <c:extLst>
              <c:ext xmlns:c16="http://schemas.microsoft.com/office/drawing/2014/chart" uri="{C3380CC4-5D6E-409C-BE32-E72D297353CC}">
                <c16:uniqueId val="{00000023-D4C0-417E-89A9-0531902B2F7E}"/>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'F44'!$A$7:$A$39</c:f>
              <c:strCache>
                <c:ptCount val="33"/>
                <c:pt idx="0">
                  <c:v>Ciudad de México</c:v>
                </c:pt>
                <c:pt idx="1">
                  <c:v>Estado de México</c:v>
                </c:pt>
                <c:pt idx="2">
                  <c:v>Quintana Roo</c:v>
                </c:pt>
                <c:pt idx="3">
                  <c:v>Tabasco</c:v>
                </c:pt>
                <c:pt idx="4">
                  <c:v>Querétaro</c:v>
                </c:pt>
                <c:pt idx="5">
                  <c:v>Guanajuato</c:v>
                </c:pt>
                <c:pt idx="6">
                  <c:v>Tlaxcala</c:v>
                </c:pt>
                <c:pt idx="7">
                  <c:v>Coahuila</c:v>
                </c:pt>
                <c:pt idx="8">
                  <c:v>Nuevo León</c:v>
                </c:pt>
                <c:pt idx="9">
                  <c:v>Durango</c:v>
                </c:pt>
                <c:pt idx="10">
                  <c:v>Baja California Sur</c:v>
                </c:pt>
                <c:pt idx="11">
                  <c:v>Nacional</c:v>
                </c:pt>
                <c:pt idx="12">
                  <c:v>Veracruz</c:v>
                </c:pt>
                <c:pt idx="13">
                  <c:v>Puebla</c:v>
                </c:pt>
                <c:pt idx="14">
                  <c:v>Aguascalientes</c:v>
                </c:pt>
                <c:pt idx="15">
                  <c:v>Chihuahua</c:v>
                </c:pt>
                <c:pt idx="16">
                  <c:v>Zacatecas</c:v>
                </c:pt>
                <c:pt idx="17">
                  <c:v>Jalisco</c:v>
                </c:pt>
                <c:pt idx="18">
                  <c:v>Colima</c:v>
                </c:pt>
                <c:pt idx="19">
                  <c:v>Tamaulipas</c:v>
                </c:pt>
                <c:pt idx="20">
                  <c:v>Campeche</c:v>
                </c:pt>
                <c:pt idx="21">
                  <c:v>Chiapas</c:v>
                </c:pt>
                <c:pt idx="22">
                  <c:v>San Luis Potosí</c:v>
                </c:pt>
                <c:pt idx="23">
                  <c:v>Sonora</c:v>
                </c:pt>
                <c:pt idx="24">
                  <c:v>Nayarit</c:v>
                </c:pt>
                <c:pt idx="25">
                  <c:v>Morelos</c:v>
                </c:pt>
                <c:pt idx="26">
                  <c:v>Sinaloa</c:v>
                </c:pt>
                <c:pt idx="27">
                  <c:v>Yucatán</c:v>
                </c:pt>
                <c:pt idx="28">
                  <c:v>Baja California</c:v>
                </c:pt>
                <c:pt idx="29">
                  <c:v>Hidalgo</c:v>
                </c:pt>
                <c:pt idx="30">
                  <c:v>Michoacán</c:v>
                </c:pt>
                <c:pt idx="31">
                  <c:v>Oaxaca</c:v>
                </c:pt>
                <c:pt idx="32">
                  <c:v>Guerrero</c:v>
                </c:pt>
              </c:strCache>
            </c:strRef>
          </c:cat>
          <c:val>
            <c:numRef>
              <c:f>'F44'!$B$7:$B$39</c:f>
              <c:numCache>
                <c:formatCode>_-* #,##0.0_-;\-* #,##0.0_-;_-* "-"??_-;_-@_-</c:formatCode>
                <c:ptCount val="33"/>
                <c:pt idx="0">
                  <c:v>7.3</c:v>
                </c:pt>
                <c:pt idx="1">
                  <c:v>6.2</c:v>
                </c:pt>
                <c:pt idx="2">
                  <c:v>6.2</c:v>
                </c:pt>
                <c:pt idx="3">
                  <c:v>5.9</c:v>
                </c:pt>
                <c:pt idx="4">
                  <c:v>5.8</c:v>
                </c:pt>
                <c:pt idx="5">
                  <c:v>5.6</c:v>
                </c:pt>
                <c:pt idx="6">
                  <c:v>5.0999999999999996</c:v>
                </c:pt>
                <c:pt idx="7">
                  <c:v>4.8</c:v>
                </c:pt>
                <c:pt idx="8">
                  <c:v>4.7</c:v>
                </c:pt>
                <c:pt idx="9">
                  <c:v>4.5999999999999996</c:v>
                </c:pt>
                <c:pt idx="10">
                  <c:v>4.4000000000000004</c:v>
                </c:pt>
                <c:pt idx="11">
                  <c:v>4.2</c:v>
                </c:pt>
                <c:pt idx="12">
                  <c:v>4.2</c:v>
                </c:pt>
                <c:pt idx="13">
                  <c:v>4</c:v>
                </c:pt>
                <c:pt idx="14">
                  <c:v>3.9</c:v>
                </c:pt>
                <c:pt idx="15">
                  <c:v>3.6</c:v>
                </c:pt>
                <c:pt idx="16">
                  <c:v>3.6</c:v>
                </c:pt>
                <c:pt idx="17">
                  <c:v>3.3</c:v>
                </c:pt>
                <c:pt idx="18">
                  <c:v>3.2</c:v>
                </c:pt>
                <c:pt idx="19">
                  <c:v>3</c:v>
                </c:pt>
                <c:pt idx="20">
                  <c:v>2.9</c:v>
                </c:pt>
                <c:pt idx="21">
                  <c:v>2.9</c:v>
                </c:pt>
                <c:pt idx="22">
                  <c:v>2.9</c:v>
                </c:pt>
                <c:pt idx="23">
                  <c:v>2.9</c:v>
                </c:pt>
                <c:pt idx="24">
                  <c:v>2.8</c:v>
                </c:pt>
                <c:pt idx="25">
                  <c:v>2.6</c:v>
                </c:pt>
                <c:pt idx="26">
                  <c:v>2.6</c:v>
                </c:pt>
                <c:pt idx="27">
                  <c:v>2.5</c:v>
                </c:pt>
                <c:pt idx="28">
                  <c:v>2.4</c:v>
                </c:pt>
                <c:pt idx="29">
                  <c:v>2.2000000000000002</c:v>
                </c:pt>
                <c:pt idx="30">
                  <c:v>2</c:v>
                </c:pt>
                <c:pt idx="31">
                  <c:v>1.6</c:v>
                </c:pt>
                <c:pt idx="32">
                  <c:v>1.5</c:v>
                </c:pt>
              </c:numCache>
            </c:numRef>
          </c:val>
          <c:extLst>
            <c:ext xmlns:c16="http://schemas.microsoft.com/office/drawing/2014/chart" uri="{C3380CC4-5D6E-409C-BE32-E72D297353CC}">
              <c16:uniqueId val="{00000024-D4C0-417E-89A9-0531902B2F7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0_-;\-* #,##0.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8E1-49BD-BA5B-9ABA91DAD685}"/>
              </c:ext>
            </c:extLst>
          </c:dPt>
          <c:dPt>
            <c:idx val="1"/>
            <c:invertIfNegative val="0"/>
            <c:bubble3D val="0"/>
            <c:spPr>
              <a:solidFill>
                <a:srgbClr val="7C878E"/>
              </a:solidFill>
              <a:ln>
                <a:noFill/>
              </a:ln>
              <a:effectLst/>
            </c:spPr>
            <c:extLst>
              <c:ext xmlns:c16="http://schemas.microsoft.com/office/drawing/2014/chart" uri="{C3380CC4-5D6E-409C-BE32-E72D297353CC}">
                <c16:uniqueId val="{00000003-38E1-49BD-BA5B-9ABA91DAD685}"/>
              </c:ext>
            </c:extLst>
          </c:dPt>
          <c:dPt>
            <c:idx val="2"/>
            <c:invertIfNegative val="0"/>
            <c:bubble3D val="0"/>
            <c:spPr>
              <a:solidFill>
                <a:srgbClr val="7C878E"/>
              </a:solidFill>
              <a:ln>
                <a:noFill/>
              </a:ln>
              <a:effectLst/>
            </c:spPr>
            <c:extLst>
              <c:ext xmlns:c16="http://schemas.microsoft.com/office/drawing/2014/chart" uri="{C3380CC4-5D6E-409C-BE32-E72D297353CC}">
                <c16:uniqueId val="{00000005-38E1-49BD-BA5B-9ABA91DAD685}"/>
              </c:ext>
            </c:extLst>
          </c:dPt>
          <c:dPt>
            <c:idx val="3"/>
            <c:invertIfNegative val="0"/>
            <c:bubble3D val="0"/>
            <c:spPr>
              <a:solidFill>
                <a:srgbClr val="7C878E"/>
              </a:solidFill>
              <a:ln>
                <a:noFill/>
              </a:ln>
              <a:effectLst/>
            </c:spPr>
            <c:extLst>
              <c:ext xmlns:c16="http://schemas.microsoft.com/office/drawing/2014/chart" uri="{C3380CC4-5D6E-409C-BE32-E72D297353CC}">
                <c16:uniqueId val="{00000007-38E1-49BD-BA5B-9ABA91DAD685}"/>
              </c:ext>
            </c:extLst>
          </c:dPt>
          <c:dPt>
            <c:idx val="4"/>
            <c:invertIfNegative val="0"/>
            <c:bubble3D val="0"/>
            <c:spPr>
              <a:solidFill>
                <a:srgbClr val="7C878E"/>
              </a:solidFill>
              <a:ln>
                <a:noFill/>
              </a:ln>
              <a:effectLst/>
            </c:spPr>
            <c:extLst>
              <c:ext xmlns:c16="http://schemas.microsoft.com/office/drawing/2014/chart" uri="{C3380CC4-5D6E-409C-BE32-E72D297353CC}">
                <c16:uniqueId val="{00000009-38E1-49BD-BA5B-9ABA91DAD685}"/>
              </c:ext>
            </c:extLst>
          </c:dPt>
          <c:dPt>
            <c:idx val="5"/>
            <c:invertIfNegative val="0"/>
            <c:bubble3D val="0"/>
            <c:spPr>
              <a:solidFill>
                <a:srgbClr val="7C878E"/>
              </a:solidFill>
              <a:ln>
                <a:noFill/>
              </a:ln>
              <a:effectLst/>
            </c:spPr>
            <c:extLst>
              <c:ext xmlns:c16="http://schemas.microsoft.com/office/drawing/2014/chart" uri="{C3380CC4-5D6E-409C-BE32-E72D297353CC}">
                <c16:uniqueId val="{0000000B-38E1-49BD-BA5B-9ABA91DAD685}"/>
              </c:ext>
            </c:extLst>
          </c:dPt>
          <c:dPt>
            <c:idx val="6"/>
            <c:invertIfNegative val="0"/>
            <c:bubble3D val="0"/>
            <c:spPr>
              <a:solidFill>
                <a:srgbClr val="7C878E"/>
              </a:solidFill>
              <a:ln>
                <a:noFill/>
              </a:ln>
              <a:effectLst/>
            </c:spPr>
            <c:extLst>
              <c:ext xmlns:c16="http://schemas.microsoft.com/office/drawing/2014/chart" uri="{C3380CC4-5D6E-409C-BE32-E72D297353CC}">
                <c16:uniqueId val="{0000000D-38E1-49BD-BA5B-9ABA91DAD685}"/>
              </c:ext>
            </c:extLst>
          </c:dPt>
          <c:dPt>
            <c:idx val="7"/>
            <c:invertIfNegative val="0"/>
            <c:bubble3D val="0"/>
            <c:spPr>
              <a:solidFill>
                <a:srgbClr val="7C878E"/>
              </a:solidFill>
              <a:ln>
                <a:noFill/>
              </a:ln>
              <a:effectLst/>
            </c:spPr>
            <c:extLst>
              <c:ext xmlns:c16="http://schemas.microsoft.com/office/drawing/2014/chart" uri="{C3380CC4-5D6E-409C-BE32-E72D297353CC}">
                <c16:uniqueId val="{0000000F-38E1-49BD-BA5B-9ABA91DAD685}"/>
              </c:ext>
            </c:extLst>
          </c:dPt>
          <c:dPt>
            <c:idx val="8"/>
            <c:invertIfNegative val="0"/>
            <c:bubble3D val="0"/>
            <c:spPr>
              <a:solidFill>
                <a:srgbClr val="7C878E"/>
              </a:solidFill>
              <a:ln>
                <a:noFill/>
              </a:ln>
              <a:effectLst/>
            </c:spPr>
            <c:extLst>
              <c:ext xmlns:c16="http://schemas.microsoft.com/office/drawing/2014/chart" uri="{C3380CC4-5D6E-409C-BE32-E72D297353CC}">
                <c16:uniqueId val="{00000011-38E1-49BD-BA5B-9ABA91DAD685}"/>
              </c:ext>
            </c:extLst>
          </c:dPt>
          <c:dPt>
            <c:idx val="9"/>
            <c:invertIfNegative val="0"/>
            <c:bubble3D val="0"/>
            <c:spPr>
              <a:solidFill>
                <a:srgbClr val="7C878E"/>
              </a:solidFill>
              <a:ln>
                <a:noFill/>
              </a:ln>
              <a:effectLst/>
            </c:spPr>
            <c:extLst>
              <c:ext xmlns:c16="http://schemas.microsoft.com/office/drawing/2014/chart" uri="{C3380CC4-5D6E-409C-BE32-E72D297353CC}">
                <c16:uniqueId val="{00000013-38E1-49BD-BA5B-9ABA91DAD68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8E1-49BD-BA5B-9ABA91DAD68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8E1-49BD-BA5B-9ABA91DAD68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8E1-49BD-BA5B-9ABA91DAD68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8E1-49BD-BA5B-9ABA91DAD68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8E1-49BD-BA5B-9ABA91DAD68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8E1-49BD-BA5B-9ABA91DAD685}"/>
              </c:ext>
            </c:extLst>
          </c:dPt>
          <c:dPt>
            <c:idx val="16"/>
            <c:invertIfNegative val="0"/>
            <c:bubble3D val="0"/>
            <c:spPr>
              <a:solidFill>
                <a:srgbClr val="95682B"/>
              </a:solidFill>
              <a:ln>
                <a:noFill/>
              </a:ln>
              <a:effectLst/>
            </c:spPr>
            <c:extLst>
              <c:ext xmlns:c16="http://schemas.microsoft.com/office/drawing/2014/chart" uri="{C3380CC4-5D6E-409C-BE32-E72D297353CC}">
                <c16:uniqueId val="{00000021-38E1-49BD-BA5B-9ABA91DAD68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8E1-49BD-BA5B-9ABA91DAD685}"/>
              </c:ext>
            </c:extLst>
          </c:dPt>
          <c:dPt>
            <c:idx val="20"/>
            <c:invertIfNegative val="0"/>
            <c:bubble3D val="0"/>
            <c:spPr>
              <a:solidFill>
                <a:srgbClr val="FBBB27"/>
              </a:solidFill>
              <a:ln>
                <a:noFill/>
              </a:ln>
              <a:effectLst/>
            </c:spPr>
            <c:extLst>
              <c:ext xmlns:c16="http://schemas.microsoft.com/office/drawing/2014/chart" uri="{C3380CC4-5D6E-409C-BE32-E72D297353CC}">
                <c16:uniqueId val="{00000025-38E1-49BD-BA5B-9ABA91DAD685}"/>
              </c:ext>
            </c:extLst>
          </c:dPt>
          <c:dPt>
            <c:idx val="21"/>
            <c:invertIfNegative val="0"/>
            <c:bubble3D val="0"/>
            <c:spPr>
              <a:solidFill>
                <a:srgbClr val="7C878E"/>
              </a:solidFill>
              <a:ln>
                <a:noFill/>
              </a:ln>
              <a:effectLst/>
            </c:spPr>
            <c:extLst>
              <c:ext xmlns:c16="http://schemas.microsoft.com/office/drawing/2014/chart" uri="{C3380CC4-5D6E-409C-BE32-E72D297353CC}">
                <c16:uniqueId val="{00000027-38E1-49BD-BA5B-9ABA91DAD68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'F45'!$A$5:$A$37</c:f>
              <c:strCache>
                <c:ptCount val="33"/>
                <c:pt idx="0">
                  <c:v>Oaxaca</c:v>
                </c:pt>
                <c:pt idx="1">
                  <c:v>Chiapas</c:v>
                </c:pt>
                <c:pt idx="2">
                  <c:v>Guerrero</c:v>
                </c:pt>
                <c:pt idx="3">
                  <c:v>Hidalgo</c:v>
                </c:pt>
                <c:pt idx="4">
                  <c:v>Puebla</c:v>
                </c:pt>
                <c:pt idx="5">
                  <c:v>Tlaxcala</c:v>
                </c:pt>
                <c:pt idx="6">
                  <c:v>Veracruz</c:v>
                </c:pt>
                <c:pt idx="7">
                  <c:v>Morelos</c:v>
                </c:pt>
                <c:pt idx="8">
                  <c:v>Michoacán</c:v>
                </c:pt>
                <c:pt idx="9">
                  <c:v>Tabasco</c:v>
                </c:pt>
                <c:pt idx="10">
                  <c:v>Campeche</c:v>
                </c:pt>
                <c:pt idx="11">
                  <c:v>Zacatecas</c:v>
                </c:pt>
                <c:pt idx="12">
                  <c:v>Yucatán</c:v>
                </c:pt>
                <c:pt idx="13">
                  <c:v>Nayarit</c:v>
                </c:pt>
                <c:pt idx="14">
                  <c:v>San Luis Potosí</c:v>
                </c:pt>
                <c:pt idx="15">
                  <c:v>México</c:v>
                </c:pt>
                <c:pt idx="16">
                  <c:v>Nacional</c:v>
                </c:pt>
                <c:pt idx="17">
                  <c:v>Guanajuato</c:v>
                </c:pt>
                <c:pt idx="18">
                  <c:v>Durango</c:v>
                </c:pt>
                <c:pt idx="19">
                  <c:v>Quintana Roo</c:v>
                </c:pt>
                <c:pt idx="20">
                  <c:v>Jalisco</c:v>
                </c:pt>
                <c:pt idx="21">
                  <c:v>Sinaloa</c:v>
                </c:pt>
                <c:pt idx="22">
                  <c:v>Ciudad de México</c:v>
                </c:pt>
                <c:pt idx="23">
                  <c:v>Colima</c:v>
                </c:pt>
                <c:pt idx="24">
                  <c:v>Tamaulipas</c:v>
                </c:pt>
                <c:pt idx="25">
                  <c:v>Querétaro</c:v>
                </c:pt>
                <c:pt idx="26">
                  <c:v>Sonora</c:v>
                </c:pt>
                <c:pt idx="27">
                  <c:v>Aguascalientes</c:v>
                </c:pt>
                <c:pt idx="28">
                  <c:v>Baja California</c:v>
                </c:pt>
                <c:pt idx="29">
                  <c:v>Nuevo León</c:v>
                </c:pt>
                <c:pt idx="30">
                  <c:v>Baja California Sur</c:v>
                </c:pt>
                <c:pt idx="31">
                  <c:v>Coahuila</c:v>
                </c:pt>
                <c:pt idx="32">
                  <c:v>Chihuahua</c:v>
                </c:pt>
              </c:strCache>
            </c:strRef>
          </c:cat>
          <c:val>
            <c:numRef>
              <c:f>'F45'!$B$5:$B$37</c:f>
              <c:numCache>
                <c:formatCode>General</c:formatCode>
                <c:ptCount val="33"/>
                <c:pt idx="0">
                  <c:v>80.7</c:v>
                </c:pt>
                <c:pt idx="1">
                  <c:v>76.599999999999994</c:v>
                </c:pt>
                <c:pt idx="2">
                  <c:v>75.5</c:v>
                </c:pt>
                <c:pt idx="3">
                  <c:v>73.599999999999994</c:v>
                </c:pt>
                <c:pt idx="4">
                  <c:v>72.400000000000006</c:v>
                </c:pt>
                <c:pt idx="5">
                  <c:v>72</c:v>
                </c:pt>
                <c:pt idx="6">
                  <c:v>69.7</c:v>
                </c:pt>
                <c:pt idx="7">
                  <c:v>66.900000000000006</c:v>
                </c:pt>
                <c:pt idx="8">
                  <c:v>66.7</c:v>
                </c:pt>
                <c:pt idx="9">
                  <c:v>65.099999999999994</c:v>
                </c:pt>
                <c:pt idx="10">
                  <c:v>63.7</c:v>
                </c:pt>
                <c:pt idx="11">
                  <c:v>61.8</c:v>
                </c:pt>
                <c:pt idx="12">
                  <c:v>61.4</c:v>
                </c:pt>
                <c:pt idx="13">
                  <c:v>58.6</c:v>
                </c:pt>
                <c:pt idx="14">
                  <c:v>58.3</c:v>
                </c:pt>
                <c:pt idx="15">
                  <c:v>56.5</c:v>
                </c:pt>
                <c:pt idx="16">
                  <c:v>56.2</c:v>
                </c:pt>
                <c:pt idx="17">
                  <c:v>55.5</c:v>
                </c:pt>
                <c:pt idx="18">
                  <c:v>52.7</c:v>
                </c:pt>
                <c:pt idx="19">
                  <c:v>49.6</c:v>
                </c:pt>
                <c:pt idx="20">
                  <c:v>47.8</c:v>
                </c:pt>
                <c:pt idx="21">
                  <c:v>47.2</c:v>
                </c:pt>
                <c:pt idx="22">
                  <c:v>47.1</c:v>
                </c:pt>
                <c:pt idx="23">
                  <c:v>46.9</c:v>
                </c:pt>
                <c:pt idx="24">
                  <c:v>45.2</c:v>
                </c:pt>
                <c:pt idx="25">
                  <c:v>42.5</c:v>
                </c:pt>
                <c:pt idx="26">
                  <c:v>42.2</c:v>
                </c:pt>
                <c:pt idx="27">
                  <c:v>39.700000000000003</c:v>
                </c:pt>
                <c:pt idx="28">
                  <c:v>39.5</c:v>
                </c:pt>
                <c:pt idx="29">
                  <c:v>37.700000000000003</c:v>
                </c:pt>
                <c:pt idx="30">
                  <c:v>36.700000000000003</c:v>
                </c:pt>
                <c:pt idx="31">
                  <c:v>36.5</c:v>
                </c:pt>
                <c:pt idx="32">
                  <c:v>36.200000000000003</c:v>
                </c:pt>
              </c:numCache>
            </c:numRef>
          </c:val>
          <c:extLst>
            <c:ext xmlns:c16="http://schemas.microsoft.com/office/drawing/2014/chart" uri="{C3380CC4-5D6E-409C-BE32-E72D297353CC}">
              <c16:uniqueId val="{00000028-38E1-49BD-BA5B-9ABA91DAD68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1-DE0E-4005-8243-98062E08B810}"/>
              </c:ext>
            </c:extLst>
          </c:dPt>
          <c:dPt>
            <c:idx val="1"/>
            <c:bubble3D val="0"/>
            <c:spPr>
              <a:solidFill>
                <a:srgbClr val="FAD496"/>
              </a:solidFill>
              <a:ln w="19050">
                <a:solidFill>
                  <a:schemeClr val="lt1"/>
                </a:solidFill>
              </a:ln>
              <a:effectLst/>
            </c:spPr>
            <c:extLst>
              <c:ext xmlns:c16="http://schemas.microsoft.com/office/drawing/2014/chart" uri="{C3380CC4-5D6E-409C-BE32-E72D297353CC}">
                <c16:uniqueId val="{00000003-DE0E-4005-8243-98062E08B810}"/>
              </c:ext>
            </c:extLst>
          </c:dPt>
          <c:dPt>
            <c:idx val="2"/>
            <c:bubble3D val="0"/>
            <c:spPr>
              <a:solidFill>
                <a:srgbClr val="95682B"/>
              </a:solidFill>
              <a:ln w="19050">
                <a:solidFill>
                  <a:schemeClr val="lt1"/>
                </a:solidFill>
              </a:ln>
              <a:effectLst/>
            </c:spPr>
            <c:extLst>
              <c:ext xmlns:c16="http://schemas.microsoft.com/office/drawing/2014/chart" uri="{C3380CC4-5D6E-409C-BE32-E72D297353CC}">
                <c16:uniqueId val="{00000005-DE0E-4005-8243-98062E08B810}"/>
              </c:ext>
            </c:extLst>
          </c:dPt>
          <c:dPt>
            <c:idx val="3"/>
            <c:bubble3D val="0"/>
            <c:spPr>
              <a:solidFill>
                <a:srgbClr val="7C878E"/>
              </a:solidFill>
              <a:ln w="19050">
                <a:solidFill>
                  <a:schemeClr val="lt1"/>
                </a:solidFill>
              </a:ln>
              <a:effectLst/>
            </c:spPr>
            <c:extLst>
              <c:ext xmlns:c16="http://schemas.microsoft.com/office/drawing/2014/chart" uri="{C3380CC4-5D6E-409C-BE32-E72D297353CC}">
                <c16:uniqueId val="{00000007-DE0E-4005-8243-98062E08B81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E0E-4005-8243-98062E08B81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E0E-4005-8243-98062E08B81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'F46'!$A$22:$A$25</c:f>
              <c:strCache>
                <c:ptCount val="4"/>
                <c:pt idx="0">
                  <c:v>PEA Ocupada</c:v>
                </c:pt>
                <c:pt idx="1">
                  <c:v>PEA Desocupada</c:v>
                </c:pt>
                <c:pt idx="2">
                  <c:v>PNEA Disponible</c:v>
                </c:pt>
                <c:pt idx="3">
                  <c:v>PNEA No disponible</c:v>
                </c:pt>
              </c:strCache>
            </c:strRef>
          </c:cat>
          <c:val>
            <c:numRef>
              <c:f>'F46'!$B$22:$B$25</c:f>
              <c:numCache>
                <c:formatCode>_(* #,##0.00_);_(* \(#,##0.00\);_(* "-"??_);_(@_)</c:formatCode>
                <c:ptCount val="4"/>
                <c:pt idx="0">
                  <c:v>3824.7</c:v>
                </c:pt>
                <c:pt idx="1">
                  <c:v>132.41900000000001</c:v>
                </c:pt>
                <c:pt idx="2">
                  <c:v>198.565</c:v>
                </c:pt>
                <c:pt idx="3">
                  <c:v>2270.1640000000002</c:v>
                </c:pt>
              </c:numCache>
            </c:numRef>
          </c:val>
          <c:extLst>
            <c:ext xmlns:c16="http://schemas.microsoft.com/office/drawing/2014/chart" uri="{C3380CC4-5D6E-409C-BE32-E72D297353CC}">
              <c16:uniqueId val="{0000000C-DE0E-4005-8243-98062E08B81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18985843982624E-2"/>
          <c:y val="3.0241935483870969E-2"/>
          <c:w val="0.9321812577166172"/>
          <c:h val="0.7663788648040617"/>
        </c:manualLayout>
      </c:layout>
      <c:lineChart>
        <c:grouping val="standard"/>
        <c:varyColors val="0"/>
        <c:ser>
          <c:idx val="0"/>
          <c:order val="0"/>
          <c:tx>
            <c:strRef>
              <c:f>'F47'!$A$8</c:f>
              <c:strCache>
                <c:ptCount val="1"/>
                <c:pt idx="0">
                  <c:v>Jalisco</c:v>
                </c:pt>
              </c:strCache>
            </c:strRef>
          </c:tx>
          <c:spPr>
            <a:ln w="28575" cap="rnd">
              <a:solidFill>
                <a:schemeClr val="accent4"/>
              </a:solidFill>
              <a:round/>
            </a:ln>
            <a:effectLst/>
          </c:spPr>
          <c:marker>
            <c:symbol val="none"/>
          </c:marker>
          <c:dLbls>
            <c:dLbl>
              <c:idx val="60"/>
              <c:layout>
                <c:manualLayout>
                  <c:x val="-2.4154885623720836E-2"/>
                  <c:y val="1.7141691747990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40-46A8-93FC-39A5CB1B3434}"/>
                </c:ext>
              </c:extLst>
            </c:dLbl>
            <c:dLbl>
              <c:idx val="62"/>
              <c:layout>
                <c:manualLayout>
                  <c:x val="-2.7491408934708028E-2"/>
                  <c:y val="-2.4982155603140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40-46A8-93FC-39A5CB1B3434}"/>
                </c:ext>
              </c:extLst>
            </c:dLbl>
            <c:dLbl>
              <c:idx val="64"/>
              <c:layout>
                <c:manualLayout>
                  <c:x val="-8.9895720963683451E-3"/>
                  <c:y val="-2.2805428542211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40-46A8-93FC-39A5CB1B3434}"/>
                </c:ext>
              </c:extLst>
            </c:dLbl>
            <c:dLbl>
              <c:idx val="65"/>
              <c:layout>
                <c:manualLayout>
                  <c:x val="-1.3184553432253715E-16"/>
                  <c:y val="1.2368583797155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40-46A8-93FC-39A5CB1B343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'F47'!$B$6:$BO$7</c:f>
              <c:multiLvlStrCache>
                <c:ptCount val="6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ll</c:v>
                  </c:pt>
                  <c:pt idx="54">
                    <c:v>III</c:v>
                  </c:pt>
                  <c:pt idx="55">
                    <c:v>IV</c:v>
                  </c:pt>
                  <c:pt idx="56">
                    <c:v>I</c:v>
                  </c:pt>
                  <c:pt idx="57">
                    <c:v>ll</c:v>
                  </c:pt>
                  <c:pt idx="58">
                    <c:v>III</c:v>
                  </c:pt>
                  <c:pt idx="59">
                    <c:v>IV</c:v>
                  </c:pt>
                  <c:pt idx="60">
                    <c:v>I</c:v>
                  </c:pt>
                  <c:pt idx="61">
                    <c:v>ll*</c:v>
                  </c:pt>
                  <c:pt idx="62">
                    <c:v>III</c:v>
                  </c:pt>
                  <c:pt idx="63">
                    <c:v>IV</c:v>
                  </c:pt>
                  <c:pt idx="64">
                    <c:v>I</c:v>
                  </c:pt>
                  <c:pt idx="65">
                    <c:v>II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lvl>
              </c:multiLvlStrCache>
            </c:multiLvlStrRef>
          </c:cat>
          <c:val>
            <c:numRef>
              <c:f>'F47'!$B$8:$BO$8</c:f>
              <c:numCache>
                <c:formatCode>0.0</c:formatCode>
                <c:ptCount val="66"/>
                <c:pt idx="0">
                  <c:v>27.718499999999999</c:v>
                </c:pt>
                <c:pt idx="1">
                  <c:v>27.148700000000002</c:v>
                </c:pt>
                <c:pt idx="2">
                  <c:v>28.963999999999999</c:v>
                </c:pt>
                <c:pt idx="3">
                  <c:v>27.8292</c:v>
                </c:pt>
                <c:pt idx="4">
                  <c:v>24.9878</c:v>
                </c:pt>
                <c:pt idx="5">
                  <c:v>26.386399999999998</c:v>
                </c:pt>
                <c:pt idx="6">
                  <c:v>28.529599999999999</c:v>
                </c:pt>
                <c:pt idx="7">
                  <c:v>25.906400000000001</c:v>
                </c:pt>
                <c:pt idx="8">
                  <c:v>25.107900000000001</c:v>
                </c:pt>
                <c:pt idx="9">
                  <c:v>23.7422</c:v>
                </c:pt>
                <c:pt idx="10">
                  <c:v>25.4815</c:v>
                </c:pt>
                <c:pt idx="11">
                  <c:v>24.581099999999999</c:v>
                </c:pt>
                <c:pt idx="12">
                  <c:v>23.005099999999999</c:v>
                </c:pt>
                <c:pt idx="13">
                  <c:v>23.2074</c:v>
                </c:pt>
                <c:pt idx="14">
                  <c:v>28.461200000000002</c:v>
                </c:pt>
                <c:pt idx="15">
                  <c:v>29.408999999999999</c:v>
                </c:pt>
                <c:pt idx="16">
                  <c:v>29.4861</c:v>
                </c:pt>
                <c:pt idx="17">
                  <c:v>29.629200000000001</c:v>
                </c:pt>
                <c:pt idx="18">
                  <c:v>29.667899999999999</c:v>
                </c:pt>
                <c:pt idx="19">
                  <c:v>31.791699999999999</c:v>
                </c:pt>
                <c:pt idx="20">
                  <c:v>31.194700000000001</c:v>
                </c:pt>
                <c:pt idx="21">
                  <c:v>30.453700000000001</c:v>
                </c:pt>
                <c:pt idx="22">
                  <c:v>29.676400000000001</c:v>
                </c:pt>
                <c:pt idx="23">
                  <c:v>30.715499999999999</c:v>
                </c:pt>
                <c:pt idx="24">
                  <c:v>29.072299999999998</c:v>
                </c:pt>
                <c:pt idx="25">
                  <c:v>29.963699999999999</c:v>
                </c:pt>
                <c:pt idx="26">
                  <c:v>30.247599999999998</c:v>
                </c:pt>
                <c:pt idx="27">
                  <c:v>28.694400000000002</c:v>
                </c:pt>
                <c:pt idx="28">
                  <c:v>28.171500000000002</c:v>
                </c:pt>
                <c:pt idx="29">
                  <c:v>27.758900000000001</c:v>
                </c:pt>
                <c:pt idx="30">
                  <c:v>29.196899999999999</c:v>
                </c:pt>
                <c:pt idx="31">
                  <c:v>31.6386</c:v>
                </c:pt>
                <c:pt idx="32">
                  <c:v>30.3796</c:v>
                </c:pt>
                <c:pt idx="33">
                  <c:v>29.621700000000001</c:v>
                </c:pt>
                <c:pt idx="34">
                  <c:v>30.843699999999998</c:v>
                </c:pt>
                <c:pt idx="35">
                  <c:v>30.687999999999999</c:v>
                </c:pt>
                <c:pt idx="36">
                  <c:v>31.376999999999999</c:v>
                </c:pt>
                <c:pt idx="37">
                  <c:v>29.99</c:v>
                </c:pt>
                <c:pt idx="38">
                  <c:v>29.348500000000001</c:v>
                </c:pt>
                <c:pt idx="39">
                  <c:v>30.965800000000002</c:v>
                </c:pt>
                <c:pt idx="40">
                  <c:v>30.6861</c:v>
                </c:pt>
                <c:pt idx="41">
                  <c:v>28.457899999999999</c:v>
                </c:pt>
                <c:pt idx="42">
                  <c:v>28.744399999999999</c:v>
                </c:pt>
                <c:pt idx="43">
                  <c:v>28.892499999999998</c:v>
                </c:pt>
                <c:pt idx="44">
                  <c:v>28.1675</c:v>
                </c:pt>
                <c:pt idx="45">
                  <c:v>28.553799999999999</c:v>
                </c:pt>
                <c:pt idx="46">
                  <c:v>27.5791</c:v>
                </c:pt>
                <c:pt idx="47">
                  <c:v>26.652999999999999</c:v>
                </c:pt>
                <c:pt idx="48">
                  <c:v>22.680900000000001</c:v>
                </c:pt>
                <c:pt idx="49">
                  <c:v>24.508800000000001</c:v>
                </c:pt>
                <c:pt idx="50">
                  <c:v>24.997800000000002</c:v>
                </c:pt>
                <c:pt idx="51">
                  <c:v>25.590900000000001</c:v>
                </c:pt>
                <c:pt idx="52">
                  <c:v>23.743200000000002</c:v>
                </c:pt>
                <c:pt idx="53">
                  <c:v>24.8687</c:v>
                </c:pt>
                <c:pt idx="54">
                  <c:v>24.872399999999999</c:v>
                </c:pt>
                <c:pt idx="55">
                  <c:v>27.043800000000001</c:v>
                </c:pt>
                <c:pt idx="56">
                  <c:v>25.223000000000003</c:v>
                </c:pt>
                <c:pt idx="57">
                  <c:v>26.1524</c:v>
                </c:pt>
                <c:pt idx="58">
                  <c:v>25.728400000000001</c:v>
                </c:pt>
                <c:pt idx="59">
                  <c:v>23.809000000000001</c:v>
                </c:pt>
                <c:pt idx="60">
                  <c:v>23.075500000000002</c:v>
                </c:pt>
                <c:pt idx="62">
                  <c:v>27.971</c:v>
                </c:pt>
                <c:pt idx="63">
                  <c:v>25.063600000000001</c:v>
                </c:pt>
                <c:pt idx="64">
                  <c:v>24.5319</c:v>
                </c:pt>
                <c:pt idx="65">
                  <c:v>24.049700000000001</c:v>
                </c:pt>
              </c:numCache>
            </c:numRef>
          </c:val>
          <c:smooth val="0"/>
          <c:extLst>
            <c:ext xmlns:c16="http://schemas.microsoft.com/office/drawing/2014/chart" uri="{C3380CC4-5D6E-409C-BE32-E72D297353CC}">
              <c16:uniqueId val="{00000004-9140-46A8-93FC-39A5CB1B3434}"/>
            </c:ext>
          </c:extLst>
        </c:ser>
        <c:ser>
          <c:idx val="1"/>
          <c:order val="1"/>
          <c:tx>
            <c:strRef>
              <c:f>'F47'!$A$9</c:f>
              <c:strCache>
                <c:ptCount val="1"/>
                <c:pt idx="0">
                  <c:v>Nacional</c:v>
                </c:pt>
              </c:strCache>
            </c:strRef>
          </c:tx>
          <c:spPr>
            <a:ln w="28575" cap="rnd">
              <a:solidFill>
                <a:schemeClr val="tx1">
                  <a:lumMod val="50000"/>
                  <a:lumOff val="50000"/>
                </a:schemeClr>
              </a:solidFill>
              <a:round/>
            </a:ln>
            <a:effectLst/>
          </c:spPr>
          <c:marker>
            <c:symbol val="none"/>
          </c:marker>
          <c:dLbls>
            <c:dLbl>
              <c:idx val="60"/>
              <c:layout>
                <c:manualLayout>
                  <c:x val="-3.2722000092667541E-2"/>
                  <c:y val="2.5882659937778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40-46A8-93FC-39A5CB1B3434}"/>
                </c:ext>
              </c:extLst>
            </c:dLbl>
            <c:dLbl>
              <c:idx val="62"/>
              <c:layout>
                <c:manualLayout>
                  <c:x val="-2.3907103825136611E-2"/>
                  <c:y val="-1.0080645161290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40-46A8-93FC-39A5CB1B3434}"/>
                </c:ext>
              </c:extLst>
            </c:dLbl>
            <c:dLbl>
              <c:idx val="64"/>
              <c:layout>
                <c:manualLayout>
                  <c:x val="-1.2585400934915629E-2"/>
                  <c:y val="-2.283026310022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40-46A8-93FC-39A5CB1B3434}"/>
                </c:ext>
              </c:extLst>
            </c:dLbl>
            <c:dLbl>
              <c:idx val="65"/>
              <c:layout>
                <c:manualLayout>
                  <c:x val="-1.3184553432253715E-16"/>
                  <c:y val="2.1645021645021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40-46A8-93FC-39A5CB1B343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'F47'!$B$6:$BO$7</c:f>
              <c:multiLvlStrCache>
                <c:ptCount val="6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ll</c:v>
                  </c:pt>
                  <c:pt idx="54">
                    <c:v>III</c:v>
                  </c:pt>
                  <c:pt idx="55">
                    <c:v>IV</c:v>
                  </c:pt>
                  <c:pt idx="56">
                    <c:v>I</c:v>
                  </c:pt>
                  <c:pt idx="57">
                    <c:v>ll</c:v>
                  </c:pt>
                  <c:pt idx="58">
                    <c:v>III</c:v>
                  </c:pt>
                  <c:pt idx="59">
                    <c:v>IV</c:v>
                  </c:pt>
                  <c:pt idx="60">
                    <c:v>I</c:v>
                  </c:pt>
                  <c:pt idx="61">
                    <c:v>ll*</c:v>
                  </c:pt>
                  <c:pt idx="62">
                    <c:v>III</c:v>
                  </c:pt>
                  <c:pt idx="63">
                    <c:v>IV</c:v>
                  </c:pt>
                  <c:pt idx="64">
                    <c:v>I</c:v>
                  </c:pt>
                  <c:pt idx="65">
                    <c:v>II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lvl>
              </c:multiLvlStrCache>
            </c:multiLvlStrRef>
          </c:cat>
          <c:val>
            <c:numRef>
              <c:f>'F47'!$B$9:$BO$9</c:f>
              <c:numCache>
                <c:formatCode>0.0</c:formatCode>
                <c:ptCount val="66"/>
                <c:pt idx="0">
                  <c:v>34.783700000000003</c:v>
                </c:pt>
                <c:pt idx="1">
                  <c:v>36.4208</c:v>
                </c:pt>
                <c:pt idx="2">
                  <c:v>35.798200000000001</c:v>
                </c:pt>
                <c:pt idx="3">
                  <c:v>33.670699999999997</c:v>
                </c:pt>
                <c:pt idx="4">
                  <c:v>34.331800000000001</c:v>
                </c:pt>
                <c:pt idx="5">
                  <c:v>32.578299999999999</c:v>
                </c:pt>
                <c:pt idx="6">
                  <c:v>33.668199999999999</c:v>
                </c:pt>
                <c:pt idx="7">
                  <c:v>34.341900000000003</c:v>
                </c:pt>
                <c:pt idx="8">
                  <c:v>35.153100000000002</c:v>
                </c:pt>
                <c:pt idx="9">
                  <c:v>33.1096</c:v>
                </c:pt>
                <c:pt idx="10">
                  <c:v>33.944499999999998</c:v>
                </c:pt>
                <c:pt idx="11">
                  <c:v>33.132800000000003</c:v>
                </c:pt>
                <c:pt idx="12">
                  <c:v>33.171500000000002</c:v>
                </c:pt>
                <c:pt idx="13">
                  <c:v>32.872</c:v>
                </c:pt>
                <c:pt idx="14">
                  <c:v>35.753599999999999</c:v>
                </c:pt>
                <c:pt idx="15">
                  <c:v>37.364199999999997</c:v>
                </c:pt>
                <c:pt idx="16">
                  <c:v>37.273099999999999</c:v>
                </c:pt>
                <c:pt idx="17">
                  <c:v>38.7316</c:v>
                </c:pt>
                <c:pt idx="18">
                  <c:v>39.517800000000001</c:v>
                </c:pt>
                <c:pt idx="19">
                  <c:v>38.920699999999997</c:v>
                </c:pt>
                <c:pt idx="20">
                  <c:v>38.826500000000003</c:v>
                </c:pt>
                <c:pt idx="21">
                  <c:v>38.2682</c:v>
                </c:pt>
                <c:pt idx="22">
                  <c:v>38.005800000000001</c:v>
                </c:pt>
                <c:pt idx="23">
                  <c:v>40.035200000000003</c:v>
                </c:pt>
                <c:pt idx="24">
                  <c:v>38.372500000000002</c:v>
                </c:pt>
                <c:pt idx="25">
                  <c:v>38.218200000000003</c:v>
                </c:pt>
                <c:pt idx="26">
                  <c:v>38.916400000000003</c:v>
                </c:pt>
                <c:pt idx="27">
                  <c:v>39.294400000000003</c:v>
                </c:pt>
                <c:pt idx="28">
                  <c:v>39.780799999999999</c:v>
                </c:pt>
                <c:pt idx="29">
                  <c:v>38.906100000000002</c:v>
                </c:pt>
                <c:pt idx="30">
                  <c:v>40.454900000000002</c:v>
                </c:pt>
                <c:pt idx="31">
                  <c:v>41.057699999999997</c:v>
                </c:pt>
                <c:pt idx="32">
                  <c:v>40.399500000000003</c:v>
                </c:pt>
                <c:pt idx="33">
                  <c:v>40.975999999999999</c:v>
                </c:pt>
                <c:pt idx="34">
                  <c:v>41.6158</c:v>
                </c:pt>
                <c:pt idx="35">
                  <c:v>41.142600000000002</c:v>
                </c:pt>
                <c:pt idx="36">
                  <c:v>42.030799999999999</c:v>
                </c:pt>
                <c:pt idx="37">
                  <c:v>41.646000000000001</c:v>
                </c:pt>
                <c:pt idx="38">
                  <c:v>42.747599999999998</c:v>
                </c:pt>
                <c:pt idx="39">
                  <c:v>42.875700000000002</c:v>
                </c:pt>
                <c:pt idx="40">
                  <c:v>41.265300000000003</c:v>
                </c:pt>
                <c:pt idx="41">
                  <c:v>41.382899999999999</c:v>
                </c:pt>
                <c:pt idx="42">
                  <c:v>41.0732</c:v>
                </c:pt>
                <c:pt idx="43">
                  <c:v>41.997199999999999</c:v>
                </c:pt>
                <c:pt idx="44">
                  <c:v>41.707000000000001</c:v>
                </c:pt>
                <c:pt idx="45">
                  <c:v>40.970999999999997</c:v>
                </c:pt>
                <c:pt idx="46">
                  <c:v>39.979399999999998</c:v>
                </c:pt>
                <c:pt idx="47">
                  <c:v>39.9681</c:v>
                </c:pt>
                <c:pt idx="48">
                  <c:v>38.938899999999997</c:v>
                </c:pt>
                <c:pt idx="49">
                  <c:v>40.090000000000003</c:v>
                </c:pt>
                <c:pt idx="50">
                  <c:v>41.803400000000003</c:v>
                </c:pt>
                <c:pt idx="51">
                  <c:v>41.038400000000003</c:v>
                </c:pt>
                <c:pt idx="52">
                  <c:v>39.134799999999998</c:v>
                </c:pt>
                <c:pt idx="53">
                  <c:v>38.468499999999999</c:v>
                </c:pt>
                <c:pt idx="54">
                  <c:v>39.2866</c:v>
                </c:pt>
                <c:pt idx="55">
                  <c:v>39.801600000000001</c:v>
                </c:pt>
                <c:pt idx="56">
                  <c:v>38.711400000000005</c:v>
                </c:pt>
                <c:pt idx="57">
                  <c:v>38.058199999999999</c:v>
                </c:pt>
                <c:pt idx="58">
                  <c:v>38.540199999999999</c:v>
                </c:pt>
                <c:pt idx="59">
                  <c:v>37.346800000000002</c:v>
                </c:pt>
                <c:pt idx="60">
                  <c:v>35.605899999999998</c:v>
                </c:pt>
                <c:pt idx="62">
                  <c:v>44.464600000000004</c:v>
                </c:pt>
                <c:pt idx="63">
                  <c:v>40.728400000000001</c:v>
                </c:pt>
                <c:pt idx="64">
                  <c:v>39.423700000000004</c:v>
                </c:pt>
                <c:pt idx="65">
                  <c:v>38.496000000000002</c:v>
                </c:pt>
              </c:numCache>
            </c:numRef>
          </c:val>
          <c:smooth val="0"/>
          <c:extLst>
            <c:ext xmlns:c16="http://schemas.microsoft.com/office/drawing/2014/chart" uri="{C3380CC4-5D6E-409C-BE32-E72D297353CC}">
              <c16:uniqueId val="{00000009-9140-46A8-93FC-39A5CB1B3434}"/>
            </c:ext>
          </c:extLst>
        </c:ser>
        <c:dLbls>
          <c:showLegendKey val="0"/>
          <c:showVal val="0"/>
          <c:showCatName val="0"/>
          <c:showSerName val="0"/>
          <c:showPercent val="0"/>
          <c:showBubbleSize val="0"/>
        </c:dLbls>
        <c:smooth val="0"/>
        <c:axId val="626269384"/>
        <c:axId val="626263480"/>
      </c:lineChart>
      <c:catAx>
        <c:axId val="6262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26263480"/>
        <c:crosses val="autoZero"/>
        <c:auto val="1"/>
        <c:lblAlgn val="ctr"/>
        <c:lblOffset val="100"/>
        <c:tickLblSkip val="1"/>
        <c:noMultiLvlLbl val="0"/>
      </c:catAx>
      <c:valAx>
        <c:axId val="626263480"/>
        <c:scaling>
          <c:orientation val="minMax"/>
          <c:max val="50"/>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26269384"/>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tx1">
                <a:lumMod val="50000"/>
                <a:lumOff val="50000"/>
              </a:schemeClr>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B9C-4793-BCB5-18F7FB6A3864}"/>
              </c:ext>
            </c:extLst>
          </c:dPt>
          <c:dPt>
            <c:idx val="19"/>
            <c:invertIfNegative val="0"/>
            <c:bubble3D val="0"/>
            <c:spPr>
              <a:solidFill>
                <a:schemeClr val="accent2"/>
              </a:solidFill>
              <a:ln>
                <a:noFill/>
              </a:ln>
              <a:effectLst/>
            </c:spPr>
            <c:extLst>
              <c:ext xmlns:c16="http://schemas.microsoft.com/office/drawing/2014/chart" uri="{C3380CC4-5D6E-409C-BE32-E72D297353CC}">
                <c16:uniqueId val="{00000003-BB9C-4793-BCB5-18F7FB6A386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'F48'!$A$7:$A$39</c:f>
              <c:strCache>
                <c:ptCount val="33"/>
                <c:pt idx="0">
                  <c:v>Baja California</c:v>
                </c:pt>
                <c:pt idx="1">
                  <c:v>Nuevo León</c:v>
                </c:pt>
                <c:pt idx="2">
                  <c:v>Baja California Sur</c:v>
                </c:pt>
                <c:pt idx="3">
                  <c:v>Jalisco</c:v>
                </c:pt>
                <c:pt idx="4">
                  <c:v>Colima</c:v>
                </c:pt>
                <c:pt idx="5">
                  <c:v>Chihuahua</c:v>
                </c:pt>
                <c:pt idx="6">
                  <c:v>Sinaloa</c:v>
                </c:pt>
                <c:pt idx="7">
                  <c:v>Coahuila</c:v>
                </c:pt>
                <c:pt idx="8">
                  <c:v>Sonora</c:v>
                </c:pt>
                <c:pt idx="9">
                  <c:v>Nayarit</c:v>
                </c:pt>
                <c:pt idx="10">
                  <c:v>Tamaulipas</c:v>
                </c:pt>
                <c:pt idx="11">
                  <c:v>Aguascalientes</c:v>
                </c:pt>
                <c:pt idx="12">
                  <c:v>Quintana Roo</c:v>
                </c:pt>
                <c:pt idx="13">
                  <c:v>Michoacán</c:v>
                </c:pt>
                <c:pt idx="14">
                  <c:v>Durango</c:v>
                </c:pt>
                <c:pt idx="15">
                  <c:v>Yucatán</c:v>
                </c:pt>
                <c:pt idx="16">
                  <c:v>Querétaro</c:v>
                </c:pt>
                <c:pt idx="17">
                  <c:v>Guanajuato</c:v>
                </c:pt>
                <c:pt idx="18">
                  <c:v>Estado de México</c:v>
                </c:pt>
                <c:pt idx="19">
                  <c:v>Nacional</c:v>
                </c:pt>
                <c:pt idx="20">
                  <c:v>Ciudad de México</c:v>
                </c:pt>
                <c:pt idx="21">
                  <c:v>Campeche</c:v>
                </c:pt>
                <c:pt idx="22">
                  <c:v>San Luis Potosí</c:v>
                </c:pt>
                <c:pt idx="23">
                  <c:v>Zacatecas</c:v>
                </c:pt>
                <c:pt idx="24">
                  <c:v>Hidalgo</c:v>
                </c:pt>
                <c:pt idx="25">
                  <c:v>Tabasco</c:v>
                </c:pt>
                <c:pt idx="26">
                  <c:v>Morelos</c:v>
                </c:pt>
                <c:pt idx="27">
                  <c:v>Puebla</c:v>
                </c:pt>
                <c:pt idx="28">
                  <c:v>Tlaxcala</c:v>
                </c:pt>
                <c:pt idx="29">
                  <c:v>Veracruz</c:v>
                </c:pt>
                <c:pt idx="30">
                  <c:v>Oaxaca</c:v>
                </c:pt>
                <c:pt idx="31">
                  <c:v>Guerrero</c:v>
                </c:pt>
                <c:pt idx="32">
                  <c:v>Chiapas</c:v>
                </c:pt>
              </c:strCache>
            </c:strRef>
          </c:cat>
          <c:val>
            <c:numRef>
              <c:f>'F48'!$B$7:$B$39</c:f>
              <c:numCache>
                <c:formatCode>0.0</c:formatCode>
                <c:ptCount val="33"/>
                <c:pt idx="0">
                  <c:v>21.311300000000003</c:v>
                </c:pt>
                <c:pt idx="1">
                  <c:v>23.139600000000002</c:v>
                </c:pt>
                <c:pt idx="2">
                  <c:v>23.438300000000002</c:v>
                </c:pt>
                <c:pt idx="3">
                  <c:v>24.049700000000001</c:v>
                </c:pt>
                <c:pt idx="4">
                  <c:v>24.564400000000003</c:v>
                </c:pt>
                <c:pt idx="5">
                  <c:v>25.203300000000002</c:v>
                </c:pt>
                <c:pt idx="6">
                  <c:v>26.3812</c:v>
                </c:pt>
                <c:pt idx="7">
                  <c:v>26.594800000000003</c:v>
                </c:pt>
                <c:pt idx="8">
                  <c:v>27.4101</c:v>
                </c:pt>
                <c:pt idx="9">
                  <c:v>29.101400000000002</c:v>
                </c:pt>
                <c:pt idx="10">
                  <c:v>32.192700000000002</c:v>
                </c:pt>
                <c:pt idx="11">
                  <c:v>33.222500000000004</c:v>
                </c:pt>
                <c:pt idx="12">
                  <c:v>33.617200000000004</c:v>
                </c:pt>
                <c:pt idx="13">
                  <c:v>33.74</c:v>
                </c:pt>
                <c:pt idx="14">
                  <c:v>35.788699999999999</c:v>
                </c:pt>
                <c:pt idx="15">
                  <c:v>35.843699999999998</c:v>
                </c:pt>
                <c:pt idx="16">
                  <c:v>36.119800000000005</c:v>
                </c:pt>
                <c:pt idx="17">
                  <c:v>37.229900000000001</c:v>
                </c:pt>
                <c:pt idx="18">
                  <c:v>38.312800000000003</c:v>
                </c:pt>
                <c:pt idx="19">
                  <c:v>38.496000000000002</c:v>
                </c:pt>
                <c:pt idx="20">
                  <c:v>39.863100000000003</c:v>
                </c:pt>
                <c:pt idx="21">
                  <c:v>39.96</c:v>
                </c:pt>
                <c:pt idx="22">
                  <c:v>41.480600000000003</c:v>
                </c:pt>
                <c:pt idx="23">
                  <c:v>43.277799999999999</c:v>
                </c:pt>
                <c:pt idx="24">
                  <c:v>43.322099999999999</c:v>
                </c:pt>
                <c:pt idx="25">
                  <c:v>44.6693</c:v>
                </c:pt>
                <c:pt idx="26">
                  <c:v>46.861900000000006</c:v>
                </c:pt>
                <c:pt idx="27">
                  <c:v>47.174600000000005</c:v>
                </c:pt>
                <c:pt idx="28">
                  <c:v>47.705500000000001</c:v>
                </c:pt>
                <c:pt idx="29">
                  <c:v>48.108000000000004</c:v>
                </c:pt>
                <c:pt idx="30">
                  <c:v>60.876400000000004</c:v>
                </c:pt>
                <c:pt idx="31">
                  <c:v>61.098700000000001</c:v>
                </c:pt>
                <c:pt idx="32">
                  <c:v>63.282700000000006</c:v>
                </c:pt>
              </c:numCache>
            </c:numRef>
          </c:val>
          <c:extLst>
            <c:ext xmlns:c16="http://schemas.microsoft.com/office/drawing/2014/chart" uri="{C3380CC4-5D6E-409C-BE32-E72D297353CC}">
              <c16:uniqueId val="{00000004-BB9C-4793-BCB5-18F7FB6A3864}"/>
            </c:ext>
          </c:extLst>
        </c:ser>
        <c:dLbls>
          <c:showLegendKey val="0"/>
          <c:showVal val="0"/>
          <c:showCatName val="0"/>
          <c:showSerName val="0"/>
          <c:showPercent val="0"/>
          <c:showBubbleSize val="0"/>
        </c:dLbls>
        <c:gapWidth val="100"/>
        <c:axId val="573637368"/>
        <c:axId val="713563920"/>
      </c:barChart>
      <c:catAx>
        <c:axId val="573637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13563920"/>
        <c:crosses val="autoZero"/>
        <c:auto val="1"/>
        <c:lblAlgn val="ctr"/>
        <c:lblOffset val="100"/>
        <c:tickLblSkip val="1"/>
        <c:noMultiLvlLbl val="0"/>
      </c:catAx>
      <c:valAx>
        <c:axId val="713563920"/>
        <c:scaling>
          <c:orientation val="minMax"/>
        </c:scaling>
        <c:delete val="1"/>
        <c:axPos val="b"/>
        <c:numFmt formatCode="0.0" sourceLinked="1"/>
        <c:majorTickMark val="none"/>
        <c:minorTickMark val="none"/>
        <c:tickLblPos val="nextTo"/>
        <c:crossAx val="573637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83655045674659"/>
          <c:y val="2.8183448629259544E-2"/>
          <c:w val="0.68973471586920454"/>
          <c:h val="0.94619523443504994"/>
        </c:manualLayout>
      </c:layout>
      <c:barChart>
        <c:barDir val="bar"/>
        <c:grouping val="clustered"/>
        <c:varyColors val="0"/>
        <c:ser>
          <c:idx val="0"/>
          <c:order val="0"/>
          <c:spPr>
            <a:solidFill>
              <a:schemeClr val="tx1">
                <a:lumMod val="50000"/>
                <a:lumOff val="50000"/>
              </a:schemeClr>
            </a:solidFill>
            <a:ln>
              <a:noFill/>
            </a:ln>
            <a:effectLst/>
          </c:spPr>
          <c:invertIfNegative val="0"/>
          <c:dPt>
            <c:idx val="16"/>
            <c:invertIfNegative val="0"/>
            <c:bubble3D val="0"/>
            <c:spPr>
              <a:solidFill>
                <a:schemeClr val="accent2"/>
              </a:solidFill>
              <a:ln>
                <a:noFill/>
              </a:ln>
              <a:effectLst/>
            </c:spPr>
            <c:extLst>
              <c:ext xmlns:c16="http://schemas.microsoft.com/office/drawing/2014/chart" uri="{C3380CC4-5D6E-409C-BE32-E72D297353CC}">
                <c16:uniqueId val="{00000001-8392-4B47-A045-39D78E0C3299}"/>
              </c:ext>
            </c:extLst>
          </c:dPt>
          <c:dPt>
            <c:idx val="19"/>
            <c:invertIfNegative val="0"/>
            <c:bubble3D val="0"/>
            <c:spPr>
              <a:solidFill>
                <a:srgbClr val="FFC000"/>
              </a:solidFill>
              <a:ln>
                <a:noFill/>
              </a:ln>
              <a:effectLst/>
            </c:spPr>
            <c:extLst>
              <c:ext xmlns:c16="http://schemas.microsoft.com/office/drawing/2014/chart" uri="{C3380CC4-5D6E-409C-BE32-E72D297353CC}">
                <c16:uniqueId val="{00000003-8392-4B47-A045-39D78E0C3299}"/>
              </c:ext>
            </c:extLst>
          </c:dPt>
          <c:dLbls>
            <c:dLbl>
              <c:idx val="24"/>
              <c:layout>
                <c:manualLayout>
                  <c:x val="-1.1357183418512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92-4B47-A045-39D78E0C3299}"/>
                </c:ext>
              </c:extLst>
            </c:dLbl>
            <c:dLbl>
              <c:idx val="30"/>
              <c:layout>
                <c:manualLayout>
                  <c:x val="-1.7035775127768313E-2"/>
                  <c:y val="2.56213169356904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92-4B47-A045-39D78E0C32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'F49'!$A$7:$A$39</c:f>
              <c:strCache>
                <c:ptCount val="33"/>
                <c:pt idx="0">
                  <c:v>Hidalgo</c:v>
                </c:pt>
                <c:pt idx="1">
                  <c:v>Quintana Roo</c:v>
                </c:pt>
                <c:pt idx="2">
                  <c:v>Baja California</c:v>
                </c:pt>
                <c:pt idx="3">
                  <c:v>Ciudad de México</c:v>
                </c:pt>
                <c:pt idx="4">
                  <c:v>Colima</c:v>
                </c:pt>
                <c:pt idx="5">
                  <c:v>San Luis Potosí</c:v>
                </c:pt>
                <c:pt idx="6">
                  <c:v>Michoacán</c:v>
                </c:pt>
                <c:pt idx="7">
                  <c:v>Tlaxcala</c:v>
                </c:pt>
                <c:pt idx="8">
                  <c:v>Chihuahua</c:v>
                </c:pt>
                <c:pt idx="9">
                  <c:v>Estado de México</c:v>
                </c:pt>
                <c:pt idx="10">
                  <c:v>Chiapas</c:v>
                </c:pt>
                <c:pt idx="11">
                  <c:v>Sinaloa</c:v>
                </c:pt>
                <c:pt idx="12">
                  <c:v>Tabasco</c:v>
                </c:pt>
                <c:pt idx="13">
                  <c:v>Veracruz</c:v>
                </c:pt>
                <c:pt idx="14">
                  <c:v>Morelos</c:v>
                </c:pt>
                <c:pt idx="15">
                  <c:v>Baja California Sur</c:v>
                </c:pt>
                <c:pt idx="16">
                  <c:v>Nacional</c:v>
                </c:pt>
                <c:pt idx="17">
                  <c:v>Sonora</c:v>
                </c:pt>
                <c:pt idx="18">
                  <c:v>Campeche</c:v>
                </c:pt>
                <c:pt idx="19">
                  <c:v>Jalisco</c:v>
                </c:pt>
                <c:pt idx="20">
                  <c:v>Guanajuato</c:v>
                </c:pt>
                <c:pt idx="21">
                  <c:v>Yucatán</c:v>
                </c:pt>
                <c:pt idx="22">
                  <c:v>Tamaulipas</c:v>
                </c:pt>
                <c:pt idx="23">
                  <c:v>Durango</c:v>
                </c:pt>
                <c:pt idx="24">
                  <c:v>Zacatecas</c:v>
                </c:pt>
                <c:pt idx="25">
                  <c:v>Aguascalientes</c:v>
                </c:pt>
                <c:pt idx="26">
                  <c:v>Coahuila</c:v>
                </c:pt>
                <c:pt idx="27">
                  <c:v>Nuevo León</c:v>
                </c:pt>
                <c:pt idx="28">
                  <c:v>Querétaro</c:v>
                </c:pt>
                <c:pt idx="29">
                  <c:v>Puebla</c:v>
                </c:pt>
                <c:pt idx="30">
                  <c:v>Nayarit</c:v>
                </c:pt>
                <c:pt idx="31">
                  <c:v>Guerrero</c:v>
                </c:pt>
                <c:pt idx="32">
                  <c:v>Oaxaca</c:v>
                </c:pt>
              </c:strCache>
            </c:strRef>
          </c:cat>
          <c:val>
            <c:numRef>
              <c:f>'F49'!$D$7:$D$39</c:f>
              <c:numCache>
                <c:formatCode>0.0</c:formatCode>
                <c:ptCount val="33"/>
                <c:pt idx="0">
                  <c:v>-6.792900000000003</c:v>
                </c:pt>
                <c:pt idx="1">
                  <c:v>-3.7156999999999982</c:v>
                </c:pt>
                <c:pt idx="2">
                  <c:v>-3.4987999999999992</c:v>
                </c:pt>
                <c:pt idx="3">
                  <c:v>-3.3400999999999996</c:v>
                </c:pt>
                <c:pt idx="4">
                  <c:v>-3.3060999999999972</c:v>
                </c:pt>
                <c:pt idx="5">
                  <c:v>-2.8412000000000006</c:v>
                </c:pt>
                <c:pt idx="6">
                  <c:v>-2.5120999999999967</c:v>
                </c:pt>
                <c:pt idx="7">
                  <c:v>-2.4391000000000034</c:v>
                </c:pt>
                <c:pt idx="8">
                  <c:v>-2.3988999999999976</c:v>
                </c:pt>
                <c:pt idx="9">
                  <c:v>-2.0548000000000002</c:v>
                </c:pt>
                <c:pt idx="10">
                  <c:v>-1.8631000000000029</c:v>
                </c:pt>
                <c:pt idx="11">
                  <c:v>-1.5952000000000019</c:v>
                </c:pt>
                <c:pt idx="12">
                  <c:v>-1.543600000000005</c:v>
                </c:pt>
                <c:pt idx="13">
                  <c:v>-1.5007999999999981</c:v>
                </c:pt>
                <c:pt idx="14">
                  <c:v>-1.4757999999999996</c:v>
                </c:pt>
                <c:pt idx="15">
                  <c:v>-1.1243999999999978</c:v>
                </c:pt>
                <c:pt idx="16">
                  <c:v>-0.92770000000000152</c:v>
                </c:pt>
                <c:pt idx="17">
                  <c:v>-0.84100000000000108</c:v>
                </c:pt>
                <c:pt idx="18">
                  <c:v>-0.76850000000000307</c:v>
                </c:pt>
                <c:pt idx="19">
                  <c:v>-0.48219999999999885</c:v>
                </c:pt>
                <c:pt idx="20">
                  <c:v>-7.8699999999997772E-2</c:v>
                </c:pt>
                <c:pt idx="21">
                  <c:v>0.23930000000000007</c:v>
                </c:pt>
                <c:pt idx="22">
                  <c:v>0.2909000000000006</c:v>
                </c:pt>
                <c:pt idx="23">
                  <c:v>0.31109999999999616</c:v>
                </c:pt>
                <c:pt idx="24">
                  <c:v>0.59999999999999432</c:v>
                </c:pt>
                <c:pt idx="25">
                  <c:v>0.863900000000001</c:v>
                </c:pt>
                <c:pt idx="26">
                  <c:v>0.87550000000000239</c:v>
                </c:pt>
                <c:pt idx="27">
                  <c:v>0.96689999999999898</c:v>
                </c:pt>
                <c:pt idx="28">
                  <c:v>1.305100000000003</c:v>
                </c:pt>
                <c:pt idx="29">
                  <c:v>1.6600999999999999</c:v>
                </c:pt>
                <c:pt idx="30">
                  <c:v>1.9600000000000009</c:v>
                </c:pt>
                <c:pt idx="31">
                  <c:v>3.5741999999999976</c:v>
                </c:pt>
                <c:pt idx="32">
                  <c:v>5.0300000000000011</c:v>
                </c:pt>
              </c:numCache>
            </c:numRef>
          </c:val>
          <c:extLst>
            <c:ext xmlns:c16="http://schemas.microsoft.com/office/drawing/2014/chart" uri="{C3380CC4-5D6E-409C-BE32-E72D297353CC}">
              <c16:uniqueId val="{00000006-8392-4B47-A045-39D78E0C3299}"/>
            </c:ext>
          </c:extLst>
        </c:ser>
        <c:dLbls>
          <c:showLegendKey val="0"/>
          <c:showVal val="0"/>
          <c:showCatName val="0"/>
          <c:showSerName val="0"/>
          <c:showPercent val="0"/>
          <c:showBubbleSize val="0"/>
        </c:dLbls>
        <c:gapWidth val="100"/>
        <c:axId val="573637368"/>
        <c:axId val="713563920"/>
      </c:barChart>
      <c:catAx>
        <c:axId val="5736373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13563920"/>
        <c:crosses val="autoZero"/>
        <c:auto val="1"/>
        <c:lblAlgn val="ctr"/>
        <c:lblOffset val="100"/>
        <c:tickLblSkip val="1"/>
        <c:noMultiLvlLbl val="0"/>
      </c:catAx>
      <c:valAx>
        <c:axId val="713563920"/>
        <c:scaling>
          <c:orientation val="minMax"/>
        </c:scaling>
        <c:delete val="1"/>
        <c:axPos val="b"/>
        <c:numFmt formatCode="0.0" sourceLinked="1"/>
        <c:majorTickMark val="none"/>
        <c:minorTickMark val="none"/>
        <c:tickLblPos val="nextTo"/>
        <c:crossAx val="573637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31750" cap="rnd">
              <a:solidFill>
                <a:schemeClr val="accent1"/>
              </a:solidFill>
              <a:round/>
            </a:ln>
            <a:effectLst/>
          </c:spPr>
          <c:marker>
            <c:symbol val="circle"/>
            <c:size val="22"/>
            <c:spPr>
              <a:solidFill>
                <a:schemeClr val="accent1"/>
              </a:solidFill>
              <a:ln w="44450">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'F52'!$C$10:$P$10</c:f>
              <c:numCache>
                <c:formatCode>General</c:formatCode>
                <c:ptCount val="14"/>
                <c:pt idx="0">
                  <c:v>2020</c:v>
                </c:pt>
                <c:pt idx="8" formatCode="0">
                  <c:v>2021</c:v>
                </c:pt>
              </c:numCache>
            </c:numRef>
          </c:cat>
          <c:val>
            <c:numRef>
              <c:f>'F52'!$C$12:$P$12</c:f>
              <c:numCache>
                <c:formatCode>0.00</c:formatCode>
                <c:ptCount val="14"/>
                <c:pt idx="0">
                  <c:v>41.838602329450907</c:v>
                </c:pt>
                <c:pt idx="1">
                  <c:v>35.235715067593461</c:v>
                </c:pt>
                <c:pt idx="2">
                  <c:v>32.712146422628948</c:v>
                </c:pt>
                <c:pt idx="3">
                  <c:v>33.68552412645591</c:v>
                </c:pt>
                <c:pt idx="4">
                  <c:v>33.815609090054785</c:v>
                </c:pt>
                <c:pt idx="5">
                  <c:v>32.251655629139073</c:v>
                </c:pt>
                <c:pt idx="6">
                  <c:v>32.138103161397666</c:v>
                </c:pt>
                <c:pt idx="7">
                  <c:v>32.371048252911812</c:v>
                </c:pt>
                <c:pt idx="8">
                  <c:v>33.760399334442596</c:v>
                </c:pt>
                <c:pt idx="9">
                  <c:v>34.134775374376041</c:v>
                </c:pt>
                <c:pt idx="10">
                  <c:v>37.868988391376448</c:v>
                </c:pt>
                <c:pt idx="11">
                  <c:v>38.885191347753747</c:v>
                </c:pt>
                <c:pt idx="12">
                  <c:v>41.229235880398669</c:v>
                </c:pt>
                <c:pt idx="13">
                  <c:v>37.034883720930239</c:v>
                </c:pt>
              </c:numCache>
            </c:numRef>
          </c:val>
          <c:smooth val="0"/>
          <c:extLst>
            <c:ext xmlns:c16="http://schemas.microsoft.com/office/drawing/2014/chart" uri="{C3380CC4-5D6E-409C-BE32-E72D297353CC}">
              <c16:uniqueId val="{00000000-027D-4420-98A3-F53D0E993A6A}"/>
            </c:ext>
          </c:extLst>
        </c:ser>
        <c:dLbls>
          <c:dLblPos val="ctr"/>
          <c:showLegendKey val="0"/>
          <c:showVal val="1"/>
          <c:showCatName val="0"/>
          <c:showSerName val="0"/>
          <c:showPercent val="0"/>
          <c:showBubbleSize val="0"/>
        </c:dLbls>
        <c:marker val="1"/>
        <c:smooth val="0"/>
        <c:axId val="823594968"/>
        <c:axId val="823593656"/>
      </c:lineChart>
      <c:catAx>
        <c:axId val="823594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823593656"/>
        <c:crosses val="autoZero"/>
        <c:auto val="1"/>
        <c:lblAlgn val="ctr"/>
        <c:lblOffset val="100"/>
        <c:noMultiLvlLbl val="1"/>
      </c:catAx>
      <c:valAx>
        <c:axId val="823593656"/>
        <c:scaling>
          <c:orientation val="minMax"/>
          <c:max val="6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8235949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'F5'!$B$6:$B$7</c:f>
              <c:strCache>
                <c:ptCount val="2"/>
                <c:pt idx="0">
                  <c:v>tasa de contratación</c:v>
                </c:pt>
                <c:pt idx="1">
                  <c:v>jun-21</c:v>
                </c:pt>
              </c:strCache>
            </c:strRef>
          </c:tx>
          <c:spPr>
            <a:solidFill>
              <a:srgbClr val="7C878E"/>
            </a:solidFill>
            <a:ln>
              <a:noFill/>
            </a:ln>
            <a:effectLst/>
          </c:spPr>
          <c:invertIfNegative val="0"/>
          <c:cat>
            <c:strRef>
              <c:f>'F5'!$A$8:$A$40</c:f>
              <c:strCache>
                <c:ptCount val="33"/>
                <c:pt idx="0">
                  <c:v>Zacatecas</c:v>
                </c:pt>
                <c:pt idx="1">
                  <c:v>Tamaulipas</c:v>
                </c:pt>
                <c:pt idx="2">
                  <c:v>Oaxaca</c:v>
                </c:pt>
                <c:pt idx="3">
                  <c:v>Colima</c:v>
                </c:pt>
                <c:pt idx="4">
                  <c:v>Michoacán</c:v>
                </c:pt>
                <c:pt idx="5">
                  <c:v>Aguascalientes</c:v>
                </c:pt>
                <c:pt idx="6">
                  <c:v>Chihuahua</c:v>
                </c:pt>
                <c:pt idx="7">
                  <c:v>Veracruz </c:v>
                </c:pt>
                <c:pt idx="8">
                  <c:v>Durango</c:v>
                </c:pt>
                <c:pt idx="9">
                  <c:v>Baja California</c:v>
                </c:pt>
                <c:pt idx="10">
                  <c:v>Jalisco</c:v>
                </c:pt>
                <c:pt idx="11">
                  <c:v>Yucatán</c:v>
                </c:pt>
                <c:pt idx="12">
                  <c:v>Morelos</c:v>
                </c:pt>
                <c:pt idx="13">
                  <c:v>Sonora</c:v>
                </c:pt>
                <c:pt idx="14">
                  <c:v>Guanajuato</c:v>
                </c:pt>
                <c:pt idx="15">
                  <c:v>San Luis Potosí</c:v>
                </c:pt>
                <c:pt idx="16">
                  <c:v>Chiapas</c:v>
                </c:pt>
                <c:pt idx="17">
                  <c:v>Hidalgo</c:v>
                </c:pt>
                <c:pt idx="18">
                  <c:v>Nayarit</c:v>
                </c:pt>
                <c:pt idx="19">
                  <c:v>Nacional</c:v>
                </c:pt>
                <c:pt idx="20">
                  <c:v>Sinaloa</c:v>
                </c:pt>
                <c:pt idx="21">
                  <c:v>Puebla</c:v>
                </c:pt>
                <c:pt idx="22">
                  <c:v>Tlaxcala</c:v>
                </c:pt>
                <c:pt idx="23">
                  <c:v>Guerrero</c:v>
                </c:pt>
                <c:pt idx="24">
                  <c:v>Campeche</c:v>
                </c:pt>
                <c:pt idx="25">
                  <c:v>Coahuila</c:v>
                </c:pt>
                <c:pt idx="26">
                  <c:v>Querétaro</c:v>
                </c:pt>
                <c:pt idx="27">
                  <c:v>Nuevo León</c:v>
                </c:pt>
                <c:pt idx="28">
                  <c:v>Baja California Sur</c:v>
                </c:pt>
                <c:pt idx="29">
                  <c:v>Ciudad de México</c:v>
                </c:pt>
                <c:pt idx="30">
                  <c:v>Estado de México</c:v>
                </c:pt>
                <c:pt idx="31">
                  <c:v>Tabasco</c:v>
                </c:pt>
                <c:pt idx="32">
                  <c:v>Quintana Roo</c:v>
                </c:pt>
              </c:strCache>
            </c:strRef>
          </c:cat>
          <c:val>
            <c:numRef>
              <c:f>'F5'!$B$8:$B$40</c:f>
              <c:numCache>
                <c:formatCode>0.00%</c:formatCode>
                <c:ptCount val="33"/>
                <c:pt idx="0">
                  <c:v>5.6545236188951159E-2</c:v>
                </c:pt>
                <c:pt idx="1">
                  <c:v>7.0773903219347359E-2</c:v>
                </c:pt>
                <c:pt idx="2">
                  <c:v>6.9121601577078765E-2</c:v>
                </c:pt>
                <c:pt idx="3">
                  <c:v>7.8084669779280858E-2</c:v>
                </c:pt>
                <c:pt idx="4">
                  <c:v>7.3998415265551565E-2</c:v>
                </c:pt>
                <c:pt idx="5">
                  <c:v>6.3580961150521281E-2</c:v>
                </c:pt>
                <c:pt idx="6">
                  <c:v>8.0733168598064203E-2</c:v>
                </c:pt>
                <c:pt idx="7">
                  <c:v>6.276526385311966E-2</c:v>
                </c:pt>
                <c:pt idx="8">
                  <c:v>7.099474720945502E-2</c:v>
                </c:pt>
                <c:pt idx="9">
                  <c:v>9.6219573570162448E-2</c:v>
                </c:pt>
                <c:pt idx="10">
                  <c:v>8.3364043530674961E-2</c:v>
                </c:pt>
                <c:pt idx="11">
                  <c:v>8.7474094250959394E-2</c:v>
                </c:pt>
                <c:pt idx="12">
                  <c:v>5.6647075011794307E-2</c:v>
                </c:pt>
                <c:pt idx="13">
                  <c:v>9.4605615556554945E-2</c:v>
                </c:pt>
                <c:pt idx="14">
                  <c:v>8.585309870698693E-2</c:v>
                </c:pt>
                <c:pt idx="15">
                  <c:v>7.6334640476433679E-2</c:v>
                </c:pt>
                <c:pt idx="16">
                  <c:v>6.5779083076759268E-2</c:v>
                </c:pt>
                <c:pt idx="17">
                  <c:v>7.020758907872135E-2</c:v>
                </c:pt>
                <c:pt idx="18">
                  <c:v>0.10890958366607768</c:v>
                </c:pt>
                <c:pt idx="19">
                  <c:v>8.5221591860971141E-2</c:v>
                </c:pt>
                <c:pt idx="20">
                  <c:v>8.3620891462963531E-2</c:v>
                </c:pt>
                <c:pt idx="21">
                  <c:v>7.4859433700612696E-2</c:v>
                </c:pt>
                <c:pt idx="22">
                  <c:v>6.0966873826256991E-2</c:v>
                </c:pt>
                <c:pt idx="23">
                  <c:v>7.1275257197838796E-2</c:v>
                </c:pt>
                <c:pt idx="24">
                  <c:v>7.5075051779910168E-2</c:v>
                </c:pt>
                <c:pt idx="25">
                  <c:v>8.3998793766080451E-2</c:v>
                </c:pt>
                <c:pt idx="26">
                  <c:v>8.8389447715493133E-2</c:v>
                </c:pt>
                <c:pt idx="27">
                  <c:v>0.10148782592226267</c:v>
                </c:pt>
                <c:pt idx="28">
                  <c:v>9.7900233307410281E-2</c:v>
                </c:pt>
                <c:pt idx="29">
                  <c:v>8.9685882107120474E-2</c:v>
                </c:pt>
                <c:pt idx="30">
                  <c:v>8.7594236549916257E-2</c:v>
                </c:pt>
                <c:pt idx="31">
                  <c:v>9.6572697481448047E-2</c:v>
                </c:pt>
                <c:pt idx="32">
                  <c:v>0.12678906933965511</c:v>
                </c:pt>
              </c:numCache>
            </c:numRef>
          </c:val>
          <c:extLst>
            <c:ext xmlns:c16="http://schemas.microsoft.com/office/drawing/2014/chart" uri="{C3380CC4-5D6E-409C-BE32-E72D297353CC}">
              <c16:uniqueId val="{00000000-6358-44F1-A7A4-B3F8E4AE6739}"/>
            </c:ext>
          </c:extLst>
        </c:ser>
        <c:ser>
          <c:idx val="1"/>
          <c:order val="1"/>
          <c:tx>
            <c:strRef>
              <c:f>'F5'!$C$6:$C$7</c:f>
              <c:strCache>
                <c:ptCount val="2"/>
                <c:pt idx="0">
                  <c:v>tasa de contratación</c:v>
                </c:pt>
                <c:pt idx="1">
                  <c:v>jul-21</c:v>
                </c:pt>
              </c:strCache>
            </c:strRef>
          </c:tx>
          <c:spPr>
            <a:solidFill>
              <a:srgbClr val="FBBB27"/>
            </a:solidFill>
            <a:ln>
              <a:noFill/>
            </a:ln>
            <a:effectLst/>
          </c:spPr>
          <c:invertIfNegative val="0"/>
          <c:cat>
            <c:strRef>
              <c:f>'F5'!$A$8:$A$40</c:f>
              <c:strCache>
                <c:ptCount val="33"/>
                <c:pt idx="0">
                  <c:v>Zacatecas</c:v>
                </c:pt>
                <c:pt idx="1">
                  <c:v>Tamaulipas</c:v>
                </c:pt>
                <c:pt idx="2">
                  <c:v>Oaxaca</c:v>
                </c:pt>
                <c:pt idx="3">
                  <c:v>Colima</c:v>
                </c:pt>
                <c:pt idx="4">
                  <c:v>Michoacán</c:v>
                </c:pt>
                <c:pt idx="5">
                  <c:v>Aguascalientes</c:v>
                </c:pt>
                <c:pt idx="6">
                  <c:v>Chihuahua</c:v>
                </c:pt>
                <c:pt idx="7">
                  <c:v>Veracruz </c:v>
                </c:pt>
                <c:pt idx="8">
                  <c:v>Durango</c:v>
                </c:pt>
                <c:pt idx="9">
                  <c:v>Baja California</c:v>
                </c:pt>
                <c:pt idx="10">
                  <c:v>Jalisco</c:v>
                </c:pt>
                <c:pt idx="11">
                  <c:v>Yucatán</c:v>
                </c:pt>
                <c:pt idx="12">
                  <c:v>Morelos</c:v>
                </c:pt>
                <c:pt idx="13">
                  <c:v>Sonora</c:v>
                </c:pt>
                <c:pt idx="14">
                  <c:v>Guanajuato</c:v>
                </c:pt>
                <c:pt idx="15">
                  <c:v>San Luis Potosí</c:v>
                </c:pt>
                <c:pt idx="16">
                  <c:v>Chiapas</c:v>
                </c:pt>
                <c:pt idx="17">
                  <c:v>Hidalgo</c:v>
                </c:pt>
                <c:pt idx="18">
                  <c:v>Nayarit</c:v>
                </c:pt>
                <c:pt idx="19">
                  <c:v>Nacional</c:v>
                </c:pt>
                <c:pt idx="20">
                  <c:v>Sinaloa</c:v>
                </c:pt>
                <c:pt idx="21">
                  <c:v>Puebla</c:v>
                </c:pt>
                <c:pt idx="22">
                  <c:v>Tlaxcala</c:v>
                </c:pt>
                <c:pt idx="23">
                  <c:v>Guerrero</c:v>
                </c:pt>
                <c:pt idx="24">
                  <c:v>Campeche</c:v>
                </c:pt>
                <c:pt idx="25">
                  <c:v>Coahuila</c:v>
                </c:pt>
                <c:pt idx="26">
                  <c:v>Querétaro</c:v>
                </c:pt>
                <c:pt idx="27">
                  <c:v>Nuevo León</c:v>
                </c:pt>
                <c:pt idx="28">
                  <c:v>Baja California Sur</c:v>
                </c:pt>
                <c:pt idx="29">
                  <c:v>Ciudad de México</c:v>
                </c:pt>
                <c:pt idx="30">
                  <c:v>Estado de México</c:v>
                </c:pt>
                <c:pt idx="31">
                  <c:v>Tabasco</c:v>
                </c:pt>
                <c:pt idx="32">
                  <c:v>Quintana Roo</c:v>
                </c:pt>
              </c:strCache>
            </c:strRef>
          </c:cat>
          <c:val>
            <c:numRef>
              <c:f>'F5'!$C$8:$C$40</c:f>
              <c:numCache>
                <c:formatCode>0.00%</c:formatCode>
                <c:ptCount val="33"/>
                <c:pt idx="0">
                  <c:v>0.12760966209883073</c:v>
                </c:pt>
                <c:pt idx="1">
                  <c:v>0.14556853837529007</c:v>
                </c:pt>
                <c:pt idx="2">
                  <c:v>0.15328595619993532</c:v>
                </c:pt>
                <c:pt idx="3">
                  <c:v>0.15473517085520574</c:v>
                </c:pt>
                <c:pt idx="4">
                  <c:v>0.16241498820066702</c:v>
                </c:pt>
                <c:pt idx="5">
                  <c:v>0.16301695861330101</c:v>
                </c:pt>
                <c:pt idx="6">
                  <c:v>0.16948398051639491</c:v>
                </c:pt>
                <c:pt idx="7">
                  <c:v>0.17131989177956078</c:v>
                </c:pt>
                <c:pt idx="8">
                  <c:v>0.17828113408379834</c:v>
                </c:pt>
                <c:pt idx="9">
                  <c:v>0.18310338513470478</c:v>
                </c:pt>
                <c:pt idx="10">
                  <c:v>0.18653655064807084</c:v>
                </c:pt>
                <c:pt idx="11">
                  <c:v>0.19175207109027262</c:v>
                </c:pt>
                <c:pt idx="12">
                  <c:v>0.19310022310772498</c:v>
                </c:pt>
                <c:pt idx="13">
                  <c:v>0.19487186412752647</c:v>
                </c:pt>
                <c:pt idx="14">
                  <c:v>0.20845576590162498</c:v>
                </c:pt>
                <c:pt idx="15">
                  <c:v>0.21247860457729703</c:v>
                </c:pt>
                <c:pt idx="16">
                  <c:v>0.21273438965958133</c:v>
                </c:pt>
                <c:pt idx="17">
                  <c:v>0.21372065031573806</c:v>
                </c:pt>
                <c:pt idx="18">
                  <c:v>0.21457135479970527</c:v>
                </c:pt>
                <c:pt idx="19">
                  <c:v>0.21644478938738335</c:v>
                </c:pt>
                <c:pt idx="20">
                  <c:v>0.2235885457005799</c:v>
                </c:pt>
                <c:pt idx="21">
                  <c:v>0.22364401069982456</c:v>
                </c:pt>
                <c:pt idx="22">
                  <c:v>0.22625877575258363</c:v>
                </c:pt>
                <c:pt idx="23">
                  <c:v>0.22703106608651952</c:v>
                </c:pt>
                <c:pt idx="24">
                  <c:v>0.23358239493187433</c:v>
                </c:pt>
                <c:pt idx="25">
                  <c:v>0.23457600386665139</c:v>
                </c:pt>
                <c:pt idx="26">
                  <c:v>0.23903284847317213</c:v>
                </c:pt>
                <c:pt idx="27">
                  <c:v>0.24116765058612383</c:v>
                </c:pt>
                <c:pt idx="28">
                  <c:v>0.24497768466079592</c:v>
                </c:pt>
                <c:pt idx="29">
                  <c:v>0.25409643335207388</c:v>
                </c:pt>
                <c:pt idx="30">
                  <c:v>0.26499574648161739</c:v>
                </c:pt>
                <c:pt idx="31">
                  <c:v>0.26671356793948736</c:v>
                </c:pt>
                <c:pt idx="32">
                  <c:v>0.32102468038624338</c:v>
                </c:pt>
              </c:numCache>
            </c:numRef>
          </c:val>
          <c:extLst>
            <c:ext xmlns:c16="http://schemas.microsoft.com/office/drawing/2014/chart" uri="{C3380CC4-5D6E-409C-BE32-E72D297353CC}">
              <c16:uniqueId val="{00000001-6358-44F1-A7A4-B3F8E4AE6739}"/>
            </c:ext>
          </c:extLst>
        </c:ser>
        <c:dLbls>
          <c:showLegendKey val="0"/>
          <c:showVal val="0"/>
          <c:showCatName val="0"/>
          <c:showSerName val="0"/>
          <c:showPercent val="0"/>
          <c:showBubbleSize val="0"/>
        </c:dLbls>
        <c:gapWidth val="151"/>
        <c:overlap val="-27"/>
        <c:axId val="422225088"/>
        <c:axId val="3045520"/>
      </c:barChart>
      <c:lineChart>
        <c:grouping val="standard"/>
        <c:varyColors val="0"/>
        <c:ser>
          <c:idx val="2"/>
          <c:order val="2"/>
          <c:tx>
            <c:strRef>
              <c:f>'F5'!$D$6:$D$7</c:f>
              <c:strCache>
                <c:ptCount val="2"/>
                <c:pt idx="0">
                  <c:v>tasa de separación</c:v>
                </c:pt>
                <c:pt idx="1">
                  <c:v>jun-21</c:v>
                </c:pt>
              </c:strCache>
            </c:strRef>
          </c:tx>
          <c:spPr>
            <a:ln w="28575" cap="rnd">
              <a:solidFill>
                <a:srgbClr val="393D3F"/>
              </a:solidFill>
              <a:round/>
            </a:ln>
            <a:effectLst/>
          </c:spPr>
          <c:marker>
            <c:symbol val="none"/>
          </c:marker>
          <c:cat>
            <c:strRef>
              <c:f>'F5'!$A$8:$A$40</c:f>
              <c:strCache>
                <c:ptCount val="33"/>
                <c:pt idx="0">
                  <c:v>Zacatecas</c:v>
                </c:pt>
                <c:pt idx="1">
                  <c:v>Tamaulipas</c:v>
                </c:pt>
                <c:pt idx="2">
                  <c:v>Oaxaca</c:v>
                </c:pt>
                <c:pt idx="3">
                  <c:v>Colima</c:v>
                </c:pt>
                <c:pt idx="4">
                  <c:v>Michoacán</c:v>
                </c:pt>
                <c:pt idx="5">
                  <c:v>Aguascalientes</c:v>
                </c:pt>
                <c:pt idx="6">
                  <c:v>Chihuahua</c:v>
                </c:pt>
                <c:pt idx="7">
                  <c:v>Veracruz </c:v>
                </c:pt>
                <c:pt idx="8">
                  <c:v>Durango</c:v>
                </c:pt>
                <c:pt idx="9">
                  <c:v>Baja California</c:v>
                </c:pt>
                <c:pt idx="10">
                  <c:v>Jalisco</c:v>
                </c:pt>
                <c:pt idx="11">
                  <c:v>Yucatán</c:v>
                </c:pt>
                <c:pt idx="12">
                  <c:v>Morelos</c:v>
                </c:pt>
                <c:pt idx="13">
                  <c:v>Sonora</c:v>
                </c:pt>
                <c:pt idx="14">
                  <c:v>Guanajuato</c:v>
                </c:pt>
                <c:pt idx="15">
                  <c:v>San Luis Potosí</c:v>
                </c:pt>
                <c:pt idx="16">
                  <c:v>Chiapas</c:v>
                </c:pt>
                <c:pt idx="17">
                  <c:v>Hidalgo</c:v>
                </c:pt>
                <c:pt idx="18">
                  <c:v>Nayarit</c:v>
                </c:pt>
                <c:pt idx="19">
                  <c:v>Nacional</c:v>
                </c:pt>
                <c:pt idx="20">
                  <c:v>Sinaloa</c:v>
                </c:pt>
                <c:pt idx="21">
                  <c:v>Puebla</c:v>
                </c:pt>
                <c:pt idx="22">
                  <c:v>Tlaxcala</c:v>
                </c:pt>
                <c:pt idx="23">
                  <c:v>Guerrero</c:v>
                </c:pt>
                <c:pt idx="24">
                  <c:v>Campeche</c:v>
                </c:pt>
                <c:pt idx="25">
                  <c:v>Coahuila</c:v>
                </c:pt>
                <c:pt idx="26">
                  <c:v>Querétaro</c:v>
                </c:pt>
                <c:pt idx="27">
                  <c:v>Nuevo León</c:v>
                </c:pt>
                <c:pt idx="28">
                  <c:v>Baja California Sur</c:v>
                </c:pt>
                <c:pt idx="29">
                  <c:v>Ciudad de México</c:v>
                </c:pt>
                <c:pt idx="30">
                  <c:v>Estado de México</c:v>
                </c:pt>
                <c:pt idx="31">
                  <c:v>Tabasco</c:v>
                </c:pt>
                <c:pt idx="32">
                  <c:v>Quintana Roo</c:v>
                </c:pt>
              </c:strCache>
            </c:strRef>
          </c:cat>
          <c:val>
            <c:numRef>
              <c:f>'F5'!$D$8:$D$40</c:f>
              <c:numCache>
                <c:formatCode>0.00%</c:formatCode>
                <c:ptCount val="33"/>
                <c:pt idx="0">
                  <c:v>5.6808604778559688E-2</c:v>
                </c:pt>
                <c:pt idx="1">
                  <c:v>6.471579507371307E-2</c:v>
                </c:pt>
                <c:pt idx="2">
                  <c:v>6.0566332047809986E-2</c:v>
                </c:pt>
                <c:pt idx="3">
                  <c:v>6.3484459570573637E-2</c:v>
                </c:pt>
                <c:pt idx="4">
                  <c:v>6.9380976674011441E-2</c:v>
                </c:pt>
                <c:pt idx="5">
                  <c:v>6.8827124968953129E-2</c:v>
                </c:pt>
                <c:pt idx="6">
                  <c:v>7.8044139172307292E-2</c:v>
                </c:pt>
                <c:pt idx="7">
                  <c:v>6.1782346809903847E-2</c:v>
                </c:pt>
                <c:pt idx="8">
                  <c:v>6.9583059750492449E-2</c:v>
                </c:pt>
                <c:pt idx="9">
                  <c:v>9.6583387063196427E-2</c:v>
                </c:pt>
                <c:pt idx="10">
                  <c:v>8.0520215181913296E-2</c:v>
                </c:pt>
                <c:pt idx="11">
                  <c:v>7.2643791682317368E-2</c:v>
                </c:pt>
                <c:pt idx="12">
                  <c:v>6.3192915552759868E-2</c:v>
                </c:pt>
                <c:pt idx="13">
                  <c:v>9.4095476543673937E-2</c:v>
                </c:pt>
                <c:pt idx="14">
                  <c:v>7.8641157522077731E-2</c:v>
                </c:pt>
                <c:pt idx="15">
                  <c:v>6.614691814738001E-2</c:v>
                </c:pt>
                <c:pt idx="16">
                  <c:v>5.711915388232789E-2</c:v>
                </c:pt>
                <c:pt idx="17">
                  <c:v>6.1852802077215545E-2</c:v>
                </c:pt>
                <c:pt idx="18">
                  <c:v>9.5717187215071275E-2</c:v>
                </c:pt>
                <c:pt idx="19">
                  <c:v>8.1953450195237962E-2</c:v>
                </c:pt>
                <c:pt idx="20">
                  <c:v>0.10171605637628507</c:v>
                </c:pt>
                <c:pt idx="21">
                  <c:v>6.7888689980921638E-2</c:v>
                </c:pt>
                <c:pt idx="22">
                  <c:v>5.9408336721457476E-2</c:v>
                </c:pt>
                <c:pt idx="23">
                  <c:v>6.6423991226004397E-2</c:v>
                </c:pt>
                <c:pt idx="24">
                  <c:v>7.7797860539441946E-2</c:v>
                </c:pt>
                <c:pt idx="25">
                  <c:v>7.4319408175442872E-2</c:v>
                </c:pt>
                <c:pt idx="26">
                  <c:v>8.3649391002945564E-2</c:v>
                </c:pt>
                <c:pt idx="27">
                  <c:v>9.4716399154623862E-2</c:v>
                </c:pt>
                <c:pt idx="28">
                  <c:v>8.2835240528830137E-2</c:v>
                </c:pt>
                <c:pt idx="29">
                  <c:v>9.1461781936092987E-2</c:v>
                </c:pt>
                <c:pt idx="30">
                  <c:v>8.6454832392354339E-2</c:v>
                </c:pt>
                <c:pt idx="31">
                  <c:v>8.6603108829547734E-2</c:v>
                </c:pt>
                <c:pt idx="32">
                  <c:v>0.10253887998111333</c:v>
                </c:pt>
              </c:numCache>
            </c:numRef>
          </c:val>
          <c:smooth val="0"/>
          <c:extLst>
            <c:ext xmlns:c16="http://schemas.microsoft.com/office/drawing/2014/chart" uri="{C3380CC4-5D6E-409C-BE32-E72D297353CC}">
              <c16:uniqueId val="{00000002-6358-44F1-A7A4-B3F8E4AE6739}"/>
            </c:ext>
          </c:extLst>
        </c:ser>
        <c:ser>
          <c:idx val="3"/>
          <c:order val="3"/>
          <c:tx>
            <c:strRef>
              <c:f>'F5'!$E$6:$E$7</c:f>
              <c:strCache>
                <c:ptCount val="2"/>
                <c:pt idx="0">
                  <c:v>tasa de separación</c:v>
                </c:pt>
                <c:pt idx="1">
                  <c:v>jul-21</c:v>
                </c:pt>
              </c:strCache>
            </c:strRef>
          </c:tx>
          <c:spPr>
            <a:ln w="28575" cap="rnd">
              <a:solidFill>
                <a:srgbClr val="95682B"/>
              </a:solidFill>
              <a:round/>
            </a:ln>
            <a:effectLst/>
          </c:spPr>
          <c:marker>
            <c:symbol val="none"/>
          </c:marker>
          <c:cat>
            <c:strRef>
              <c:f>'F5'!$A$8:$A$40</c:f>
              <c:strCache>
                <c:ptCount val="33"/>
                <c:pt idx="0">
                  <c:v>Zacatecas</c:v>
                </c:pt>
                <c:pt idx="1">
                  <c:v>Tamaulipas</c:v>
                </c:pt>
                <c:pt idx="2">
                  <c:v>Oaxaca</c:v>
                </c:pt>
                <c:pt idx="3">
                  <c:v>Colima</c:v>
                </c:pt>
                <c:pt idx="4">
                  <c:v>Michoacán</c:v>
                </c:pt>
                <c:pt idx="5">
                  <c:v>Aguascalientes</c:v>
                </c:pt>
                <c:pt idx="6">
                  <c:v>Chihuahua</c:v>
                </c:pt>
                <c:pt idx="7">
                  <c:v>Veracruz </c:v>
                </c:pt>
                <c:pt idx="8">
                  <c:v>Durango</c:v>
                </c:pt>
                <c:pt idx="9">
                  <c:v>Baja California</c:v>
                </c:pt>
                <c:pt idx="10">
                  <c:v>Jalisco</c:v>
                </c:pt>
                <c:pt idx="11">
                  <c:v>Yucatán</c:v>
                </c:pt>
                <c:pt idx="12">
                  <c:v>Morelos</c:v>
                </c:pt>
                <c:pt idx="13">
                  <c:v>Sonora</c:v>
                </c:pt>
                <c:pt idx="14">
                  <c:v>Guanajuato</c:v>
                </c:pt>
                <c:pt idx="15">
                  <c:v>San Luis Potosí</c:v>
                </c:pt>
                <c:pt idx="16">
                  <c:v>Chiapas</c:v>
                </c:pt>
                <c:pt idx="17">
                  <c:v>Hidalgo</c:v>
                </c:pt>
                <c:pt idx="18">
                  <c:v>Nayarit</c:v>
                </c:pt>
                <c:pt idx="19">
                  <c:v>Nacional</c:v>
                </c:pt>
                <c:pt idx="20">
                  <c:v>Sinaloa</c:v>
                </c:pt>
                <c:pt idx="21">
                  <c:v>Puebla</c:v>
                </c:pt>
                <c:pt idx="22">
                  <c:v>Tlaxcala</c:v>
                </c:pt>
                <c:pt idx="23">
                  <c:v>Guerrero</c:v>
                </c:pt>
                <c:pt idx="24">
                  <c:v>Campeche</c:v>
                </c:pt>
                <c:pt idx="25">
                  <c:v>Coahuila</c:v>
                </c:pt>
                <c:pt idx="26">
                  <c:v>Querétaro</c:v>
                </c:pt>
                <c:pt idx="27">
                  <c:v>Nuevo León</c:v>
                </c:pt>
                <c:pt idx="28">
                  <c:v>Baja California Sur</c:v>
                </c:pt>
                <c:pt idx="29">
                  <c:v>Ciudad de México</c:v>
                </c:pt>
                <c:pt idx="30">
                  <c:v>Estado de México</c:v>
                </c:pt>
                <c:pt idx="31">
                  <c:v>Tabasco</c:v>
                </c:pt>
                <c:pt idx="32">
                  <c:v>Quintana Roo</c:v>
                </c:pt>
              </c:strCache>
            </c:strRef>
          </c:cat>
          <c:val>
            <c:numRef>
              <c:f>'F5'!$E$8:$E$40</c:f>
              <c:numCache>
                <c:formatCode>0.00%</c:formatCode>
                <c:ptCount val="33"/>
                <c:pt idx="0">
                  <c:v>0.12171877699989003</c:v>
                </c:pt>
                <c:pt idx="1">
                  <c:v>0.1367218396266047</c:v>
                </c:pt>
                <c:pt idx="2">
                  <c:v>0.14741613866849326</c:v>
                </c:pt>
                <c:pt idx="3">
                  <c:v>0.1549854819561455</c:v>
                </c:pt>
                <c:pt idx="4">
                  <c:v>0.16523855551782091</c:v>
                </c:pt>
                <c:pt idx="5">
                  <c:v>0.15378290214060855</c:v>
                </c:pt>
                <c:pt idx="6">
                  <c:v>0.16832551908189786</c:v>
                </c:pt>
                <c:pt idx="7">
                  <c:v>0.16767682748878107</c:v>
                </c:pt>
                <c:pt idx="8">
                  <c:v>0.16076669999677451</c:v>
                </c:pt>
                <c:pt idx="9">
                  <c:v>0.16783166677281702</c:v>
                </c:pt>
                <c:pt idx="10">
                  <c:v>0.18336558860161778</c:v>
                </c:pt>
                <c:pt idx="11">
                  <c:v>0.19682881627092871</c:v>
                </c:pt>
                <c:pt idx="12">
                  <c:v>0.18434153993043714</c:v>
                </c:pt>
                <c:pt idx="13">
                  <c:v>0.20084439185048761</c:v>
                </c:pt>
                <c:pt idx="14">
                  <c:v>0.20134886658153661</c:v>
                </c:pt>
                <c:pt idx="15">
                  <c:v>0.2058107321204849</c:v>
                </c:pt>
                <c:pt idx="16">
                  <c:v>0.19635711449255758</c:v>
                </c:pt>
                <c:pt idx="17">
                  <c:v>0.20130481805812372</c:v>
                </c:pt>
                <c:pt idx="18">
                  <c:v>0.21608277547216151</c:v>
                </c:pt>
                <c:pt idx="19">
                  <c:v>0.21070146974241918</c:v>
                </c:pt>
                <c:pt idx="20">
                  <c:v>0.21087173986298735</c:v>
                </c:pt>
                <c:pt idx="21">
                  <c:v>0.21577090101328139</c:v>
                </c:pt>
                <c:pt idx="22">
                  <c:v>0.2156751941919603</c:v>
                </c:pt>
                <c:pt idx="23">
                  <c:v>0.20980519222884952</c:v>
                </c:pt>
                <c:pt idx="24">
                  <c:v>0.21046210272654248</c:v>
                </c:pt>
                <c:pt idx="25">
                  <c:v>0.22576792460029763</c:v>
                </c:pt>
                <c:pt idx="26">
                  <c:v>0.232125999422021</c:v>
                </c:pt>
                <c:pt idx="27">
                  <c:v>0.2315370699644741</c:v>
                </c:pt>
                <c:pt idx="28">
                  <c:v>0.22717997402909179</c:v>
                </c:pt>
                <c:pt idx="29">
                  <c:v>0.25092710135258983</c:v>
                </c:pt>
                <c:pt idx="30">
                  <c:v>0.27215692163163846</c:v>
                </c:pt>
                <c:pt idx="31">
                  <c:v>0.23963057763408027</c:v>
                </c:pt>
                <c:pt idx="32">
                  <c:v>0.29510344778025044</c:v>
                </c:pt>
              </c:numCache>
            </c:numRef>
          </c:val>
          <c:smooth val="0"/>
          <c:extLst>
            <c:ext xmlns:c16="http://schemas.microsoft.com/office/drawing/2014/chart" uri="{C3380CC4-5D6E-409C-BE32-E72D297353CC}">
              <c16:uniqueId val="{00000003-6358-44F1-A7A4-B3F8E4AE6739}"/>
            </c:ext>
          </c:extLst>
        </c:ser>
        <c:dLbls>
          <c:showLegendKey val="0"/>
          <c:showVal val="0"/>
          <c:showCatName val="0"/>
          <c:showSerName val="0"/>
          <c:showPercent val="0"/>
          <c:showBubbleSize val="0"/>
        </c:dLbls>
        <c:marker val="1"/>
        <c:smooth val="0"/>
        <c:axId val="422225088"/>
        <c:axId val="3045520"/>
      </c:lineChart>
      <c:catAx>
        <c:axId val="4222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045520"/>
        <c:crosses val="autoZero"/>
        <c:auto val="1"/>
        <c:lblAlgn val="ctr"/>
        <c:lblOffset val="100"/>
        <c:noMultiLvlLbl val="0"/>
      </c:catAx>
      <c:valAx>
        <c:axId val="3045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22225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[1]Jalisco!$H$2</c:f>
              <c:strCache>
                <c:ptCount val="1"/>
                <c:pt idx="0">
                  <c:v>Jalisco</c:v>
                </c:pt>
              </c:strCache>
            </c:strRef>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1955-43F4-A782-E71F9D92FDF7}"/>
              </c:ext>
            </c:extLst>
          </c:dPt>
          <c:dPt>
            <c:idx val="1"/>
            <c:invertIfNegative val="0"/>
            <c:bubble3D val="0"/>
            <c:spPr>
              <a:solidFill>
                <a:srgbClr val="BDCFD6"/>
              </a:solidFill>
              <a:ln>
                <a:noFill/>
              </a:ln>
              <a:effectLst/>
            </c:spPr>
            <c:extLst>
              <c:ext xmlns:c16="http://schemas.microsoft.com/office/drawing/2014/chart" uri="{C3380CC4-5D6E-409C-BE32-E72D297353CC}">
                <c16:uniqueId val="{00000003-1955-43F4-A782-E71F9D92FDF7}"/>
              </c:ext>
            </c:extLst>
          </c:dPt>
          <c:dPt>
            <c:idx val="2"/>
            <c:invertIfNegative val="0"/>
            <c:bubble3D val="0"/>
            <c:spPr>
              <a:solidFill>
                <a:srgbClr val="BDCFD6"/>
              </a:solidFill>
              <a:ln>
                <a:noFill/>
              </a:ln>
              <a:effectLst/>
            </c:spPr>
            <c:extLst>
              <c:ext xmlns:c16="http://schemas.microsoft.com/office/drawing/2014/chart" uri="{C3380CC4-5D6E-409C-BE32-E72D297353CC}">
                <c16:uniqueId val="{00000005-1955-43F4-A782-E71F9D92FDF7}"/>
              </c:ext>
            </c:extLst>
          </c:dPt>
          <c:dPt>
            <c:idx val="3"/>
            <c:invertIfNegative val="0"/>
            <c:bubble3D val="0"/>
            <c:spPr>
              <a:solidFill>
                <a:srgbClr val="BDCFD6"/>
              </a:solidFill>
              <a:ln>
                <a:noFill/>
              </a:ln>
              <a:effectLst/>
            </c:spPr>
            <c:extLst>
              <c:ext xmlns:c16="http://schemas.microsoft.com/office/drawing/2014/chart" uri="{C3380CC4-5D6E-409C-BE32-E72D297353CC}">
                <c16:uniqueId val="{00000007-1955-43F4-A782-E71F9D92FDF7}"/>
              </c:ext>
            </c:extLst>
          </c:dPt>
          <c:dPt>
            <c:idx val="4"/>
            <c:invertIfNegative val="0"/>
            <c:bubble3D val="0"/>
            <c:spPr>
              <a:solidFill>
                <a:srgbClr val="BDCFD6"/>
              </a:solidFill>
              <a:ln>
                <a:noFill/>
              </a:ln>
              <a:effectLst/>
            </c:spPr>
            <c:extLst>
              <c:ext xmlns:c16="http://schemas.microsoft.com/office/drawing/2014/chart" uri="{C3380CC4-5D6E-409C-BE32-E72D297353CC}">
                <c16:uniqueId val="{00000009-1955-43F4-A782-E71F9D92FDF7}"/>
              </c:ext>
            </c:extLst>
          </c:dPt>
          <c:dPt>
            <c:idx val="5"/>
            <c:invertIfNegative val="0"/>
            <c:bubble3D val="0"/>
            <c:spPr>
              <a:solidFill>
                <a:srgbClr val="7C878E"/>
              </a:solidFill>
              <a:ln>
                <a:noFill/>
              </a:ln>
              <a:effectLst/>
            </c:spPr>
            <c:extLst>
              <c:ext xmlns:c16="http://schemas.microsoft.com/office/drawing/2014/chart" uri="{C3380CC4-5D6E-409C-BE32-E72D297353CC}">
                <c16:uniqueId val="{0000000B-1955-43F4-A782-E71F9D92FDF7}"/>
              </c:ext>
            </c:extLst>
          </c:dPt>
          <c:dPt>
            <c:idx val="6"/>
            <c:invertIfNegative val="0"/>
            <c:bubble3D val="0"/>
            <c:spPr>
              <a:solidFill>
                <a:srgbClr val="BDCFD6"/>
              </a:solidFill>
              <a:ln>
                <a:noFill/>
              </a:ln>
              <a:effectLst/>
            </c:spPr>
            <c:extLst>
              <c:ext xmlns:c16="http://schemas.microsoft.com/office/drawing/2014/chart" uri="{C3380CC4-5D6E-409C-BE32-E72D297353CC}">
                <c16:uniqueId val="{0000000D-1955-43F4-A782-E71F9D92FDF7}"/>
              </c:ext>
            </c:extLst>
          </c:dPt>
          <c:dPt>
            <c:idx val="8"/>
            <c:invertIfNegative val="0"/>
            <c:bubble3D val="0"/>
            <c:spPr>
              <a:solidFill>
                <a:srgbClr val="BDCFD6"/>
              </a:solidFill>
              <a:ln>
                <a:noFill/>
              </a:ln>
              <a:effectLst/>
            </c:spPr>
            <c:extLst>
              <c:ext xmlns:c16="http://schemas.microsoft.com/office/drawing/2014/chart" uri="{C3380CC4-5D6E-409C-BE32-E72D297353CC}">
                <c16:uniqueId val="{0000000F-1955-43F4-A782-E71F9D92FDF7}"/>
              </c:ext>
            </c:extLst>
          </c:dPt>
          <c:dPt>
            <c:idx val="10"/>
            <c:invertIfNegative val="0"/>
            <c:bubble3D val="0"/>
            <c:spPr>
              <a:solidFill>
                <a:srgbClr val="BDCFD6"/>
              </a:solidFill>
              <a:ln>
                <a:noFill/>
              </a:ln>
              <a:effectLst/>
            </c:spPr>
            <c:extLst>
              <c:ext xmlns:c16="http://schemas.microsoft.com/office/drawing/2014/chart" uri="{C3380CC4-5D6E-409C-BE32-E72D297353CC}">
                <c16:uniqueId val="{00000011-1955-43F4-A782-E71F9D92FDF7}"/>
              </c:ext>
            </c:extLst>
          </c:dPt>
          <c:dPt>
            <c:idx val="11"/>
            <c:invertIfNegative val="0"/>
            <c:bubble3D val="0"/>
            <c:spPr>
              <a:solidFill>
                <a:srgbClr val="BDCFD6"/>
              </a:solidFill>
              <a:ln>
                <a:noFill/>
              </a:ln>
              <a:effectLst/>
            </c:spPr>
            <c:extLst>
              <c:ext xmlns:c16="http://schemas.microsoft.com/office/drawing/2014/chart" uri="{C3380CC4-5D6E-409C-BE32-E72D297353CC}">
                <c16:uniqueId val="{00000013-1955-43F4-A782-E71F9D92FDF7}"/>
              </c:ext>
            </c:extLst>
          </c:dPt>
          <c:dPt>
            <c:idx val="12"/>
            <c:invertIfNegative val="0"/>
            <c:bubble3D val="0"/>
            <c:spPr>
              <a:solidFill>
                <a:srgbClr val="BDCFD6"/>
              </a:solidFill>
              <a:ln>
                <a:noFill/>
              </a:ln>
              <a:effectLst/>
            </c:spPr>
            <c:extLst>
              <c:ext xmlns:c16="http://schemas.microsoft.com/office/drawing/2014/chart" uri="{C3380CC4-5D6E-409C-BE32-E72D297353CC}">
                <c16:uniqueId val="{00000015-1955-43F4-A782-E71F9D92FDF7}"/>
              </c:ext>
            </c:extLst>
          </c:dPt>
          <c:dPt>
            <c:idx val="13"/>
            <c:invertIfNegative val="0"/>
            <c:bubble3D val="0"/>
            <c:spPr>
              <a:solidFill>
                <a:srgbClr val="BDCFD6"/>
              </a:solidFill>
              <a:ln>
                <a:noFill/>
              </a:ln>
              <a:effectLst/>
            </c:spPr>
            <c:extLst>
              <c:ext xmlns:c16="http://schemas.microsoft.com/office/drawing/2014/chart" uri="{C3380CC4-5D6E-409C-BE32-E72D297353CC}">
                <c16:uniqueId val="{00000017-1955-43F4-A782-E71F9D92FDF7}"/>
              </c:ext>
            </c:extLst>
          </c:dPt>
          <c:dPt>
            <c:idx val="14"/>
            <c:invertIfNegative val="0"/>
            <c:bubble3D val="0"/>
            <c:spPr>
              <a:solidFill>
                <a:srgbClr val="BDCFD6"/>
              </a:solidFill>
              <a:ln>
                <a:noFill/>
              </a:ln>
              <a:effectLst/>
            </c:spPr>
            <c:extLst>
              <c:ext xmlns:c16="http://schemas.microsoft.com/office/drawing/2014/chart" uri="{C3380CC4-5D6E-409C-BE32-E72D297353CC}">
                <c16:uniqueId val="{00000019-1955-43F4-A782-E71F9D92FDF7}"/>
              </c:ext>
            </c:extLst>
          </c:dPt>
          <c:dPt>
            <c:idx val="15"/>
            <c:invertIfNegative val="0"/>
            <c:bubble3D val="0"/>
            <c:spPr>
              <a:solidFill>
                <a:srgbClr val="BDCFD6"/>
              </a:solidFill>
              <a:ln>
                <a:noFill/>
              </a:ln>
              <a:effectLst/>
            </c:spPr>
            <c:extLst>
              <c:ext xmlns:c16="http://schemas.microsoft.com/office/drawing/2014/chart" uri="{C3380CC4-5D6E-409C-BE32-E72D297353CC}">
                <c16:uniqueId val="{0000001B-1955-43F4-A782-E71F9D92FDF7}"/>
              </c:ext>
            </c:extLst>
          </c:dPt>
          <c:dPt>
            <c:idx val="16"/>
            <c:invertIfNegative val="0"/>
            <c:bubble3D val="0"/>
            <c:spPr>
              <a:solidFill>
                <a:srgbClr val="BDCFD6"/>
              </a:solidFill>
              <a:ln>
                <a:noFill/>
              </a:ln>
              <a:effectLst/>
            </c:spPr>
            <c:extLst>
              <c:ext xmlns:c16="http://schemas.microsoft.com/office/drawing/2014/chart" uri="{C3380CC4-5D6E-409C-BE32-E72D297353CC}">
                <c16:uniqueId val="{0000001D-1955-43F4-A782-E71F9D92FDF7}"/>
              </c:ext>
            </c:extLst>
          </c:dPt>
          <c:dPt>
            <c:idx val="17"/>
            <c:invertIfNegative val="0"/>
            <c:bubble3D val="0"/>
            <c:spPr>
              <a:solidFill>
                <a:srgbClr val="7C878E"/>
              </a:solidFill>
              <a:ln>
                <a:noFill/>
              </a:ln>
              <a:effectLst/>
            </c:spPr>
            <c:extLst>
              <c:ext xmlns:c16="http://schemas.microsoft.com/office/drawing/2014/chart" uri="{C3380CC4-5D6E-409C-BE32-E72D297353CC}">
                <c16:uniqueId val="{0000001F-1955-43F4-A782-E71F9D92FDF7}"/>
              </c:ext>
            </c:extLst>
          </c:dPt>
          <c:dPt>
            <c:idx val="18"/>
            <c:invertIfNegative val="0"/>
            <c:bubble3D val="0"/>
            <c:spPr>
              <a:solidFill>
                <a:srgbClr val="BDCFD6"/>
              </a:solidFill>
              <a:ln>
                <a:noFill/>
              </a:ln>
              <a:effectLst/>
            </c:spPr>
            <c:extLst>
              <c:ext xmlns:c16="http://schemas.microsoft.com/office/drawing/2014/chart" uri="{C3380CC4-5D6E-409C-BE32-E72D297353CC}">
                <c16:uniqueId val="{00000021-1955-43F4-A782-E71F9D92FDF7}"/>
              </c:ext>
            </c:extLst>
          </c:dPt>
          <c:dPt>
            <c:idx val="20"/>
            <c:invertIfNegative val="0"/>
            <c:bubble3D val="0"/>
            <c:spPr>
              <a:solidFill>
                <a:srgbClr val="BDCFD6"/>
              </a:solidFill>
              <a:ln>
                <a:noFill/>
              </a:ln>
              <a:effectLst/>
            </c:spPr>
            <c:extLst>
              <c:ext xmlns:c16="http://schemas.microsoft.com/office/drawing/2014/chart" uri="{C3380CC4-5D6E-409C-BE32-E72D297353CC}">
                <c16:uniqueId val="{00000023-1955-43F4-A782-E71F9D92FDF7}"/>
              </c:ext>
            </c:extLst>
          </c:dPt>
          <c:dPt>
            <c:idx val="22"/>
            <c:invertIfNegative val="0"/>
            <c:bubble3D val="0"/>
            <c:spPr>
              <a:solidFill>
                <a:srgbClr val="BDCFD6"/>
              </a:solidFill>
              <a:ln>
                <a:noFill/>
              </a:ln>
              <a:effectLst/>
            </c:spPr>
            <c:extLst>
              <c:ext xmlns:c16="http://schemas.microsoft.com/office/drawing/2014/chart" uri="{C3380CC4-5D6E-409C-BE32-E72D297353CC}">
                <c16:uniqueId val="{00000025-1955-43F4-A782-E71F9D92FDF7}"/>
              </c:ext>
            </c:extLst>
          </c:dPt>
          <c:dPt>
            <c:idx val="23"/>
            <c:invertIfNegative val="0"/>
            <c:bubble3D val="0"/>
            <c:spPr>
              <a:solidFill>
                <a:srgbClr val="BDCFD6"/>
              </a:solidFill>
              <a:ln>
                <a:noFill/>
              </a:ln>
              <a:effectLst/>
            </c:spPr>
            <c:extLst>
              <c:ext xmlns:c16="http://schemas.microsoft.com/office/drawing/2014/chart" uri="{C3380CC4-5D6E-409C-BE32-E72D297353CC}">
                <c16:uniqueId val="{00000027-1955-43F4-A782-E71F9D92FDF7}"/>
              </c:ext>
            </c:extLst>
          </c:dPt>
          <c:dPt>
            <c:idx val="24"/>
            <c:invertIfNegative val="0"/>
            <c:bubble3D val="0"/>
            <c:spPr>
              <a:solidFill>
                <a:srgbClr val="BDCFD6"/>
              </a:solidFill>
              <a:ln>
                <a:noFill/>
              </a:ln>
              <a:effectLst/>
            </c:spPr>
            <c:extLst>
              <c:ext xmlns:c16="http://schemas.microsoft.com/office/drawing/2014/chart" uri="{C3380CC4-5D6E-409C-BE32-E72D297353CC}">
                <c16:uniqueId val="{00000029-1955-43F4-A782-E71F9D92FDF7}"/>
              </c:ext>
            </c:extLst>
          </c:dPt>
          <c:dPt>
            <c:idx val="25"/>
            <c:invertIfNegative val="0"/>
            <c:bubble3D val="0"/>
            <c:spPr>
              <a:solidFill>
                <a:srgbClr val="BDCFD6"/>
              </a:solidFill>
              <a:ln>
                <a:noFill/>
              </a:ln>
              <a:effectLst/>
            </c:spPr>
            <c:extLst>
              <c:ext xmlns:c16="http://schemas.microsoft.com/office/drawing/2014/chart" uri="{C3380CC4-5D6E-409C-BE32-E72D297353CC}">
                <c16:uniqueId val="{0000002B-1955-43F4-A782-E71F9D92FDF7}"/>
              </c:ext>
            </c:extLst>
          </c:dPt>
          <c:dPt>
            <c:idx val="26"/>
            <c:invertIfNegative val="0"/>
            <c:bubble3D val="0"/>
            <c:spPr>
              <a:solidFill>
                <a:srgbClr val="BDCFD6"/>
              </a:solidFill>
              <a:ln>
                <a:noFill/>
              </a:ln>
              <a:effectLst/>
            </c:spPr>
            <c:extLst>
              <c:ext xmlns:c16="http://schemas.microsoft.com/office/drawing/2014/chart" uri="{C3380CC4-5D6E-409C-BE32-E72D297353CC}">
                <c16:uniqueId val="{0000002D-1955-43F4-A782-E71F9D92FDF7}"/>
              </c:ext>
            </c:extLst>
          </c:dPt>
          <c:dPt>
            <c:idx val="27"/>
            <c:invertIfNegative val="0"/>
            <c:bubble3D val="0"/>
            <c:spPr>
              <a:solidFill>
                <a:srgbClr val="BDCFD6"/>
              </a:solidFill>
              <a:ln>
                <a:noFill/>
              </a:ln>
              <a:effectLst/>
            </c:spPr>
            <c:extLst>
              <c:ext xmlns:c16="http://schemas.microsoft.com/office/drawing/2014/chart" uri="{C3380CC4-5D6E-409C-BE32-E72D297353CC}">
                <c16:uniqueId val="{0000002F-1955-43F4-A782-E71F9D92FDF7}"/>
              </c:ext>
            </c:extLst>
          </c:dPt>
          <c:dPt>
            <c:idx val="28"/>
            <c:invertIfNegative val="0"/>
            <c:bubble3D val="0"/>
            <c:spPr>
              <a:solidFill>
                <a:srgbClr val="BDCFD6"/>
              </a:solidFill>
              <a:ln>
                <a:noFill/>
              </a:ln>
              <a:effectLst/>
            </c:spPr>
            <c:extLst>
              <c:ext xmlns:c16="http://schemas.microsoft.com/office/drawing/2014/chart" uri="{C3380CC4-5D6E-409C-BE32-E72D297353CC}">
                <c16:uniqueId val="{00000031-1955-43F4-A782-E71F9D92FDF7}"/>
              </c:ext>
            </c:extLst>
          </c:dPt>
          <c:dPt>
            <c:idx val="29"/>
            <c:invertIfNegative val="0"/>
            <c:bubble3D val="0"/>
            <c:spPr>
              <a:solidFill>
                <a:srgbClr val="7C878E"/>
              </a:solidFill>
              <a:ln>
                <a:noFill/>
              </a:ln>
              <a:effectLst/>
            </c:spPr>
            <c:extLst>
              <c:ext xmlns:c16="http://schemas.microsoft.com/office/drawing/2014/chart" uri="{C3380CC4-5D6E-409C-BE32-E72D297353CC}">
                <c16:uniqueId val="{00000033-1955-43F4-A782-E71F9D92FDF7}"/>
              </c:ext>
            </c:extLst>
          </c:dPt>
          <c:dPt>
            <c:idx val="30"/>
            <c:invertIfNegative val="0"/>
            <c:bubble3D val="0"/>
            <c:spPr>
              <a:solidFill>
                <a:srgbClr val="BDCFD6"/>
              </a:solidFill>
              <a:ln>
                <a:noFill/>
              </a:ln>
              <a:effectLst/>
            </c:spPr>
            <c:extLst>
              <c:ext xmlns:c16="http://schemas.microsoft.com/office/drawing/2014/chart" uri="{C3380CC4-5D6E-409C-BE32-E72D297353CC}">
                <c16:uniqueId val="{00000035-1955-43F4-A782-E71F9D92FDF7}"/>
              </c:ext>
            </c:extLst>
          </c:dPt>
          <c:dPt>
            <c:idx val="32"/>
            <c:invertIfNegative val="0"/>
            <c:bubble3D val="0"/>
            <c:spPr>
              <a:solidFill>
                <a:srgbClr val="BDCFD6"/>
              </a:solidFill>
              <a:ln>
                <a:noFill/>
              </a:ln>
              <a:effectLst/>
            </c:spPr>
            <c:extLst>
              <c:ext xmlns:c16="http://schemas.microsoft.com/office/drawing/2014/chart" uri="{C3380CC4-5D6E-409C-BE32-E72D297353CC}">
                <c16:uniqueId val="{00000037-1955-43F4-A782-E71F9D92FDF7}"/>
              </c:ext>
            </c:extLst>
          </c:dPt>
          <c:dPt>
            <c:idx val="34"/>
            <c:invertIfNegative val="0"/>
            <c:bubble3D val="0"/>
            <c:spPr>
              <a:solidFill>
                <a:srgbClr val="BDCFD6"/>
              </a:solidFill>
              <a:ln>
                <a:noFill/>
              </a:ln>
              <a:effectLst/>
            </c:spPr>
            <c:extLst>
              <c:ext xmlns:c16="http://schemas.microsoft.com/office/drawing/2014/chart" uri="{C3380CC4-5D6E-409C-BE32-E72D297353CC}">
                <c16:uniqueId val="{00000039-1955-43F4-A782-E71F9D92FDF7}"/>
              </c:ext>
            </c:extLst>
          </c:dPt>
          <c:dPt>
            <c:idx val="35"/>
            <c:invertIfNegative val="0"/>
            <c:bubble3D val="0"/>
            <c:spPr>
              <a:solidFill>
                <a:srgbClr val="BDCFD6"/>
              </a:solidFill>
              <a:ln>
                <a:noFill/>
              </a:ln>
              <a:effectLst/>
            </c:spPr>
            <c:extLst>
              <c:ext xmlns:c16="http://schemas.microsoft.com/office/drawing/2014/chart" uri="{C3380CC4-5D6E-409C-BE32-E72D297353CC}">
                <c16:uniqueId val="{0000003B-1955-43F4-A782-E71F9D92FDF7}"/>
              </c:ext>
            </c:extLst>
          </c:dPt>
          <c:dPt>
            <c:idx val="36"/>
            <c:invertIfNegative val="0"/>
            <c:bubble3D val="0"/>
            <c:spPr>
              <a:solidFill>
                <a:srgbClr val="BDCFD6"/>
              </a:solidFill>
              <a:ln>
                <a:noFill/>
              </a:ln>
              <a:effectLst/>
            </c:spPr>
            <c:extLst>
              <c:ext xmlns:c16="http://schemas.microsoft.com/office/drawing/2014/chart" uri="{C3380CC4-5D6E-409C-BE32-E72D297353CC}">
                <c16:uniqueId val="{0000003D-1955-43F4-A782-E71F9D92FDF7}"/>
              </c:ext>
            </c:extLst>
          </c:dPt>
          <c:dPt>
            <c:idx val="37"/>
            <c:invertIfNegative val="0"/>
            <c:bubble3D val="0"/>
            <c:spPr>
              <a:solidFill>
                <a:srgbClr val="BDCFD6"/>
              </a:solidFill>
              <a:ln>
                <a:noFill/>
              </a:ln>
              <a:effectLst/>
            </c:spPr>
            <c:extLst>
              <c:ext xmlns:c16="http://schemas.microsoft.com/office/drawing/2014/chart" uri="{C3380CC4-5D6E-409C-BE32-E72D297353CC}">
                <c16:uniqueId val="{0000003F-1955-43F4-A782-E71F9D92FDF7}"/>
              </c:ext>
            </c:extLst>
          </c:dPt>
          <c:dPt>
            <c:idx val="38"/>
            <c:invertIfNegative val="0"/>
            <c:bubble3D val="0"/>
            <c:spPr>
              <a:solidFill>
                <a:srgbClr val="BDCFD6"/>
              </a:solidFill>
              <a:ln>
                <a:noFill/>
              </a:ln>
              <a:effectLst/>
            </c:spPr>
            <c:extLst>
              <c:ext xmlns:c16="http://schemas.microsoft.com/office/drawing/2014/chart" uri="{C3380CC4-5D6E-409C-BE32-E72D297353CC}">
                <c16:uniqueId val="{00000041-1955-43F4-A782-E71F9D92FDF7}"/>
              </c:ext>
            </c:extLst>
          </c:dPt>
          <c:dPt>
            <c:idx val="39"/>
            <c:invertIfNegative val="0"/>
            <c:bubble3D val="0"/>
            <c:spPr>
              <a:solidFill>
                <a:srgbClr val="BDCFD6"/>
              </a:solidFill>
              <a:ln>
                <a:noFill/>
              </a:ln>
              <a:effectLst/>
            </c:spPr>
            <c:extLst>
              <c:ext xmlns:c16="http://schemas.microsoft.com/office/drawing/2014/chart" uri="{C3380CC4-5D6E-409C-BE32-E72D297353CC}">
                <c16:uniqueId val="{00000043-1955-43F4-A782-E71F9D92FDF7}"/>
              </c:ext>
            </c:extLst>
          </c:dPt>
          <c:dPt>
            <c:idx val="40"/>
            <c:invertIfNegative val="0"/>
            <c:bubble3D val="0"/>
            <c:spPr>
              <a:solidFill>
                <a:srgbClr val="BDCFD6"/>
              </a:solidFill>
              <a:ln>
                <a:noFill/>
              </a:ln>
              <a:effectLst/>
            </c:spPr>
            <c:extLst>
              <c:ext xmlns:c16="http://schemas.microsoft.com/office/drawing/2014/chart" uri="{C3380CC4-5D6E-409C-BE32-E72D297353CC}">
                <c16:uniqueId val="{00000045-1955-43F4-A782-E71F9D92FDF7}"/>
              </c:ext>
            </c:extLst>
          </c:dPt>
          <c:dPt>
            <c:idx val="41"/>
            <c:invertIfNegative val="0"/>
            <c:bubble3D val="0"/>
            <c:spPr>
              <a:solidFill>
                <a:srgbClr val="FBBB27"/>
              </a:solidFill>
              <a:ln>
                <a:noFill/>
              </a:ln>
              <a:effectLst/>
            </c:spPr>
            <c:extLst>
              <c:ext xmlns:c16="http://schemas.microsoft.com/office/drawing/2014/chart" uri="{C3380CC4-5D6E-409C-BE32-E72D297353CC}">
                <c16:uniqueId val="{00000047-1955-43F4-A782-E71F9D92FDF7}"/>
              </c:ext>
            </c:extLst>
          </c:dPt>
          <c:dPt>
            <c:idx val="52"/>
            <c:invertIfNegative val="0"/>
            <c:bubble3D val="0"/>
            <c:spPr>
              <a:solidFill>
                <a:srgbClr val="BDCFD6"/>
              </a:solidFill>
              <a:ln>
                <a:noFill/>
              </a:ln>
              <a:effectLst/>
            </c:spPr>
            <c:extLst>
              <c:ext xmlns:c16="http://schemas.microsoft.com/office/drawing/2014/chart" uri="{C3380CC4-5D6E-409C-BE32-E72D297353CC}">
                <c16:uniqueId val="{00000049-1955-43F4-A782-E71F9D92FDF7}"/>
              </c:ext>
            </c:extLst>
          </c:dPt>
          <c:dPt>
            <c:idx val="64"/>
            <c:invertIfNegative val="0"/>
            <c:bubble3D val="0"/>
            <c:spPr>
              <a:solidFill>
                <a:srgbClr val="BDCFD6"/>
              </a:solidFill>
              <a:ln>
                <a:noFill/>
              </a:ln>
              <a:effectLst/>
            </c:spPr>
            <c:extLst>
              <c:ext xmlns:c16="http://schemas.microsoft.com/office/drawing/2014/chart" uri="{C3380CC4-5D6E-409C-BE32-E72D297353CC}">
                <c16:uniqueId val="{0000004B-1955-43F4-A782-E71F9D92FDF7}"/>
              </c:ext>
            </c:extLst>
          </c:dPt>
          <c:dPt>
            <c:idx val="76"/>
            <c:invertIfNegative val="0"/>
            <c:bubble3D val="0"/>
            <c:spPr>
              <a:solidFill>
                <a:srgbClr val="BDCFD6"/>
              </a:solidFill>
              <a:ln>
                <a:noFill/>
              </a:ln>
              <a:effectLst/>
            </c:spPr>
            <c:extLst>
              <c:ext xmlns:c16="http://schemas.microsoft.com/office/drawing/2014/chart" uri="{C3380CC4-5D6E-409C-BE32-E72D297353CC}">
                <c16:uniqueId val="{0000004D-1955-43F4-A782-E71F9D92FDF7}"/>
              </c:ext>
            </c:extLst>
          </c:dPt>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55-43F4-A782-E71F9D92FDF7}"/>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955-43F4-A782-E71F9D92FDF7}"/>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955-43F4-A782-E71F9D92FDF7}"/>
                </c:ext>
              </c:extLst>
            </c:dLbl>
            <c:dLbl>
              <c:idx val="4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1955-43F4-A782-E71F9D92FD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[1]Jalisco!$A$3:$B$44</c:f>
              <c:multiLvlStrCache>
                <c:ptCount val="4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lvl>
                <c:lvl>
                  <c:pt idx="0">
                    <c:v>2018</c:v>
                  </c:pt>
                  <c:pt idx="12">
                    <c:v>2019</c:v>
                  </c:pt>
                  <c:pt idx="24">
                    <c:v>2020</c:v>
                  </c:pt>
                  <c:pt idx="36">
                    <c:v>2021</c:v>
                  </c:pt>
                </c:lvl>
              </c:multiLvlStrCache>
            </c:multiLvlStrRef>
          </c:cat>
          <c:val>
            <c:numRef>
              <c:f>[1]Jalisco!$H$3:$H$44</c:f>
              <c:numCache>
                <c:formatCode>General</c:formatCode>
                <c:ptCount val="42"/>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numCache>
            </c:numRef>
          </c:val>
          <c:extLst>
            <c:ext xmlns:c16="http://schemas.microsoft.com/office/drawing/2014/chart" uri="{C3380CC4-5D6E-409C-BE32-E72D297353CC}">
              <c16:uniqueId val="{0000004E-1955-43F4-A782-E71F9D92FDF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[1]Jalisco!$W$2</c:f>
              <c:strCache>
                <c:ptCount val="1"/>
                <c:pt idx="0">
                  <c:v>Nacional</c:v>
                </c:pt>
              </c:strCache>
            </c:strRef>
          </c:tx>
          <c:spPr>
            <a:ln w="28575" cap="rnd">
              <a:solidFill>
                <a:srgbClr val="B69630"/>
              </a:solidFill>
              <a:round/>
            </a:ln>
            <a:effectLst/>
          </c:spPr>
          <c:marker>
            <c:symbol val="none"/>
          </c:marker>
          <c:dLbls>
            <c:dLbl>
              <c:idx val="5"/>
              <c:layout>
                <c:manualLayout>
                  <c:x val="-1.6299575066655504E-2"/>
                  <c:y val="-6.169738390518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1955-43F4-A782-E71F9D92FDF7}"/>
                </c:ext>
              </c:extLst>
            </c:dLbl>
            <c:dLbl>
              <c:idx val="17"/>
              <c:layout>
                <c:manualLayout>
                  <c:x val="-2.8524256366647228E-2"/>
                  <c:y val="-7.2585157535511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1955-43F4-A782-E71F9D92FDF7}"/>
                </c:ext>
              </c:extLst>
            </c:dLbl>
            <c:dLbl>
              <c:idx val="29"/>
              <c:layout>
                <c:manualLayout>
                  <c:x val="-2.3091064677762001E-2"/>
                  <c:y val="-7.6214415412286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1955-43F4-A782-E71F9D92FDF7}"/>
                </c:ext>
              </c:extLst>
            </c:dLbl>
            <c:dLbl>
              <c:idx val="41"/>
              <c:layout>
                <c:manualLayout>
                  <c:x val="1.2175069186455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1955-43F4-A782-E71F9D92FD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[1]Jalisco!$A$3:$B$44</c:f>
              <c:multiLvlStrCache>
                <c:ptCount val="4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lvl>
                <c:lvl>
                  <c:pt idx="0">
                    <c:v>2018</c:v>
                  </c:pt>
                  <c:pt idx="12">
                    <c:v>2019</c:v>
                  </c:pt>
                  <c:pt idx="24">
                    <c:v>2020</c:v>
                  </c:pt>
                  <c:pt idx="36">
                    <c:v>2021</c:v>
                  </c:pt>
                </c:lvl>
              </c:multiLvlStrCache>
            </c:multiLvlStrRef>
          </c:cat>
          <c:val>
            <c:numRef>
              <c:f>[1]Jalisco!$W$3:$W$44</c:f>
              <c:numCache>
                <c:formatCode>General</c:formatCode>
                <c:ptCount val="42"/>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numCache>
            </c:numRef>
          </c:val>
          <c:smooth val="0"/>
          <c:extLst>
            <c:ext xmlns:c16="http://schemas.microsoft.com/office/drawing/2014/chart" uri="{C3380CC4-5D6E-409C-BE32-E72D297353CC}">
              <c16:uniqueId val="{00000053-1955-43F4-A782-E71F9D92FDF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7C878E"/>
              </a:solidFill>
              <a:ln>
                <a:noFill/>
              </a:ln>
              <a:effectLst/>
            </c:spPr>
            <c:extLst>
              <c:ext xmlns:c16="http://schemas.microsoft.com/office/drawing/2014/chart" uri="{C3380CC4-5D6E-409C-BE32-E72D297353CC}">
                <c16:uniqueId val="{00000008-3CCD-4360-9E44-D9EC33FE79A4}"/>
              </c:ext>
            </c:extLst>
          </c:dPt>
          <c:dPt>
            <c:idx val="14"/>
            <c:invertIfNegative val="0"/>
            <c:bubble3D val="0"/>
            <c:spPr>
              <a:solidFill>
                <a:schemeClr val="accent4">
                  <a:lumMod val="75000"/>
                </a:schemeClr>
              </a:solidFill>
              <a:ln>
                <a:noFill/>
              </a:ln>
              <a:effectLst/>
            </c:spPr>
            <c:extLst>
              <c:ext xmlns:c16="http://schemas.microsoft.com/office/drawing/2014/chart" uri="{C3380CC4-5D6E-409C-BE32-E72D297353CC}">
                <c16:uniqueId val="{0000000A-7774-4357-A524-A6909E749A0B}"/>
              </c:ext>
            </c:extLst>
          </c:dPt>
          <c:dPt>
            <c:idx val="15"/>
            <c:invertIfNegative val="0"/>
            <c:bubble3D val="0"/>
            <c:spPr>
              <a:solidFill>
                <a:srgbClr val="7C878E"/>
              </a:solidFill>
              <a:ln>
                <a:noFill/>
              </a:ln>
              <a:effectLst/>
            </c:spPr>
            <c:extLst>
              <c:ext xmlns:c16="http://schemas.microsoft.com/office/drawing/2014/chart" uri="{C3380CC4-5D6E-409C-BE32-E72D297353CC}">
                <c16:uniqueId val="{00000001-1681-444D-9A22-8E7158CC727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1681-444D-9A22-8E7158CC7275}"/>
              </c:ext>
            </c:extLst>
          </c:dPt>
          <c:dPt>
            <c:idx val="27"/>
            <c:invertIfNegative val="0"/>
            <c:bubble3D val="0"/>
            <c:spPr>
              <a:solidFill>
                <a:srgbClr val="FFC000"/>
              </a:solidFill>
              <a:ln>
                <a:noFill/>
              </a:ln>
              <a:effectLst/>
            </c:spPr>
            <c:extLst>
              <c:ext xmlns:c16="http://schemas.microsoft.com/office/drawing/2014/chart" uri="{C3380CC4-5D6E-409C-BE32-E72D297353CC}">
                <c16:uniqueId val="{00000005-1681-444D-9A22-8E7158CC7275}"/>
              </c:ext>
            </c:extLst>
          </c:dPt>
          <c:dPt>
            <c:idx val="28"/>
            <c:invertIfNegative val="0"/>
            <c:bubble3D val="0"/>
            <c:spPr>
              <a:solidFill>
                <a:srgbClr val="7C878E"/>
              </a:solidFill>
              <a:ln>
                <a:noFill/>
              </a:ln>
              <a:effectLst/>
            </c:spPr>
            <c:extLst>
              <c:ext xmlns:c16="http://schemas.microsoft.com/office/drawing/2014/chart" uri="{C3380CC4-5D6E-409C-BE32-E72D297353CC}">
                <c16:uniqueId val="{00000007-1681-444D-9A22-8E7158CC72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'F54'!$A$6:$A$38</c:f>
              <c:strCache>
                <c:ptCount val="33"/>
                <c:pt idx="0">
                  <c:v>Tabasco</c:v>
                </c:pt>
                <c:pt idx="1">
                  <c:v>Sonora</c:v>
                </c:pt>
                <c:pt idx="2">
                  <c:v>Tamaulipas</c:v>
                </c:pt>
                <c:pt idx="3">
                  <c:v>Veracruz</c:v>
                </c:pt>
                <c:pt idx="4">
                  <c:v>Guerrero</c:v>
                </c:pt>
                <c:pt idx="5">
                  <c:v>México</c:v>
                </c:pt>
                <c:pt idx="6">
                  <c:v>Ciudad de México</c:v>
                </c:pt>
                <c:pt idx="7">
                  <c:v>Quintana Roo</c:v>
                </c:pt>
                <c:pt idx="8">
                  <c:v>Coahuila</c:v>
                </c:pt>
                <c:pt idx="9">
                  <c:v>Oaxaca</c:v>
                </c:pt>
                <c:pt idx="10">
                  <c:v>Durango</c:v>
                </c:pt>
                <c:pt idx="11">
                  <c:v>Baja California</c:v>
                </c:pt>
                <c:pt idx="12">
                  <c:v>Campeche</c:v>
                </c:pt>
                <c:pt idx="13">
                  <c:v>Morelos</c:v>
                </c:pt>
                <c:pt idx="14">
                  <c:v>Nacional</c:v>
                </c:pt>
                <c:pt idx="15">
                  <c:v>Sinaloa</c:v>
                </c:pt>
                <c:pt idx="16">
                  <c:v>Chihuahua</c:v>
                </c:pt>
                <c:pt idx="17">
                  <c:v>Yucatán</c:v>
                </c:pt>
                <c:pt idx="18">
                  <c:v>Tlaxcala</c:v>
                </c:pt>
                <c:pt idx="19">
                  <c:v>Baja California Sur</c:v>
                </c:pt>
                <c:pt idx="20">
                  <c:v>Nuevo León</c:v>
                </c:pt>
                <c:pt idx="21">
                  <c:v>Hidalgo</c:v>
                </c:pt>
                <c:pt idx="22">
                  <c:v>Chiapas</c:v>
                </c:pt>
                <c:pt idx="23">
                  <c:v>Puebla</c:v>
                </c:pt>
                <c:pt idx="24">
                  <c:v>Colima</c:v>
                </c:pt>
                <c:pt idx="25">
                  <c:v>Michoacán</c:v>
                </c:pt>
                <c:pt idx="26">
                  <c:v>Guanajuato</c:v>
                </c:pt>
                <c:pt idx="27">
                  <c:v>Jalisco</c:v>
                </c:pt>
                <c:pt idx="28">
                  <c:v>Nayarit</c:v>
                </c:pt>
                <c:pt idx="29">
                  <c:v>Querétaro</c:v>
                </c:pt>
                <c:pt idx="30">
                  <c:v>Zacatecas</c:v>
                </c:pt>
                <c:pt idx="31">
                  <c:v>Aguascalientes</c:v>
                </c:pt>
                <c:pt idx="32">
                  <c:v>San Luis Potosí</c:v>
                </c:pt>
              </c:strCache>
            </c:strRef>
          </c:cat>
          <c:val>
            <c:numRef>
              <c:f>'F54'!$B$6:$B$38</c:f>
              <c:numCache>
                <c:formatCode>0.00%</c:formatCode>
                <c:ptCount val="33"/>
                <c:pt idx="0">
                  <c:v>0.2074448017534089</c:v>
                </c:pt>
                <c:pt idx="1">
                  <c:v>0.17578523489932885</c:v>
                </c:pt>
                <c:pt idx="2">
                  <c:v>0.16681642419408577</c:v>
                </c:pt>
                <c:pt idx="3">
                  <c:v>0.16080145064081017</c:v>
                </c:pt>
                <c:pt idx="4">
                  <c:v>0.15040350229442481</c:v>
                </c:pt>
                <c:pt idx="5">
                  <c:v>0.14824595338614815</c:v>
                </c:pt>
                <c:pt idx="6">
                  <c:v>0.14598269244695489</c:v>
                </c:pt>
                <c:pt idx="7">
                  <c:v>0.14383829304988374</c:v>
                </c:pt>
                <c:pt idx="8">
                  <c:v>0.14133176824308322</c:v>
                </c:pt>
                <c:pt idx="9">
                  <c:v>0.14027880959664379</c:v>
                </c:pt>
                <c:pt idx="10">
                  <c:v>0.13940550732059309</c:v>
                </c:pt>
                <c:pt idx="11">
                  <c:v>0.13744231136841531</c:v>
                </c:pt>
                <c:pt idx="12">
                  <c:v>0.13359830001574061</c:v>
                </c:pt>
                <c:pt idx="13">
                  <c:v>0.13329123397885678</c:v>
                </c:pt>
                <c:pt idx="14">
                  <c:v>0.1330246192165413</c:v>
                </c:pt>
                <c:pt idx="15">
                  <c:v>0.13300263698610965</c:v>
                </c:pt>
                <c:pt idx="16">
                  <c:v>0.13062095557533498</c:v>
                </c:pt>
                <c:pt idx="17">
                  <c:v>0.13027656477438138</c:v>
                </c:pt>
                <c:pt idx="18">
                  <c:v>0.12990776407393009</c:v>
                </c:pt>
                <c:pt idx="19">
                  <c:v>0.12844237746231951</c:v>
                </c:pt>
                <c:pt idx="20">
                  <c:v>0.12834155878284526</c:v>
                </c:pt>
                <c:pt idx="21">
                  <c:v>0.1266254972982602</c:v>
                </c:pt>
                <c:pt idx="22">
                  <c:v>0.12428373066317251</c:v>
                </c:pt>
                <c:pt idx="23">
                  <c:v>0.12052796351947789</c:v>
                </c:pt>
                <c:pt idx="24">
                  <c:v>0.11783158859398682</c:v>
                </c:pt>
                <c:pt idx="25">
                  <c:v>0.11462794853145848</c:v>
                </c:pt>
                <c:pt idx="26">
                  <c:v>0.11315884533508219</c:v>
                </c:pt>
                <c:pt idx="27">
                  <c:v>0.11180368699871594</c:v>
                </c:pt>
                <c:pt idx="28">
                  <c:v>0.1091952814517316</c:v>
                </c:pt>
                <c:pt idx="29">
                  <c:v>9.800393507851872E-2</c:v>
                </c:pt>
                <c:pt idx="30">
                  <c:v>9.1109646008722997E-2</c:v>
                </c:pt>
                <c:pt idx="31">
                  <c:v>9.0823568860490672E-2</c:v>
                </c:pt>
                <c:pt idx="32">
                  <c:v>8.2345825586344387E-2</c:v>
                </c:pt>
              </c:numCache>
            </c:numRef>
          </c:val>
          <c:extLst>
            <c:ext xmlns:c16="http://schemas.microsoft.com/office/drawing/2014/chart" uri="{C3380CC4-5D6E-409C-BE32-E72D297353CC}">
              <c16:uniqueId val="{00000008-1681-444D-9A22-8E7158CC727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strRef>
              <c:f>[1]Jalisco!$AI$2</c:f>
              <c:strCache>
                <c:ptCount val="1"/>
                <c:pt idx="0">
                  <c:v>Jalisco: Cartera en prórroga</c:v>
                </c:pt>
              </c:strCache>
            </c:strRef>
          </c:tx>
          <c:spPr>
            <a:ln w="28575" cap="rnd">
              <a:solidFill>
                <a:srgbClr val="FBBB27"/>
              </a:solidFill>
              <a:prstDash val="sysDash"/>
              <a:round/>
            </a:ln>
            <a:effectLst/>
          </c:spPr>
          <c:marker>
            <c:symbol val="none"/>
          </c:marker>
          <c:dPt>
            <c:idx val="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1-EA0D-4C2C-8AB0-3CF0DE811273}"/>
              </c:ext>
            </c:extLst>
          </c:dPt>
          <c:dPt>
            <c:idx val="1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3-EA0D-4C2C-8AB0-3CF0DE811273}"/>
              </c:ext>
            </c:extLst>
          </c:dPt>
          <c:dPt>
            <c:idx val="28"/>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5-EA0D-4C2C-8AB0-3CF0DE811273}"/>
              </c:ext>
            </c:extLst>
          </c:dPt>
          <c:dPt>
            <c:idx val="40"/>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7-EA0D-4C2C-8AB0-3CF0DE811273}"/>
              </c:ext>
            </c:extLst>
          </c:dPt>
          <c:dPt>
            <c:idx val="52"/>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9-EA0D-4C2C-8AB0-3CF0DE811273}"/>
              </c:ext>
            </c:extLst>
          </c:dPt>
          <c:dPt>
            <c:idx val="6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B-EA0D-4C2C-8AB0-3CF0DE811273}"/>
              </c:ext>
            </c:extLst>
          </c:dPt>
          <c:dPt>
            <c:idx val="7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D-EA0D-4C2C-8AB0-3CF0DE811273}"/>
              </c:ext>
            </c:extLst>
          </c:dPt>
          <c:dLbls>
            <c:dLbl>
              <c:idx val="41"/>
              <c:layout>
                <c:manualLayout>
                  <c:x val="-8.1688999914732302E-3"/>
                  <c:y val="-0.133881048339219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0D-4C2C-8AB0-3CF0DE8112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[1]Jalisco!$AG$3:$AH$44</c:f>
              <c:multiLvlStrCache>
                <c:ptCount val="4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lvl>
                <c:lvl>
                  <c:pt idx="0">
                    <c:v>2018</c:v>
                  </c:pt>
                  <c:pt idx="12">
                    <c:v>2019</c:v>
                  </c:pt>
                  <c:pt idx="24">
                    <c:v>2020</c:v>
                  </c:pt>
                  <c:pt idx="36">
                    <c:v>2021</c:v>
                  </c:pt>
                </c:lvl>
              </c:multiLvlStrCache>
            </c:multiLvlStrRef>
          </c:cat>
          <c:val>
            <c:numRef>
              <c:f>[1]Jalisco!$AI$3:$AI$44</c:f>
              <c:numCache>
                <c:formatCode>General</c:formatCode>
                <c:ptCount val="42"/>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numCache>
            </c:numRef>
          </c:val>
          <c:smooth val="0"/>
          <c:extLst>
            <c:ext xmlns:c16="http://schemas.microsoft.com/office/drawing/2014/chart" uri="{C3380CC4-5D6E-409C-BE32-E72D297353CC}">
              <c16:uniqueId val="{0000000F-EA0D-4C2C-8AB0-3CF0DE811273}"/>
            </c:ext>
          </c:extLst>
        </c:ser>
        <c:ser>
          <c:idx val="1"/>
          <c:order val="1"/>
          <c:tx>
            <c:strRef>
              <c:f>[1]Jalisco!$AJ$2</c:f>
              <c:strCache>
                <c:ptCount val="1"/>
                <c:pt idx="0">
                  <c:v>Jalisco: Cartera vencida</c:v>
                </c:pt>
              </c:strCache>
            </c:strRef>
          </c:tx>
          <c:spPr>
            <a:ln w="28575" cap="rnd">
              <a:solidFill>
                <a:srgbClr val="FBBB27"/>
              </a:solidFill>
              <a:round/>
            </a:ln>
            <a:effectLst/>
          </c:spPr>
          <c:marker>
            <c:symbol val="none"/>
          </c:marker>
          <c:dLbls>
            <c:dLbl>
              <c:idx val="4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0D-4C2C-8AB0-3CF0DE8112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[1]Jalisco!$AG$3:$AH$44</c:f>
              <c:multiLvlStrCache>
                <c:ptCount val="4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lvl>
                <c:lvl>
                  <c:pt idx="0">
                    <c:v>2018</c:v>
                  </c:pt>
                  <c:pt idx="12">
                    <c:v>2019</c:v>
                  </c:pt>
                  <c:pt idx="24">
                    <c:v>2020</c:v>
                  </c:pt>
                  <c:pt idx="36">
                    <c:v>2021</c:v>
                  </c:pt>
                </c:lvl>
              </c:multiLvlStrCache>
            </c:multiLvlStrRef>
          </c:cat>
          <c:val>
            <c:numRef>
              <c:f>[1]Jalisco!$AJ$3:$AJ$44</c:f>
              <c:numCache>
                <c:formatCode>General</c:formatCode>
                <c:ptCount val="42"/>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numCache>
            </c:numRef>
          </c:val>
          <c:smooth val="0"/>
          <c:extLst>
            <c:ext xmlns:c16="http://schemas.microsoft.com/office/drawing/2014/chart" uri="{C3380CC4-5D6E-409C-BE32-E72D297353CC}">
              <c16:uniqueId val="{00000011-EA0D-4C2C-8AB0-3CF0DE811273}"/>
            </c:ext>
          </c:extLst>
        </c:ser>
        <c:ser>
          <c:idx val="2"/>
          <c:order val="2"/>
          <c:tx>
            <c:strRef>
              <c:f>[1]Jalisco!$AM$2</c:f>
              <c:strCache>
                <c:ptCount val="1"/>
                <c:pt idx="0">
                  <c:v>Nacional: Cartera en prórroga</c:v>
                </c:pt>
              </c:strCache>
            </c:strRef>
          </c:tx>
          <c:spPr>
            <a:ln w="28575" cap="rnd">
              <a:solidFill>
                <a:srgbClr val="95682B"/>
              </a:solidFill>
              <a:prstDash val="sysDot"/>
              <a:round/>
            </a:ln>
            <a:effectLst/>
          </c:spPr>
          <c:marker>
            <c:symbol val="none"/>
          </c:marker>
          <c:dLbls>
            <c:dLbl>
              <c:idx val="41"/>
              <c:layout>
                <c:manualLayout>
                  <c:x val="-5.6621336963078297E-3"/>
                  <c:y val="-5.7690553103500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0D-4C2C-8AB0-3CF0DE8112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[1]Jalisco!$AG$3:$AH$44</c:f>
              <c:multiLvlStrCache>
                <c:ptCount val="4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lvl>
                <c:lvl>
                  <c:pt idx="0">
                    <c:v>2018</c:v>
                  </c:pt>
                  <c:pt idx="12">
                    <c:v>2019</c:v>
                  </c:pt>
                  <c:pt idx="24">
                    <c:v>2020</c:v>
                  </c:pt>
                  <c:pt idx="36">
                    <c:v>2021</c:v>
                  </c:pt>
                </c:lvl>
              </c:multiLvlStrCache>
            </c:multiLvlStrRef>
          </c:cat>
          <c:val>
            <c:numRef>
              <c:f>[1]Jalisco!$AM$3:$AM$44</c:f>
              <c:numCache>
                <c:formatCode>General</c:formatCode>
                <c:ptCount val="42"/>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numCache>
            </c:numRef>
          </c:val>
          <c:smooth val="0"/>
          <c:extLst>
            <c:ext xmlns:c16="http://schemas.microsoft.com/office/drawing/2014/chart" uri="{C3380CC4-5D6E-409C-BE32-E72D297353CC}">
              <c16:uniqueId val="{00000013-EA0D-4C2C-8AB0-3CF0DE811273}"/>
            </c:ext>
          </c:extLst>
        </c:ser>
        <c:ser>
          <c:idx val="3"/>
          <c:order val="3"/>
          <c:tx>
            <c:strRef>
              <c:f>[1]Jalisco!$AN$2</c:f>
              <c:strCache>
                <c:ptCount val="1"/>
                <c:pt idx="0">
                  <c:v>Nacional: Cartera vencida</c:v>
                </c:pt>
              </c:strCache>
            </c:strRef>
          </c:tx>
          <c:spPr>
            <a:ln w="28575" cap="rnd">
              <a:solidFill>
                <a:srgbClr val="95682B"/>
              </a:solidFill>
              <a:round/>
            </a:ln>
            <a:effectLst/>
          </c:spPr>
          <c:marker>
            <c:symbol val="none"/>
          </c:marker>
          <c:dLbls>
            <c:dLbl>
              <c:idx val="4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A0D-4C2C-8AB0-3CF0DE8112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[1]Jalisco!$AG$3:$AH$44</c:f>
              <c:multiLvlStrCache>
                <c:ptCount val="4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lvl>
                <c:lvl>
                  <c:pt idx="0">
                    <c:v>2018</c:v>
                  </c:pt>
                  <c:pt idx="12">
                    <c:v>2019</c:v>
                  </c:pt>
                  <c:pt idx="24">
                    <c:v>2020</c:v>
                  </c:pt>
                  <c:pt idx="36">
                    <c:v>2021</c:v>
                  </c:pt>
                </c:lvl>
              </c:multiLvlStrCache>
            </c:multiLvlStrRef>
          </c:cat>
          <c:val>
            <c:numRef>
              <c:f>[1]Jalisco!$AN$3:$AN$44</c:f>
              <c:numCache>
                <c:formatCode>General</c:formatCode>
                <c:ptCount val="42"/>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numCache>
            </c:numRef>
          </c:val>
          <c:smooth val="0"/>
          <c:extLst>
            <c:ext xmlns:c16="http://schemas.microsoft.com/office/drawing/2014/chart" uri="{C3380CC4-5D6E-409C-BE32-E72D297353CC}">
              <c16:uniqueId val="{00000015-EA0D-4C2C-8AB0-3CF0DE811273}"/>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4"/>
            <c:invertIfNegative val="0"/>
            <c:bubble3D val="0"/>
            <c:spPr>
              <a:solidFill>
                <a:schemeClr val="accent2">
                  <a:lumMod val="75000"/>
                </a:schemeClr>
              </a:solidFill>
              <a:ln>
                <a:noFill/>
              </a:ln>
              <a:effectLst/>
            </c:spPr>
            <c:extLst>
              <c:ext xmlns:c16="http://schemas.microsoft.com/office/drawing/2014/chart" uri="{C3380CC4-5D6E-409C-BE32-E72D297353CC}">
                <c16:uniqueId val="{00000001-6993-4262-9A99-3271196C5243}"/>
              </c:ext>
            </c:extLst>
          </c:dPt>
          <c:dPt>
            <c:idx val="15"/>
            <c:invertIfNegative val="0"/>
            <c:bubble3D val="0"/>
            <c:spPr>
              <a:solidFill>
                <a:srgbClr val="7C878E"/>
              </a:solidFill>
              <a:ln>
                <a:noFill/>
              </a:ln>
              <a:effectLst/>
            </c:spPr>
            <c:extLst>
              <c:ext xmlns:c16="http://schemas.microsoft.com/office/drawing/2014/chart" uri="{C3380CC4-5D6E-409C-BE32-E72D297353CC}">
                <c16:uniqueId val="{00000003-6993-4262-9A99-3271196C5243}"/>
              </c:ext>
            </c:extLst>
          </c:dPt>
          <c:dPt>
            <c:idx val="16"/>
            <c:invertIfNegative val="0"/>
            <c:bubble3D val="0"/>
            <c:spPr>
              <a:solidFill>
                <a:srgbClr val="7C878E"/>
              </a:solidFill>
              <a:ln>
                <a:noFill/>
              </a:ln>
              <a:effectLst/>
            </c:spPr>
            <c:extLst>
              <c:ext xmlns:c16="http://schemas.microsoft.com/office/drawing/2014/chart" uri="{C3380CC4-5D6E-409C-BE32-E72D297353CC}">
                <c16:uniqueId val="{00000006-5E7D-4C36-95BD-BA498A08BB0E}"/>
              </c:ext>
            </c:extLst>
          </c:dPt>
          <c:dPt>
            <c:idx val="27"/>
            <c:invertIfNegative val="0"/>
            <c:bubble3D val="0"/>
            <c:spPr>
              <a:solidFill>
                <a:srgbClr val="FFC000"/>
              </a:solidFill>
              <a:ln>
                <a:noFill/>
              </a:ln>
              <a:effectLst/>
            </c:spPr>
            <c:extLst>
              <c:ext xmlns:c16="http://schemas.microsoft.com/office/drawing/2014/chart" uri="{C3380CC4-5D6E-409C-BE32-E72D297353CC}">
                <c16:uniqueId val="{00000005-6993-4262-9A99-3271196C52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'F56'!$A$6:$A$38</c:f>
              <c:strCache>
                <c:ptCount val="33"/>
                <c:pt idx="0">
                  <c:v>Tabasco</c:v>
                </c:pt>
                <c:pt idx="1">
                  <c:v>Guerrero</c:v>
                </c:pt>
                <c:pt idx="2">
                  <c:v>Sonora</c:v>
                </c:pt>
                <c:pt idx="3">
                  <c:v>Ciudad de México</c:v>
                </c:pt>
                <c:pt idx="4">
                  <c:v>Veracruz</c:v>
                </c:pt>
                <c:pt idx="5">
                  <c:v>Tamaulipas</c:v>
                </c:pt>
                <c:pt idx="6">
                  <c:v>México</c:v>
                </c:pt>
                <c:pt idx="7">
                  <c:v>Oaxaca</c:v>
                </c:pt>
                <c:pt idx="8">
                  <c:v>Morelos</c:v>
                </c:pt>
                <c:pt idx="9">
                  <c:v>Campeche</c:v>
                </c:pt>
                <c:pt idx="10">
                  <c:v>Quintana Roo</c:v>
                </c:pt>
                <c:pt idx="11">
                  <c:v>Tlaxcala</c:v>
                </c:pt>
                <c:pt idx="12">
                  <c:v>Sinaloa</c:v>
                </c:pt>
                <c:pt idx="13">
                  <c:v>Coahuila</c:v>
                </c:pt>
                <c:pt idx="14">
                  <c:v>Nacional</c:v>
                </c:pt>
                <c:pt idx="15">
                  <c:v>Baja California Sur</c:v>
                </c:pt>
                <c:pt idx="16">
                  <c:v>Baja California</c:v>
                </c:pt>
                <c:pt idx="17">
                  <c:v>Durango</c:v>
                </c:pt>
                <c:pt idx="18">
                  <c:v>Yucatán</c:v>
                </c:pt>
                <c:pt idx="19">
                  <c:v>Hidalgo</c:v>
                </c:pt>
                <c:pt idx="20">
                  <c:v>Puebla</c:v>
                </c:pt>
                <c:pt idx="21">
                  <c:v>Chiapas</c:v>
                </c:pt>
                <c:pt idx="22">
                  <c:v>Chihuahua</c:v>
                </c:pt>
                <c:pt idx="23">
                  <c:v>Nuevo León</c:v>
                </c:pt>
                <c:pt idx="24">
                  <c:v>Colima</c:v>
                </c:pt>
                <c:pt idx="25">
                  <c:v>Michoacán</c:v>
                </c:pt>
                <c:pt idx="26">
                  <c:v>Nayarit</c:v>
                </c:pt>
                <c:pt idx="27">
                  <c:v>Jalisco</c:v>
                </c:pt>
                <c:pt idx="28">
                  <c:v>Guanajuato</c:v>
                </c:pt>
                <c:pt idx="29">
                  <c:v>Querétaro</c:v>
                </c:pt>
                <c:pt idx="30">
                  <c:v>Zacatecas</c:v>
                </c:pt>
                <c:pt idx="31">
                  <c:v>Aguascalientes</c:v>
                </c:pt>
                <c:pt idx="32">
                  <c:v>San Luis Potosí</c:v>
                </c:pt>
              </c:strCache>
            </c:strRef>
          </c:cat>
          <c:val>
            <c:numRef>
              <c:f>'F56'!$B$6:$B$38</c:f>
              <c:numCache>
                <c:formatCode>0.00%</c:formatCode>
                <c:ptCount val="33"/>
                <c:pt idx="0">
                  <c:v>0.26967587038353047</c:v>
                </c:pt>
                <c:pt idx="1">
                  <c:v>0.21853406990862195</c:v>
                </c:pt>
                <c:pt idx="2">
                  <c:v>0.2180620667227369</c:v>
                </c:pt>
                <c:pt idx="3">
                  <c:v>0.2165022337120654</c:v>
                </c:pt>
                <c:pt idx="4">
                  <c:v>0.20988160389257132</c:v>
                </c:pt>
                <c:pt idx="5">
                  <c:v>0.20639021467823848</c:v>
                </c:pt>
                <c:pt idx="6">
                  <c:v>0.19787583377864909</c:v>
                </c:pt>
                <c:pt idx="7">
                  <c:v>0.19727349158687513</c:v>
                </c:pt>
                <c:pt idx="8">
                  <c:v>0.190920777109402</c:v>
                </c:pt>
                <c:pt idx="9">
                  <c:v>0.18776544835173115</c:v>
                </c:pt>
                <c:pt idx="10">
                  <c:v>0.18215248132309156</c:v>
                </c:pt>
                <c:pt idx="11">
                  <c:v>0.17454369687791951</c:v>
                </c:pt>
                <c:pt idx="12">
                  <c:v>0.17384978424595088</c:v>
                </c:pt>
                <c:pt idx="13">
                  <c:v>0.17231800018589477</c:v>
                </c:pt>
                <c:pt idx="14">
                  <c:v>0.17227064155611621</c:v>
                </c:pt>
                <c:pt idx="15">
                  <c:v>0.17181878860364916</c:v>
                </c:pt>
                <c:pt idx="16">
                  <c:v>0.17068405238071735</c:v>
                </c:pt>
                <c:pt idx="17">
                  <c:v>0.17019843722469857</c:v>
                </c:pt>
                <c:pt idx="18">
                  <c:v>0.16973531784084453</c:v>
                </c:pt>
                <c:pt idx="19">
                  <c:v>0.16438625356137254</c:v>
                </c:pt>
                <c:pt idx="20">
                  <c:v>0.16316083717711252</c:v>
                </c:pt>
                <c:pt idx="21">
                  <c:v>0.1628345598756529</c:v>
                </c:pt>
                <c:pt idx="22">
                  <c:v>0.16145384708744623</c:v>
                </c:pt>
                <c:pt idx="23">
                  <c:v>0.15954304944200856</c:v>
                </c:pt>
                <c:pt idx="24">
                  <c:v>0.15615184216292</c:v>
                </c:pt>
                <c:pt idx="25">
                  <c:v>0.15332663336764901</c:v>
                </c:pt>
                <c:pt idx="26">
                  <c:v>0.14664249011832928</c:v>
                </c:pt>
                <c:pt idx="27">
                  <c:v>0.14532963629816115</c:v>
                </c:pt>
                <c:pt idx="28">
                  <c:v>0.14379185313662526</c:v>
                </c:pt>
                <c:pt idx="29">
                  <c:v>0.13342459762171924</c:v>
                </c:pt>
                <c:pt idx="30">
                  <c:v>0.1180701983679824</c:v>
                </c:pt>
                <c:pt idx="31">
                  <c:v>0.115431170467655</c:v>
                </c:pt>
                <c:pt idx="32">
                  <c:v>0.11040656182768001</c:v>
                </c:pt>
              </c:numCache>
            </c:numRef>
          </c:val>
          <c:extLst>
            <c:ext xmlns:c16="http://schemas.microsoft.com/office/drawing/2014/chart" uri="{C3380CC4-5D6E-409C-BE32-E72D297353CC}">
              <c16:uniqueId val="{00000006-6993-4262-9A99-3271196C5243}"/>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'F57'!$B$6</c:f>
              <c:strCache>
                <c:ptCount val="1"/>
                <c:pt idx="0">
                  <c:v>Total</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4904-4A51-87C1-5C263502EA8D}"/>
              </c:ext>
            </c:extLst>
          </c:dPt>
          <c:dPt>
            <c:idx val="6"/>
            <c:invertIfNegative val="0"/>
            <c:bubble3D val="0"/>
            <c:spPr>
              <a:solidFill>
                <a:srgbClr val="60686D"/>
              </a:solidFill>
              <a:ln>
                <a:noFill/>
              </a:ln>
              <a:effectLst/>
            </c:spPr>
            <c:extLst>
              <c:ext xmlns:c16="http://schemas.microsoft.com/office/drawing/2014/chart" uri="{C3380CC4-5D6E-409C-BE32-E72D297353CC}">
                <c16:uniqueId val="{00000003-4904-4A51-87C1-5C263502EA8D}"/>
              </c:ext>
            </c:extLst>
          </c:dPt>
          <c:dPt>
            <c:idx val="7"/>
            <c:invertIfNegative val="0"/>
            <c:bubble3D val="0"/>
            <c:spPr>
              <a:solidFill>
                <a:srgbClr val="60686D"/>
              </a:solidFill>
              <a:ln>
                <a:noFill/>
              </a:ln>
              <a:effectLst/>
            </c:spPr>
            <c:extLst>
              <c:ext xmlns:c16="http://schemas.microsoft.com/office/drawing/2014/chart" uri="{C3380CC4-5D6E-409C-BE32-E72D297353CC}">
                <c16:uniqueId val="{00000005-4904-4A51-87C1-5C263502EA8D}"/>
              </c:ext>
            </c:extLst>
          </c:dPt>
          <c:dPt>
            <c:idx val="8"/>
            <c:invertIfNegative val="0"/>
            <c:bubble3D val="0"/>
            <c:spPr>
              <a:solidFill>
                <a:srgbClr val="FFC000"/>
              </a:solidFill>
              <a:ln>
                <a:noFill/>
              </a:ln>
              <a:effectLst/>
            </c:spPr>
            <c:extLst>
              <c:ext xmlns:c16="http://schemas.microsoft.com/office/drawing/2014/chart" uri="{C3380CC4-5D6E-409C-BE32-E72D297353CC}">
                <c16:uniqueId val="{0000000E-37CF-469F-AFFD-02276875EB44}"/>
              </c:ext>
            </c:extLst>
          </c:dPt>
          <c:dPt>
            <c:idx val="10"/>
            <c:invertIfNegative val="0"/>
            <c:bubble3D val="0"/>
            <c:spPr>
              <a:solidFill>
                <a:srgbClr val="60686D"/>
              </a:solidFill>
              <a:ln>
                <a:noFill/>
              </a:ln>
              <a:effectLst/>
            </c:spPr>
            <c:extLst>
              <c:ext xmlns:c16="http://schemas.microsoft.com/office/drawing/2014/chart" uri="{C3380CC4-5D6E-409C-BE32-E72D297353CC}">
                <c16:uniqueId val="{00000007-4904-4A51-87C1-5C263502EA8D}"/>
              </c:ext>
            </c:extLst>
          </c:dPt>
          <c:dPt>
            <c:idx val="14"/>
            <c:invertIfNegative val="0"/>
            <c:bubble3D val="0"/>
            <c:spPr>
              <a:solidFill>
                <a:srgbClr val="60686D"/>
              </a:solidFill>
              <a:ln>
                <a:noFill/>
              </a:ln>
              <a:effectLst/>
            </c:spPr>
            <c:extLst>
              <c:ext xmlns:c16="http://schemas.microsoft.com/office/drawing/2014/chart" uri="{C3380CC4-5D6E-409C-BE32-E72D297353CC}">
                <c16:uniqueId val="{00000009-4904-4A51-87C1-5C263502EA8D}"/>
              </c:ext>
            </c:extLst>
          </c:dPt>
          <c:dPt>
            <c:idx val="18"/>
            <c:invertIfNegative val="0"/>
            <c:bubble3D val="0"/>
            <c:spPr>
              <a:solidFill>
                <a:srgbClr val="60686D"/>
              </a:solidFill>
              <a:ln>
                <a:noFill/>
              </a:ln>
              <a:effectLst/>
            </c:spPr>
            <c:extLst>
              <c:ext xmlns:c16="http://schemas.microsoft.com/office/drawing/2014/chart" uri="{C3380CC4-5D6E-409C-BE32-E72D297353CC}">
                <c16:uniqueId val="{0000000B-4904-4A51-87C1-5C263502EA8D}"/>
              </c:ext>
            </c:extLst>
          </c:dPt>
          <c:dPt>
            <c:idx val="22"/>
            <c:invertIfNegative val="0"/>
            <c:bubble3D val="0"/>
            <c:spPr>
              <a:solidFill>
                <a:srgbClr val="60686D"/>
              </a:solidFill>
              <a:ln>
                <a:noFill/>
              </a:ln>
              <a:effectLst/>
            </c:spPr>
            <c:extLst>
              <c:ext xmlns:c16="http://schemas.microsoft.com/office/drawing/2014/chart" uri="{C3380CC4-5D6E-409C-BE32-E72D297353CC}">
                <c16:uniqueId val="{0000000D-4904-4A51-87C1-5C263502EA8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'F57'!$A$7:$A$15</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'F57'!$B$7:$B$15</c:f>
              <c:numCache>
                <c:formatCode>#,##0</c:formatCode>
                <c:ptCount val="9"/>
                <c:pt idx="0">
                  <c:v>4647</c:v>
                </c:pt>
                <c:pt idx="1">
                  <c:v>5954</c:v>
                </c:pt>
                <c:pt idx="2">
                  <c:v>7214</c:v>
                </c:pt>
                <c:pt idx="3">
                  <c:v>8808</c:v>
                </c:pt>
                <c:pt idx="4">
                  <c:v>5905</c:v>
                </c:pt>
                <c:pt idx="5">
                  <c:v>5607</c:v>
                </c:pt>
                <c:pt idx="6">
                  <c:v>3602</c:v>
                </c:pt>
                <c:pt idx="7">
                  <c:v>3711</c:v>
                </c:pt>
                <c:pt idx="8">
                  <c:v>3521</c:v>
                </c:pt>
              </c:numCache>
            </c:numRef>
          </c:val>
          <c:extLst>
            <c:ext xmlns:c16="http://schemas.microsoft.com/office/drawing/2014/chart" uri="{C3380CC4-5D6E-409C-BE32-E72D297353CC}">
              <c16:uniqueId val="{0000000E-4904-4A51-87C1-5C263502EA8D}"/>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'F57'!$C$6</c:f>
              <c:strCache>
                <c:ptCount val="1"/>
              </c:strCache>
            </c:strRef>
          </c:tx>
          <c:spPr>
            <a:ln w="28575" cap="rnd">
              <a:solidFill>
                <a:srgbClr val="C9D0D6"/>
              </a:solidFill>
              <a:round/>
            </a:ln>
            <a:effectLst/>
          </c:spPr>
          <c:marker>
            <c:symbol val="none"/>
          </c:marker>
          <c:dLbls>
            <c:dLbl>
              <c:idx val="1"/>
              <c:layout>
                <c:manualLayout>
                  <c:x val="-3.9428104575163402E-2"/>
                  <c:y val="0.188148148148148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904-4A51-87C1-5C263502EA8D}"/>
                </c:ext>
              </c:extLst>
            </c:dLbl>
            <c:dLbl>
              <c:idx val="2"/>
              <c:layout>
                <c:manualLayout>
                  <c:x val="-4.5653594771241833E-2"/>
                  <c:y val="0.129351851851851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904-4A51-87C1-5C263502EA8D}"/>
                </c:ext>
              </c:extLst>
            </c:dLbl>
            <c:dLbl>
              <c:idx val="3"/>
              <c:layout>
                <c:manualLayout>
                  <c:x val="-4.7728758169934639E-2"/>
                  <c:y val="4.7037037037037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04-4A51-87C1-5C263502EA8D}"/>
                </c:ext>
              </c:extLst>
            </c:dLbl>
            <c:dLbl>
              <c:idx val="4"/>
              <c:layout>
                <c:manualLayout>
                  <c:x val="-4.5653594771241833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904-4A51-87C1-5C263502EA8D}"/>
                </c:ext>
              </c:extLst>
            </c:dLbl>
            <c:dLbl>
              <c:idx val="5"/>
              <c:layout>
                <c:manualLayout>
                  <c:x val="-4.357843137254902E-2"/>
                  <c:y val="-2.7438271604938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904-4A51-87C1-5C263502EA8D}"/>
                </c:ext>
              </c:extLst>
            </c:dLbl>
            <c:dLbl>
              <c:idx val="6"/>
              <c:layout>
                <c:manualLayout>
                  <c:x val="-4.7728758169934639E-2"/>
                  <c:y val="1.9598765432098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904-4A51-87C1-5C263502EA8D}"/>
                </c:ext>
              </c:extLst>
            </c:dLbl>
            <c:dLbl>
              <c:idx val="7"/>
              <c:layout>
                <c:manualLayout>
                  <c:x val="-3.5277777777777776E-2"/>
                  <c:y val="0.13972206337535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904-4A51-87C1-5C263502EA8D}"/>
                </c:ext>
              </c:extLst>
            </c:dLbl>
            <c:dLbl>
              <c:idx val="8"/>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11-567B-4426-9F16-11DB340348B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'F57'!$A$7:$A$15</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'F57'!$C$7:$C$15</c:f>
              <c:numCache>
                <c:formatCode>0.0%</c:formatCode>
                <c:ptCount val="9"/>
                <c:pt idx="1">
                  <c:v>0.28125672476866792</c:v>
                </c:pt>
                <c:pt idx="2">
                  <c:v>0.21162243869667452</c:v>
                </c:pt>
                <c:pt idx="3">
                  <c:v>0.22095924591072924</c:v>
                </c:pt>
                <c:pt idx="4">
                  <c:v>-0.32958673932788374</c:v>
                </c:pt>
                <c:pt idx="5">
                  <c:v>-5.0465707027942397E-2</c:v>
                </c:pt>
                <c:pt idx="6">
                  <c:v>-0.35758872837524525</c:v>
                </c:pt>
                <c:pt idx="7">
                  <c:v>3.0260966129927791E-2</c:v>
                </c:pt>
                <c:pt idx="8">
                  <c:v>-5.1199137698733521E-2</c:v>
                </c:pt>
              </c:numCache>
            </c:numRef>
          </c:val>
          <c:smooth val="0"/>
          <c:extLst>
            <c:ext xmlns:c16="http://schemas.microsoft.com/office/drawing/2014/chart" uri="{C3380CC4-5D6E-409C-BE32-E72D297353CC}">
              <c16:uniqueId val="{00000016-4904-4A51-87C1-5C263502EA8D}"/>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t"/>
        <c:numFmt formatCode="General" sourceLinked="1"/>
        <c:majorTickMark val="out"/>
        <c:minorTickMark val="none"/>
        <c:tickLblPos val="nextTo"/>
        <c:crossAx val="48614708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7E4E-4305-92FF-3DE5D79A01EF}"/>
              </c:ext>
            </c:extLst>
          </c:dPt>
          <c:dPt>
            <c:idx val="3"/>
            <c:invertIfNegative val="0"/>
            <c:bubble3D val="0"/>
            <c:spPr>
              <a:solidFill>
                <a:srgbClr val="7C878E"/>
              </a:solidFill>
              <a:ln>
                <a:noFill/>
              </a:ln>
              <a:effectLst/>
            </c:spPr>
            <c:extLst>
              <c:ext xmlns:c16="http://schemas.microsoft.com/office/drawing/2014/chart" uri="{C3380CC4-5D6E-409C-BE32-E72D297353CC}">
                <c16:uniqueId val="{00000003-7E4E-4305-92FF-3DE5D79A01EF}"/>
              </c:ext>
            </c:extLst>
          </c:dPt>
          <c:dPt>
            <c:idx val="5"/>
            <c:invertIfNegative val="0"/>
            <c:bubble3D val="0"/>
            <c:spPr>
              <a:solidFill>
                <a:srgbClr val="7C878E"/>
              </a:solidFill>
              <a:ln>
                <a:noFill/>
              </a:ln>
              <a:effectLst/>
            </c:spPr>
            <c:extLst>
              <c:ext xmlns:c16="http://schemas.microsoft.com/office/drawing/2014/chart" uri="{C3380CC4-5D6E-409C-BE32-E72D297353CC}">
                <c16:uniqueId val="{00000005-7E4E-4305-92FF-3DE5D79A01EF}"/>
              </c:ext>
            </c:extLst>
          </c:dPt>
          <c:dPt>
            <c:idx val="7"/>
            <c:invertIfNegative val="0"/>
            <c:bubble3D val="0"/>
            <c:spPr>
              <a:solidFill>
                <a:srgbClr val="7C878E"/>
              </a:solidFill>
              <a:ln>
                <a:noFill/>
              </a:ln>
              <a:effectLst/>
            </c:spPr>
            <c:extLst>
              <c:ext xmlns:c16="http://schemas.microsoft.com/office/drawing/2014/chart" uri="{C3380CC4-5D6E-409C-BE32-E72D297353CC}">
                <c16:uniqueId val="{00000007-7E4E-4305-92FF-3DE5D79A01EF}"/>
              </c:ext>
            </c:extLst>
          </c:dPt>
          <c:dPt>
            <c:idx val="8"/>
            <c:invertIfNegative val="0"/>
            <c:bubble3D val="0"/>
            <c:spPr>
              <a:solidFill>
                <a:srgbClr val="7C878E"/>
              </a:solidFill>
              <a:ln>
                <a:noFill/>
              </a:ln>
              <a:effectLst/>
            </c:spPr>
            <c:extLst>
              <c:ext xmlns:c16="http://schemas.microsoft.com/office/drawing/2014/chart" uri="{C3380CC4-5D6E-409C-BE32-E72D297353CC}">
                <c16:uniqueId val="{00000009-7E4E-4305-92FF-3DE5D79A01EF}"/>
              </c:ext>
            </c:extLst>
          </c:dPt>
          <c:dPt>
            <c:idx val="9"/>
            <c:invertIfNegative val="0"/>
            <c:bubble3D val="0"/>
            <c:spPr>
              <a:solidFill>
                <a:srgbClr val="7C878E"/>
              </a:solidFill>
              <a:ln>
                <a:noFill/>
              </a:ln>
              <a:effectLst/>
            </c:spPr>
            <c:extLst>
              <c:ext xmlns:c16="http://schemas.microsoft.com/office/drawing/2014/chart" uri="{C3380CC4-5D6E-409C-BE32-E72D297353CC}">
                <c16:uniqueId val="{0000000B-7E4E-4305-92FF-3DE5D79A01EF}"/>
              </c:ext>
            </c:extLst>
          </c:dPt>
          <c:dPt>
            <c:idx val="11"/>
            <c:invertIfNegative val="0"/>
            <c:bubble3D val="0"/>
            <c:spPr>
              <a:solidFill>
                <a:srgbClr val="7C878E"/>
              </a:solidFill>
              <a:ln>
                <a:noFill/>
              </a:ln>
              <a:effectLst/>
            </c:spPr>
            <c:extLst>
              <c:ext xmlns:c16="http://schemas.microsoft.com/office/drawing/2014/chart" uri="{C3380CC4-5D6E-409C-BE32-E72D297353CC}">
                <c16:uniqueId val="{0000000D-7E4E-4305-92FF-3DE5D79A01EF}"/>
              </c:ext>
            </c:extLst>
          </c:dPt>
          <c:dPt>
            <c:idx val="12"/>
            <c:invertIfNegative val="0"/>
            <c:bubble3D val="0"/>
            <c:spPr>
              <a:solidFill>
                <a:srgbClr val="7C878E"/>
              </a:solidFill>
              <a:ln>
                <a:noFill/>
              </a:ln>
              <a:effectLst/>
            </c:spPr>
            <c:extLst>
              <c:ext xmlns:c16="http://schemas.microsoft.com/office/drawing/2014/chart" uri="{C3380CC4-5D6E-409C-BE32-E72D297353CC}">
                <c16:uniqueId val="{0000000F-7E4E-4305-92FF-3DE5D79A01EF}"/>
              </c:ext>
            </c:extLst>
          </c:dPt>
          <c:dPt>
            <c:idx val="14"/>
            <c:invertIfNegative val="0"/>
            <c:bubble3D val="0"/>
            <c:spPr>
              <a:solidFill>
                <a:srgbClr val="7C878E"/>
              </a:solidFill>
              <a:ln>
                <a:noFill/>
              </a:ln>
              <a:effectLst/>
            </c:spPr>
            <c:extLst>
              <c:ext xmlns:c16="http://schemas.microsoft.com/office/drawing/2014/chart" uri="{C3380CC4-5D6E-409C-BE32-E72D297353CC}">
                <c16:uniqueId val="{00000011-7E4E-4305-92FF-3DE5D79A01EF}"/>
              </c:ext>
            </c:extLst>
          </c:dPt>
          <c:dPt>
            <c:idx val="15"/>
            <c:invertIfNegative val="0"/>
            <c:bubble3D val="0"/>
            <c:spPr>
              <a:solidFill>
                <a:srgbClr val="ED7D31">
                  <a:lumMod val="75000"/>
                </a:srgbClr>
              </a:solidFill>
              <a:ln>
                <a:noFill/>
              </a:ln>
              <a:effectLst/>
            </c:spPr>
            <c:extLst>
              <c:ext xmlns:c16="http://schemas.microsoft.com/office/drawing/2014/chart" uri="{C3380CC4-5D6E-409C-BE32-E72D297353CC}">
                <c16:uniqueId val="{00000013-7E4E-4305-92FF-3DE5D79A01EF}"/>
              </c:ext>
            </c:extLst>
          </c:dPt>
          <c:dPt>
            <c:idx val="17"/>
            <c:invertIfNegative val="0"/>
            <c:bubble3D val="0"/>
            <c:spPr>
              <a:solidFill>
                <a:srgbClr val="7C878E"/>
              </a:solidFill>
              <a:ln>
                <a:noFill/>
              </a:ln>
              <a:effectLst/>
            </c:spPr>
            <c:extLst>
              <c:ext xmlns:c16="http://schemas.microsoft.com/office/drawing/2014/chart" uri="{C3380CC4-5D6E-409C-BE32-E72D297353CC}">
                <c16:uniqueId val="{00000015-7E4E-4305-92FF-3DE5D79A01EF}"/>
              </c:ext>
            </c:extLst>
          </c:dPt>
          <c:dPt>
            <c:idx val="18"/>
            <c:invertIfNegative val="0"/>
            <c:bubble3D val="0"/>
            <c:spPr>
              <a:solidFill>
                <a:srgbClr val="7C878E"/>
              </a:solidFill>
              <a:ln>
                <a:noFill/>
              </a:ln>
              <a:effectLst/>
            </c:spPr>
            <c:extLst>
              <c:ext xmlns:c16="http://schemas.microsoft.com/office/drawing/2014/chart" uri="{C3380CC4-5D6E-409C-BE32-E72D297353CC}">
                <c16:uniqueId val="{00000017-7E4E-4305-92FF-3DE5D79A01EF}"/>
              </c:ext>
            </c:extLst>
          </c:dPt>
          <c:dPt>
            <c:idx val="19"/>
            <c:invertIfNegative val="0"/>
            <c:bubble3D val="0"/>
            <c:spPr>
              <a:solidFill>
                <a:srgbClr val="7C878E"/>
              </a:solidFill>
              <a:ln>
                <a:noFill/>
              </a:ln>
              <a:effectLst/>
            </c:spPr>
            <c:extLst>
              <c:ext xmlns:c16="http://schemas.microsoft.com/office/drawing/2014/chart" uri="{C3380CC4-5D6E-409C-BE32-E72D297353CC}">
                <c16:uniqueId val="{00000019-7E4E-4305-92FF-3DE5D79A01EF}"/>
              </c:ext>
            </c:extLst>
          </c:dPt>
          <c:dPt>
            <c:idx val="20"/>
            <c:invertIfNegative val="0"/>
            <c:bubble3D val="0"/>
            <c:spPr>
              <a:solidFill>
                <a:srgbClr val="7C878E"/>
              </a:solidFill>
              <a:ln>
                <a:noFill/>
              </a:ln>
              <a:effectLst/>
            </c:spPr>
            <c:extLst>
              <c:ext xmlns:c16="http://schemas.microsoft.com/office/drawing/2014/chart" uri="{C3380CC4-5D6E-409C-BE32-E72D297353CC}">
                <c16:uniqueId val="{0000001B-7E4E-4305-92FF-3DE5D79A01EF}"/>
              </c:ext>
            </c:extLst>
          </c:dPt>
          <c:dPt>
            <c:idx val="24"/>
            <c:invertIfNegative val="0"/>
            <c:bubble3D val="0"/>
            <c:spPr>
              <a:solidFill>
                <a:srgbClr val="7C878E"/>
              </a:solidFill>
              <a:ln>
                <a:noFill/>
              </a:ln>
              <a:effectLst/>
            </c:spPr>
            <c:extLst>
              <c:ext xmlns:c16="http://schemas.microsoft.com/office/drawing/2014/chart" uri="{C3380CC4-5D6E-409C-BE32-E72D297353CC}">
                <c16:uniqueId val="{0000001D-7E4E-4305-92FF-3DE5D79A01EF}"/>
              </c:ext>
            </c:extLst>
          </c:dPt>
          <c:dPt>
            <c:idx val="25"/>
            <c:invertIfNegative val="0"/>
            <c:bubble3D val="0"/>
            <c:spPr>
              <a:solidFill>
                <a:srgbClr val="7C878E"/>
              </a:solidFill>
              <a:ln>
                <a:noFill/>
              </a:ln>
              <a:effectLst/>
            </c:spPr>
            <c:extLst>
              <c:ext xmlns:c16="http://schemas.microsoft.com/office/drawing/2014/chart" uri="{C3380CC4-5D6E-409C-BE32-E72D297353CC}">
                <c16:uniqueId val="{0000001F-7E4E-4305-92FF-3DE5D79A01EF}"/>
              </c:ext>
            </c:extLst>
          </c:dPt>
          <c:dPt>
            <c:idx val="27"/>
            <c:invertIfNegative val="0"/>
            <c:bubble3D val="0"/>
            <c:spPr>
              <a:solidFill>
                <a:srgbClr val="7C878E"/>
              </a:solidFill>
              <a:ln>
                <a:noFill/>
              </a:ln>
              <a:effectLst/>
            </c:spPr>
            <c:extLst>
              <c:ext xmlns:c16="http://schemas.microsoft.com/office/drawing/2014/chart" uri="{C3380CC4-5D6E-409C-BE32-E72D297353CC}">
                <c16:uniqueId val="{00000021-7E4E-4305-92FF-3DE5D79A01EF}"/>
              </c:ext>
            </c:extLst>
          </c:dPt>
          <c:dPt>
            <c:idx val="28"/>
            <c:invertIfNegative val="0"/>
            <c:bubble3D val="0"/>
            <c:spPr>
              <a:solidFill>
                <a:srgbClr val="7C878E"/>
              </a:solidFill>
              <a:ln>
                <a:noFill/>
              </a:ln>
              <a:effectLst/>
            </c:spPr>
            <c:extLst>
              <c:ext xmlns:c16="http://schemas.microsoft.com/office/drawing/2014/chart" uri="{C3380CC4-5D6E-409C-BE32-E72D297353CC}">
                <c16:uniqueId val="{00000023-7E4E-4305-92FF-3DE5D79A01EF}"/>
              </c:ext>
            </c:extLst>
          </c:dPt>
          <c:dPt>
            <c:idx val="31"/>
            <c:invertIfNegative val="0"/>
            <c:bubble3D val="0"/>
            <c:spPr>
              <a:solidFill>
                <a:srgbClr val="7C878E"/>
              </a:solidFill>
              <a:ln>
                <a:noFill/>
              </a:ln>
              <a:effectLst/>
            </c:spPr>
            <c:extLst>
              <c:ext xmlns:c16="http://schemas.microsoft.com/office/drawing/2014/chart" uri="{C3380CC4-5D6E-409C-BE32-E72D297353CC}">
                <c16:uniqueId val="{00000025-7E4E-4305-92FF-3DE5D79A01EF}"/>
              </c:ext>
            </c:extLst>
          </c:dPt>
          <c:dPt>
            <c:idx val="32"/>
            <c:invertIfNegative val="0"/>
            <c:bubble3D val="0"/>
            <c:spPr>
              <a:solidFill>
                <a:srgbClr val="7C878E"/>
              </a:solidFill>
              <a:ln>
                <a:noFill/>
              </a:ln>
              <a:effectLst/>
            </c:spPr>
            <c:extLst>
              <c:ext xmlns:c16="http://schemas.microsoft.com/office/drawing/2014/chart" uri="{C3380CC4-5D6E-409C-BE32-E72D297353CC}">
                <c16:uniqueId val="{00000027-7E4E-4305-92FF-3DE5D79A01EF}"/>
              </c:ext>
            </c:extLst>
          </c:dPt>
          <c:dLbls>
            <c:dLbl>
              <c:idx val="0"/>
              <c:layout>
                <c:manualLayout>
                  <c:x val="4.15032679738562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4E-4305-92FF-3DE5D79A01E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'F58'!$A$7:$A$39</c:f>
              <c:strCache>
                <c:ptCount val="33"/>
                <c:pt idx="0">
                  <c:v>Colima</c:v>
                </c:pt>
                <c:pt idx="1">
                  <c:v>Coahuila</c:v>
                </c:pt>
                <c:pt idx="2">
                  <c:v>Guanajuato</c:v>
                </c:pt>
                <c:pt idx="3">
                  <c:v>Michoacán</c:v>
                </c:pt>
                <c:pt idx="4">
                  <c:v>Tamaulipas</c:v>
                </c:pt>
                <c:pt idx="5">
                  <c:v>Durango</c:v>
                </c:pt>
                <c:pt idx="6">
                  <c:v>Jalisco</c:v>
                </c:pt>
                <c:pt idx="7">
                  <c:v>Zacatecas</c:v>
                </c:pt>
                <c:pt idx="8">
                  <c:v>Aguascalientes</c:v>
                </c:pt>
                <c:pt idx="9">
                  <c:v>San Luis Potosí</c:v>
                </c:pt>
                <c:pt idx="10">
                  <c:v>Hidalgo</c:v>
                </c:pt>
                <c:pt idx="11">
                  <c:v>Chihuahua</c:v>
                </c:pt>
                <c:pt idx="12">
                  <c:v>Puebla</c:v>
                </c:pt>
                <c:pt idx="13">
                  <c:v>Nacional</c:v>
                </c:pt>
                <c:pt idx="14">
                  <c:v>Querétaro</c:v>
                </c:pt>
                <c:pt idx="15">
                  <c:v>Veracruz</c:v>
                </c:pt>
                <c:pt idx="16">
                  <c:v>Sinaloa</c:v>
                </c:pt>
                <c:pt idx="17">
                  <c:v>Tlaxcala</c:v>
                </c:pt>
                <c:pt idx="18">
                  <c:v>México</c:v>
                </c:pt>
                <c:pt idx="19">
                  <c:v>Quintana Roo</c:v>
                </c:pt>
                <c:pt idx="20">
                  <c:v>Baja California Sur</c:v>
                </c:pt>
                <c:pt idx="21">
                  <c:v>Nuevo León</c:v>
                </c:pt>
                <c:pt idx="22">
                  <c:v>Ciudad de México</c:v>
                </c:pt>
                <c:pt idx="23">
                  <c:v>Oaxaca</c:v>
                </c:pt>
                <c:pt idx="24">
                  <c:v>Sonora</c:v>
                </c:pt>
                <c:pt idx="25">
                  <c:v>Chiapas</c:v>
                </c:pt>
                <c:pt idx="26">
                  <c:v>Baja California</c:v>
                </c:pt>
                <c:pt idx="27">
                  <c:v>Morelos</c:v>
                </c:pt>
                <c:pt idx="28">
                  <c:v>Nayarit</c:v>
                </c:pt>
                <c:pt idx="29">
                  <c:v>Yucatán</c:v>
                </c:pt>
                <c:pt idx="30">
                  <c:v>Guerrero</c:v>
                </c:pt>
                <c:pt idx="31">
                  <c:v>Campeche</c:v>
                </c:pt>
                <c:pt idx="32">
                  <c:v>Tabasco</c:v>
                </c:pt>
              </c:strCache>
            </c:strRef>
          </c:cat>
          <c:val>
            <c:numRef>
              <c:f>'F58'!$B$7:$B$39</c:f>
              <c:numCache>
                <c:formatCode>0.0%</c:formatCode>
                <c:ptCount val="33"/>
                <c:pt idx="0">
                  <c:v>-0.22178988326848248</c:v>
                </c:pt>
                <c:pt idx="1">
                  <c:v>-0.14689742507387082</c:v>
                </c:pt>
                <c:pt idx="2">
                  <c:v>-0.14594792812614599</c:v>
                </c:pt>
                <c:pt idx="3">
                  <c:v>-0.1174496644295302</c:v>
                </c:pt>
                <c:pt idx="4">
                  <c:v>-0.11721789883268485</c:v>
                </c:pt>
                <c:pt idx="5">
                  <c:v>-8.8915956151035314E-2</c:v>
                </c:pt>
                <c:pt idx="6">
                  <c:v>-5.1199137698733521E-2</c:v>
                </c:pt>
                <c:pt idx="7">
                  <c:v>-3.1884057971014457E-2</c:v>
                </c:pt>
                <c:pt idx="8">
                  <c:v>-2.6737967914438499E-2</c:v>
                </c:pt>
                <c:pt idx="9">
                  <c:v>6.2667860340197556E-3</c:v>
                </c:pt>
                <c:pt idx="10">
                  <c:v>3.2392026578073052E-2</c:v>
                </c:pt>
                <c:pt idx="11">
                  <c:v>4.323570432357049E-2</c:v>
                </c:pt>
                <c:pt idx="12">
                  <c:v>6.2597809076682331E-2</c:v>
                </c:pt>
                <c:pt idx="13">
                  <c:v>9.365919082035612E-2</c:v>
                </c:pt>
                <c:pt idx="14">
                  <c:v>0.10025380710659904</c:v>
                </c:pt>
                <c:pt idx="15">
                  <c:v>0.10084541062801922</c:v>
                </c:pt>
                <c:pt idx="16">
                  <c:v>0.1165644171779141</c:v>
                </c:pt>
                <c:pt idx="17">
                  <c:v>0.14574898785425106</c:v>
                </c:pt>
                <c:pt idx="18">
                  <c:v>0.1547700754975978</c:v>
                </c:pt>
                <c:pt idx="19">
                  <c:v>0.16723842195540306</c:v>
                </c:pt>
                <c:pt idx="20">
                  <c:v>0.18786127167630062</c:v>
                </c:pt>
                <c:pt idx="21">
                  <c:v>0.19029374201787985</c:v>
                </c:pt>
                <c:pt idx="22">
                  <c:v>0.33516819571865453</c:v>
                </c:pt>
                <c:pt idx="23">
                  <c:v>0.35051546391752586</c:v>
                </c:pt>
                <c:pt idx="24">
                  <c:v>0.35626767200753995</c:v>
                </c:pt>
                <c:pt idx="25">
                  <c:v>0.36037735849056607</c:v>
                </c:pt>
                <c:pt idx="26">
                  <c:v>0.37037037037037046</c:v>
                </c:pt>
                <c:pt idx="27">
                  <c:v>0.41316270566727598</c:v>
                </c:pt>
                <c:pt idx="28">
                  <c:v>0.47272727272727266</c:v>
                </c:pt>
                <c:pt idx="29">
                  <c:v>0.47593582887700525</c:v>
                </c:pt>
                <c:pt idx="30">
                  <c:v>0.52229299363057335</c:v>
                </c:pt>
                <c:pt idx="31">
                  <c:v>0.7814569536423841</c:v>
                </c:pt>
                <c:pt idx="32">
                  <c:v>2.4394904458598727</c:v>
                </c:pt>
              </c:numCache>
            </c:numRef>
          </c:val>
          <c:extLst>
            <c:ext xmlns:c16="http://schemas.microsoft.com/office/drawing/2014/chart" uri="{C3380CC4-5D6E-409C-BE32-E72D297353CC}">
              <c16:uniqueId val="{00000028-7E4E-4305-92FF-3DE5D79A01E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'F59'!$A$6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'F59'!$E$6</c15:f>
                      <c15:dlblFieldTableCache>
                        <c:ptCount val="1"/>
                        <c:pt idx="0">
                          <c:v>62.9%</c:v>
                        </c:pt>
                      </c15:dlblFieldTableCache>
                    </c15:dlblFTEntry>
                  </c15:dlblFieldTable>
                  <c15:showDataLabelsRange val="0"/>
                </c:ext>
                <c:ext xmlns:c16="http://schemas.microsoft.com/office/drawing/2014/chart" uri="{C3380CC4-5D6E-409C-BE32-E72D297353CC}">
                  <c16:uniqueId val="{00000000-31E5-4A27-A3CF-8E75A69EF52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'F59'!$B$5:$C$5</c:f>
              <c:strCache>
                <c:ptCount val="2"/>
                <c:pt idx="0">
                  <c:v>Cofinanciamientos y subsidios</c:v>
                </c:pt>
                <c:pt idx="1">
                  <c:v>Crédito individual</c:v>
                </c:pt>
              </c:strCache>
            </c:strRef>
          </c:cat>
          <c:val>
            <c:numRef>
              <c:f>'F59'!$B$6:$C$6</c:f>
              <c:numCache>
                <c:formatCode>General</c:formatCode>
                <c:ptCount val="2"/>
                <c:pt idx="1">
                  <c:v>1777</c:v>
                </c:pt>
              </c:numCache>
            </c:numRef>
          </c:val>
          <c:extLst>
            <c:ext xmlns:c16="http://schemas.microsoft.com/office/drawing/2014/chart" uri="{C3380CC4-5D6E-409C-BE32-E72D297353CC}">
              <c16:uniqueId val="{00000001-31E5-4A27-A3CF-8E75A69EF52D}"/>
            </c:ext>
          </c:extLst>
        </c:ser>
        <c:ser>
          <c:idx val="1"/>
          <c:order val="1"/>
          <c:tx>
            <c:strRef>
              <c:f>'F59'!$A$7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'F59'!$E$7</c15:f>
                      <c15:dlblFieldTableCache>
                        <c:ptCount val="1"/>
                        <c:pt idx="0">
                          <c:v>32.2%</c:v>
                        </c:pt>
                      </c15:dlblFieldTableCache>
                    </c15:dlblFTEntry>
                  </c15:dlblFieldTable>
                  <c15:showDataLabelsRange val="0"/>
                </c:ext>
                <c:ext xmlns:c16="http://schemas.microsoft.com/office/drawing/2014/chart" uri="{C3380CC4-5D6E-409C-BE32-E72D297353CC}">
                  <c16:uniqueId val="{00000002-31E5-4A27-A3CF-8E75A69EF52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'F59'!$B$5:$C$5</c:f>
              <c:strCache>
                <c:ptCount val="2"/>
                <c:pt idx="0">
                  <c:v>Cofinanciamientos y subsidios</c:v>
                </c:pt>
                <c:pt idx="1">
                  <c:v>Crédito individual</c:v>
                </c:pt>
              </c:strCache>
            </c:strRef>
          </c:cat>
          <c:val>
            <c:numRef>
              <c:f>'F59'!$B$7:$C$7</c:f>
              <c:numCache>
                <c:formatCode>General</c:formatCode>
                <c:ptCount val="2"/>
                <c:pt idx="1">
                  <c:v>910</c:v>
                </c:pt>
              </c:numCache>
            </c:numRef>
          </c:val>
          <c:extLst>
            <c:ext xmlns:c16="http://schemas.microsoft.com/office/drawing/2014/chart" uri="{C3380CC4-5D6E-409C-BE32-E72D297353CC}">
              <c16:uniqueId val="{00000003-31E5-4A27-A3CF-8E75A69EF52D}"/>
            </c:ext>
          </c:extLst>
        </c:ser>
        <c:ser>
          <c:idx val="2"/>
          <c:order val="2"/>
          <c:tx>
            <c:strRef>
              <c:f>'F59'!$A$8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'F59'!$E$8</c15:f>
                      <c15:dlblFieldTableCache>
                        <c:ptCount val="1"/>
                        <c:pt idx="0">
                          <c:v>4.6%</c:v>
                        </c:pt>
                      </c15:dlblFieldTableCache>
                    </c15:dlblFTEntry>
                  </c15:dlblFieldTable>
                  <c15:showDataLabelsRange val="0"/>
                </c:ext>
                <c:ext xmlns:c16="http://schemas.microsoft.com/office/drawing/2014/chart" uri="{C3380CC4-5D6E-409C-BE32-E72D297353CC}">
                  <c16:uniqueId val="{00000004-31E5-4A27-A3CF-8E75A69EF52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'F59'!$B$5:$C$5</c:f>
              <c:strCache>
                <c:ptCount val="2"/>
                <c:pt idx="0">
                  <c:v>Cofinanciamientos y subsidios</c:v>
                </c:pt>
                <c:pt idx="1">
                  <c:v>Crédito individual</c:v>
                </c:pt>
              </c:strCache>
            </c:strRef>
          </c:cat>
          <c:val>
            <c:numRef>
              <c:f>'F59'!$B$8:$C$8</c:f>
              <c:numCache>
                <c:formatCode>General</c:formatCode>
                <c:ptCount val="2"/>
                <c:pt idx="1">
                  <c:v>130</c:v>
                </c:pt>
              </c:numCache>
            </c:numRef>
          </c:val>
          <c:extLst>
            <c:ext xmlns:c16="http://schemas.microsoft.com/office/drawing/2014/chart" uri="{C3380CC4-5D6E-409C-BE32-E72D297353CC}">
              <c16:uniqueId val="{00000005-31E5-4A27-A3CF-8E75A69EF52D}"/>
            </c:ext>
          </c:extLst>
        </c:ser>
        <c:ser>
          <c:idx val="3"/>
          <c:order val="3"/>
          <c:tx>
            <c:strRef>
              <c:f>'F59'!$A$9</c:f>
              <c:strCache>
                <c:ptCount val="1"/>
                <c:pt idx="0">
                  <c:v>OTROS</c:v>
                </c:pt>
              </c:strCache>
            </c:strRef>
          </c:tx>
          <c:spPr>
            <a:solidFill>
              <a:srgbClr val="BDCFF1"/>
            </a:solidFill>
            <a:ln>
              <a:noFill/>
            </a:ln>
            <a:effectLst/>
          </c:spPr>
          <c:invertIfNegative val="0"/>
          <c:dLbls>
            <c:dLbl>
              <c:idx val="1"/>
              <c:layout>
                <c:manualLayout>
                  <c:x val="0"/>
                  <c:y val="-1.3333333333333353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'F59'!$E$9</c15:f>
                      <c15:dlblFieldTableCache>
                        <c:ptCount val="1"/>
                        <c:pt idx="0">
                          <c:v>0.2%</c:v>
                        </c:pt>
                      </c15:dlblFieldTableCache>
                    </c15:dlblFTEntry>
                  </c15:dlblFieldTable>
                  <c15:showDataLabelsRange val="0"/>
                </c:ext>
                <c:ext xmlns:c16="http://schemas.microsoft.com/office/drawing/2014/chart" uri="{C3380CC4-5D6E-409C-BE32-E72D297353CC}">
                  <c16:uniqueId val="{00000006-31E5-4A27-A3CF-8E75A69EF52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'F59'!$B$5:$C$5</c:f>
              <c:strCache>
                <c:ptCount val="2"/>
                <c:pt idx="0">
                  <c:v>Cofinanciamientos y subsidios</c:v>
                </c:pt>
                <c:pt idx="1">
                  <c:v>Crédito individual</c:v>
                </c:pt>
              </c:strCache>
            </c:strRef>
          </c:cat>
          <c:val>
            <c:numRef>
              <c:f>'F59'!$B$9:$C$9</c:f>
              <c:numCache>
                <c:formatCode>General</c:formatCode>
                <c:ptCount val="2"/>
                <c:pt idx="1">
                  <c:v>7</c:v>
                </c:pt>
              </c:numCache>
            </c:numRef>
          </c:val>
          <c:extLst>
            <c:ext xmlns:c16="http://schemas.microsoft.com/office/drawing/2014/chart" uri="{C3380CC4-5D6E-409C-BE32-E72D297353CC}">
              <c16:uniqueId val="{00000007-31E5-4A27-A3CF-8E75A69EF52D}"/>
            </c:ext>
          </c:extLst>
        </c:ser>
        <c:ser>
          <c:idx val="4"/>
          <c:order val="4"/>
          <c:tx>
            <c:strRef>
              <c:f>'F59'!$A$10</c:f>
              <c:strCache>
                <c:ptCount val="1"/>
                <c:pt idx="0">
                  <c:v>Cofinanciamientos y subsidios</c:v>
                </c:pt>
              </c:strCache>
            </c:strRef>
          </c:tx>
          <c:spPr>
            <a:solidFill>
              <a:srgbClr val="393D3F"/>
            </a:solidFill>
            <a:ln>
              <a:noFill/>
            </a:ln>
            <a:effectLst/>
          </c:spPr>
          <c:invertIfNegative val="0"/>
          <c:dLbls>
            <c:dLbl>
              <c:idx val="0"/>
              <c:tx>
                <c:rich>
                  <a:bodyPr/>
                  <a:lstStyle/>
                  <a:p>
                    <a:fld id="{C1E2FB88-0F2D-42A6-8FC0-E300CD55A10C}" type="CELLRANGE">
                      <a:rPr lang="en-US"/>
                      <a:pPr/>
                      <a:t>[CELLRANGE]</a:t>
                    </a:fld>
                    <a:r>
                      <a:rPr lang="en-US" baseline="0"/>
                      <a:t>, </a:t>
                    </a:r>
                    <a:fld id="{7D9485CF-BC75-4933-86BB-275A055469FF}"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1E5-4A27-A3CF-8E75A69EF52D}"/>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E5-4A27-A3CF-8E75A69EF52D}"/>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'F59'!$B$5:$C$5</c:f>
              <c:strCache>
                <c:ptCount val="2"/>
                <c:pt idx="0">
                  <c:v>Cofinanciamientos y subsidios</c:v>
                </c:pt>
                <c:pt idx="1">
                  <c:v>Crédito individual</c:v>
                </c:pt>
              </c:strCache>
            </c:strRef>
          </c:cat>
          <c:val>
            <c:numRef>
              <c:f>'F59'!$B$10:$C$10</c:f>
              <c:numCache>
                <c:formatCode>General</c:formatCode>
                <c:ptCount val="2"/>
                <c:pt idx="0">
                  <c:v>697</c:v>
                </c:pt>
              </c:numCache>
            </c:numRef>
          </c:val>
          <c:extLst>
            <c:ext xmlns:c15="http://schemas.microsoft.com/office/drawing/2012/chart" uri="{02D57815-91ED-43cb-92C2-25804820EDAC}">
              <c15:datalabelsRange>
                <c15:f>'F59'!$D$10</c15:f>
                <c15:dlblRangeCache>
                  <c:ptCount val="1"/>
                  <c:pt idx="0">
                    <c:v>19.8%</c:v>
                  </c:pt>
                </c15:dlblRangeCache>
              </c15:datalabelsRange>
            </c:ext>
            <c:ext xmlns:c16="http://schemas.microsoft.com/office/drawing/2014/chart" uri="{C3380CC4-5D6E-409C-BE32-E72D297353CC}">
              <c16:uniqueId val="{0000000A-31E5-4A27-A3CF-8E75A69EF52D}"/>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'F60'!$B$7</c:f>
              <c:strCache>
                <c:ptCount val="1"/>
                <c:pt idx="0">
                  <c:v>Económica</c:v>
                </c:pt>
              </c:strCache>
            </c:strRef>
          </c:tx>
          <c:spPr>
            <a:solidFill>
              <a:srgbClr val="FBBB27"/>
            </a:solidFill>
            <a:ln>
              <a:noFill/>
            </a:ln>
            <a:effectLst/>
          </c:spPr>
          <c:invertIfNegative val="0"/>
          <c:dLbls>
            <c:dLbl>
              <c:idx val="1"/>
              <c:layout>
                <c:manualLayout>
                  <c:x val="-0.12257104908474786"/>
                  <c:y val="-6.716307057111453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78E-44BB-91FB-BF88FC802DE3}"/>
                </c:ext>
              </c:extLst>
            </c:dLbl>
            <c:dLbl>
              <c:idx val="2"/>
              <c:layout>
                <c:manualLayout>
                  <c:x val="0.11945945861204907"/>
                  <c:y val="-5.3872053872053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4663963292445474E-2"/>
                      <c:h val="0.12962962962962962"/>
                    </c:manualLayout>
                  </c15:layout>
                </c:ext>
                <c:ext xmlns:c16="http://schemas.microsoft.com/office/drawing/2014/chart" uri="{C3380CC4-5D6E-409C-BE32-E72D297353CC}">
                  <c16:uniqueId val="{00000001-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'F60'!$C$6:$F$6</c15:sqref>
                  </c15:fullRef>
                </c:ext>
              </c:extLst>
              <c:f>'F60'!$C$6:$E$6</c:f>
              <c:strCache>
                <c:ptCount val="3"/>
                <c:pt idx="0">
                  <c:v> INFONAVIT </c:v>
                </c:pt>
                <c:pt idx="1">
                  <c:v> BANCA (CNBV) </c:v>
                </c:pt>
                <c:pt idx="2">
                  <c:v> FOVISSSTE </c:v>
                </c:pt>
              </c:strCache>
            </c:strRef>
          </c:cat>
          <c:val>
            <c:numRef>
              <c:extLst>
                <c:ext xmlns:c15="http://schemas.microsoft.com/office/drawing/2012/chart" uri="{02D57815-91ED-43cb-92C2-25804820EDAC}">
                  <c15:fullRef>
                    <c15:sqref>'F60'!$C$7:$F$7</c15:sqref>
                  </c15:fullRef>
                </c:ext>
              </c:extLst>
              <c:f>'F60'!$C$7:$E$7</c:f>
              <c:numCache>
                <c:formatCode>0.0%</c:formatCode>
                <c:ptCount val="3"/>
                <c:pt idx="0">
                  <c:v>1.8292682926829267E-2</c:v>
                </c:pt>
                <c:pt idx="1">
                  <c:v>0</c:v>
                </c:pt>
                <c:pt idx="2">
                  <c:v>0</c:v>
                </c:pt>
              </c:numCache>
            </c:numRef>
          </c:val>
          <c:extLst>
            <c:ext xmlns:c16="http://schemas.microsoft.com/office/drawing/2014/chart" uri="{C3380CC4-5D6E-409C-BE32-E72D297353CC}">
              <c16:uniqueId val="{00000002-478E-44BB-91FB-BF88FC802DE3}"/>
            </c:ext>
          </c:extLst>
        </c:ser>
        <c:ser>
          <c:idx val="1"/>
          <c:order val="1"/>
          <c:tx>
            <c:strRef>
              <c:f>'F60'!$B$8</c:f>
              <c:strCache>
                <c:ptCount val="1"/>
                <c:pt idx="0">
                  <c:v>Popular</c:v>
                </c:pt>
              </c:strCache>
            </c:strRef>
          </c:tx>
          <c:spPr>
            <a:solidFill>
              <a:srgbClr val="FAD496"/>
            </a:solidFill>
            <a:ln>
              <a:noFill/>
            </a:ln>
            <a:effectLst/>
          </c:spPr>
          <c:invertIfNegative val="0"/>
          <c:dLbls>
            <c:dLbl>
              <c:idx val="1"/>
              <c:layout>
                <c:manualLayout>
                  <c:x val="0.11219368172423974"/>
                  <c:y val="-0.14035087719298259"/>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'F60'!$C$6:$F$6</c15:sqref>
                  </c15:fullRef>
                </c:ext>
              </c:extLst>
              <c:f>'F60'!$C$6:$E$6</c:f>
              <c:strCache>
                <c:ptCount val="3"/>
                <c:pt idx="0">
                  <c:v> INFONAVIT </c:v>
                </c:pt>
                <c:pt idx="1">
                  <c:v> BANCA (CNBV) </c:v>
                </c:pt>
                <c:pt idx="2">
                  <c:v> FOVISSSTE </c:v>
                </c:pt>
              </c:strCache>
            </c:strRef>
          </c:cat>
          <c:val>
            <c:numRef>
              <c:extLst>
                <c:ext xmlns:c15="http://schemas.microsoft.com/office/drawing/2012/chart" uri="{02D57815-91ED-43cb-92C2-25804820EDAC}">
                  <c15:fullRef>
                    <c15:sqref>'F60'!$C$8:$F$8</c15:sqref>
                  </c15:fullRef>
                </c:ext>
              </c:extLst>
              <c:f>'F60'!$C$8:$E$8</c:f>
              <c:numCache>
                <c:formatCode>0.0%</c:formatCode>
                <c:ptCount val="3"/>
                <c:pt idx="0">
                  <c:v>0.48824041811846691</c:v>
                </c:pt>
                <c:pt idx="1">
                  <c:v>6.7114093959731542E-3</c:v>
                </c:pt>
                <c:pt idx="2">
                  <c:v>2.7210884353741496E-2</c:v>
                </c:pt>
              </c:numCache>
            </c:numRef>
          </c:val>
          <c:extLst>
            <c:ext xmlns:c16="http://schemas.microsoft.com/office/drawing/2014/chart" uri="{C3380CC4-5D6E-409C-BE32-E72D297353CC}">
              <c16:uniqueId val="{00000004-478E-44BB-91FB-BF88FC802DE3}"/>
            </c:ext>
          </c:extLst>
        </c:ser>
        <c:ser>
          <c:idx val="2"/>
          <c:order val="2"/>
          <c:tx>
            <c:strRef>
              <c:f>'F60'!$B$9</c:f>
              <c:strCache>
                <c:ptCount val="1"/>
                <c:pt idx="0">
                  <c:v>Tradicional</c:v>
                </c:pt>
              </c:strCache>
            </c:strRef>
          </c:tx>
          <c:spPr>
            <a:solidFill>
              <a:srgbClr val="C9D0D6"/>
            </a:solidFill>
            <a:ln>
              <a:noFill/>
            </a:ln>
            <a:effectLst/>
          </c:spPr>
          <c:invertIfNegative val="0"/>
          <c:dLbls>
            <c:dLbl>
              <c:idx val="1"/>
              <c:layout>
                <c:manualLayout>
                  <c:x val="-1.4762326542663124E-3"/>
                  <c:y val="-3.50877192982456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'F60'!$C$6:$F$6</c15:sqref>
                  </c15:fullRef>
                </c:ext>
              </c:extLst>
              <c:f>'F60'!$C$6:$E$6</c:f>
              <c:strCache>
                <c:ptCount val="3"/>
                <c:pt idx="0">
                  <c:v> INFONAVIT </c:v>
                </c:pt>
                <c:pt idx="1">
                  <c:v> BANCA (CNBV) </c:v>
                </c:pt>
                <c:pt idx="2">
                  <c:v> FOVISSSTE </c:v>
                </c:pt>
              </c:strCache>
            </c:strRef>
          </c:cat>
          <c:val>
            <c:numRef>
              <c:extLst>
                <c:ext xmlns:c15="http://schemas.microsoft.com/office/drawing/2012/chart" uri="{02D57815-91ED-43cb-92C2-25804820EDAC}">
                  <c15:fullRef>
                    <c15:sqref>'F60'!$C$9:$F$9</c15:sqref>
                  </c15:fullRef>
                </c:ext>
              </c:extLst>
              <c:f>'F60'!$C$9:$E$9</c:f>
              <c:numCache>
                <c:formatCode>0.0%</c:formatCode>
                <c:ptCount val="3"/>
                <c:pt idx="0">
                  <c:v>0.29094076655052264</c:v>
                </c:pt>
                <c:pt idx="1">
                  <c:v>0.10642377756471716</c:v>
                </c:pt>
                <c:pt idx="2">
                  <c:v>0.45578231292517007</c:v>
                </c:pt>
              </c:numCache>
            </c:numRef>
          </c:val>
          <c:extLst>
            <c:ext xmlns:c16="http://schemas.microsoft.com/office/drawing/2014/chart" uri="{C3380CC4-5D6E-409C-BE32-E72D297353CC}">
              <c16:uniqueId val="{00000006-478E-44BB-91FB-BF88FC802DE3}"/>
            </c:ext>
          </c:extLst>
        </c:ser>
        <c:ser>
          <c:idx val="3"/>
          <c:order val="3"/>
          <c:tx>
            <c:strRef>
              <c:f>'F60'!$B$10</c:f>
              <c:strCache>
                <c:ptCount val="1"/>
                <c:pt idx="0">
                  <c:v>Media</c:v>
                </c:pt>
              </c:strCache>
            </c:strRef>
          </c:tx>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'F60'!$C$6:$F$6</c15:sqref>
                  </c15:fullRef>
                </c:ext>
              </c:extLst>
              <c:f>'F60'!$C$6:$E$6</c:f>
              <c:strCache>
                <c:ptCount val="3"/>
                <c:pt idx="0">
                  <c:v> INFONAVIT </c:v>
                </c:pt>
                <c:pt idx="1">
                  <c:v> BANCA (CNBV) </c:v>
                </c:pt>
                <c:pt idx="2">
                  <c:v> FOVISSSTE </c:v>
                </c:pt>
              </c:strCache>
            </c:strRef>
          </c:cat>
          <c:val>
            <c:numRef>
              <c:extLst>
                <c:ext xmlns:c15="http://schemas.microsoft.com/office/drawing/2012/chart" uri="{02D57815-91ED-43cb-92C2-25804820EDAC}">
                  <c15:fullRef>
                    <c15:sqref>'F60'!$C$10:$F$10</c15:sqref>
                  </c15:fullRef>
                </c:ext>
              </c:extLst>
              <c:f>'F60'!$C$10:$E$10</c:f>
              <c:numCache>
                <c:formatCode>0.0%</c:formatCode>
                <c:ptCount val="3"/>
                <c:pt idx="0">
                  <c:v>0.13763066202090593</c:v>
                </c:pt>
                <c:pt idx="1">
                  <c:v>0.40268456375838924</c:v>
                </c:pt>
                <c:pt idx="2">
                  <c:v>0.45578231292517007</c:v>
                </c:pt>
              </c:numCache>
            </c:numRef>
          </c:val>
          <c:extLst>
            <c:ext xmlns:c16="http://schemas.microsoft.com/office/drawing/2014/chart" uri="{C3380CC4-5D6E-409C-BE32-E72D297353CC}">
              <c16:uniqueId val="{00000007-478E-44BB-91FB-BF88FC802DE3}"/>
            </c:ext>
          </c:extLst>
        </c:ser>
        <c:ser>
          <c:idx val="4"/>
          <c:order val="4"/>
          <c:tx>
            <c:strRef>
              <c:f>'F60'!$B$11</c:f>
              <c:strCache>
                <c:ptCount val="1"/>
                <c:pt idx="0">
                  <c:v>Residencial</c:v>
                </c:pt>
              </c:strCache>
            </c:strRef>
          </c:tx>
          <c:spPr>
            <a:solidFill>
              <a:schemeClr val="accent5">
                <a:lumMod val="60000"/>
                <a:lumOff val="40000"/>
              </a:schemeClr>
            </a:solidFill>
            <a:ln>
              <a:noFill/>
            </a:ln>
            <a:effectLst/>
          </c:spPr>
          <c:invertIfNegative val="0"/>
          <c:dLbls>
            <c:dLbl>
              <c:idx val="2"/>
              <c:layout>
                <c:manualLayout>
                  <c:x val="1.0639923312477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'F60'!$C$6:$F$6</c15:sqref>
                  </c15:fullRef>
                </c:ext>
              </c:extLst>
              <c:f>'F60'!$C$6:$E$6</c:f>
              <c:strCache>
                <c:ptCount val="3"/>
                <c:pt idx="0">
                  <c:v> INFONAVIT </c:v>
                </c:pt>
                <c:pt idx="1">
                  <c:v> BANCA (CNBV) </c:v>
                </c:pt>
                <c:pt idx="2">
                  <c:v> FOVISSSTE </c:v>
                </c:pt>
              </c:strCache>
            </c:strRef>
          </c:cat>
          <c:val>
            <c:numRef>
              <c:extLst>
                <c:ext xmlns:c15="http://schemas.microsoft.com/office/drawing/2012/chart" uri="{02D57815-91ED-43cb-92C2-25804820EDAC}">
                  <c15:fullRef>
                    <c15:sqref>'F60'!$C$11:$F$11</c15:sqref>
                  </c15:fullRef>
                </c:ext>
              </c:extLst>
              <c:f>'F60'!$C$11:$E$11</c:f>
              <c:numCache>
                <c:formatCode>0.0%</c:formatCode>
                <c:ptCount val="3"/>
                <c:pt idx="0">
                  <c:v>5.7055749128919864E-2</c:v>
                </c:pt>
                <c:pt idx="1">
                  <c:v>0.32598274209012462</c:v>
                </c:pt>
                <c:pt idx="2">
                  <c:v>6.1224489795918366E-2</c:v>
                </c:pt>
              </c:numCache>
            </c:numRef>
          </c:val>
          <c:extLst>
            <c:ext xmlns:c16="http://schemas.microsoft.com/office/drawing/2014/chart" uri="{C3380CC4-5D6E-409C-BE32-E72D297353CC}">
              <c16:uniqueId val="{00000009-478E-44BB-91FB-BF88FC802DE3}"/>
            </c:ext>
          </c:extLst>
        </c:ser>
        <c:ser>
          <c:idx val="5"/>
          <c:order val="5"/>
          <c:tx>
            <c:strRef>
              <c:f>'F60'!$B$12</c:f>
              <c:strCache>
                <c:ptCount val="1"/>
                <c:pt idx="0">
                  <c:v>Residencial plus</c:v>
                </c:pt>
              </c:strCache>
            </c:strRef>
          </c:tx>
          <c:spPr>
            <a:solidFill>
              <a:schemeClr val="accent6">
                <a:lumMod val="60000"/>
                <a:lumOff val="40000"/>
              </a:schemeClr>
            </a:solidFill>
            <a:ln>
              <a:noFill/>
            </a:ln>
            <a:effectLst/>
          </c:spPr>
          <c:invertIfNegative val="0"/>
          <c:dLbls>
            <c:dLbl>
              <c:idx val="0"/>
              <c:layout>
                <c:manualLayout>
                  <c:x val="0.13707207109972283"/>
                  <c:y val="3.19865319865319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0.1104999992161453"/>
                      <c:h val="0.12626262626262627"/>
                    </c:manualLayout>
                  </c15:layout>
                </c:ext>
                <c:ext xmlns:c16="http://schemas.microsoft.com/office/drawing/2014/chart" uri="{C3380CC4-5D6E-409C-BE32-E72D297353CC}">
                  <c16:uniqueId val="{0000000A-478E-44BB-91FB-BF88FC802DE3}"/>
                </c:ext>
              </c:extLst>
            </c:dLbl>
            <c:dLbl>
              <c:idx val="2"/>
              <c:layout>
                <c:manualLayout>
                  <c:x val="0.11936207973780169"/>
                  <c:y val="3.9003950263792782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5184684009472331E-2"/>
                      <c:h val="0.14646464646464646"/>
                    </c:manualLayout>
                  </c15:layout>
                </c:ext>
                <c:ext xmlns:c16="http://schemas.microsoft.com/office/drawing/2014/chart" uri="{C3380CC4-5D6E-409C-BE32-E72D297353CC}">
                  <c16:uniqueId val="{0000000B-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'F60'!$C$6:$F$6</c15:sqref>
                  </c15:fullRef>
                </c:ext>
              </c:extLst>
              <c:f>'F60'!$C$6:$E$6</c:f>
              <c:strCache>
                <c:ptCount val="3"/>
                <c:pt idx="0">
                  <c:v> INFONAVIT </c:v>
                </c:pt>
                <c:pt idx="1">
                  <c:v> BANCA (CNBV) </c:v>
                </c:pt>
                <c:pt idx="2">
                  <c:v> FOVISSSTE </c:v>
                </c:pt>
              </c:strCache>
            </c:strRef>
          </c:cat>
          <c:val>
            <c:numRef>
              <c:extLst>
                <c:ext xmlns:c15="http://schemas.microsoft.com/office/drawing/2012/chart" uri="{02D57815-91ED-43cb-92C2-25804820EDAC}">
                  <c15:fullRef>
                    <c15:sqref>'F60'!$C$12:$F$12</c15:sqref>
                  </c15:fullRef>
                </c:ext>
              </c:extLst>
              <c:f>'F60'!$C$12:$E$12</c:f>
              <c:numCache>
                <c:formatCode>0.0%</c:formatCode>
                <c:ptCount val="3"/>
                <c:pt idx="0">
                  <c:v>7.8397212543554005E-3</c:v>
                </c:pt>
                <c:pt idx="1">
                  <c:v>0.15819750719079578</c:v>
                </c:pt>
                <c:pt idx="2">
                  <c:v>0</c:v>
                </c:pt>
              </c:numCache>
            </c:numRef>
          </c:val>
          <c:extLst>
            <c:ext xmlns:c16="http://schemas.microsoft.com/office/drawing/2014/chart" uri="{C3380CC4-5D6E-409C-BE32-E72D297353CC}">
              <c16:uniqueId val="{0000000C-478E-44BB-91FB-BF88FC802DE3}"/>
            </c:ext>
          </c:extLst>
        </c:ser>
        <c:dLbls>
          <c:dLblPos val="ctr"/>
          <c:showLegendKey val="0"/>
          <c:showVal val="1"/>
          <c:showCatName val="0"/>
          <c:showSerName val="0"/>
          <c:showPercent val="0"/>
          <c:showBubbleSize val="0"/>
        </c:dLbls>
        <c:gapWidth val="150"/>
        <c:overlap val="100"/>
        <c:axId val="1407769103"/>
        <c:axId val="1402839183"/>
      </c:barChart>
      <c:catAx>
        <c:axId val="14077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02839183"/>
        <c:crosses val="autoZero"/>
        <c:auto val="1"/>
        <c:lblAlgn val="ctr"/>
        <c:lblOffset val="100"/>
        <c:noMultiLvlLbl val="0"/>
      </c:catAx>
      <c:valAx>
        <c:axId val="1402839183"/>
        <c:scaling>
          <c:orientation val="minMax"/>
          <c:max val="1"/>
        </c:scaling>
        <c:delete val="1"/>
        <c:axPos val="l"/>
        <c:numFmt formatCode="0.0%" sourceLinked="1"/>
        <c:majorTickMark val="none"/>
        <c:minorTickMark val="none"/>
        <c:tickLblPos val="nextTo"/>
        <c:crossAx val="14077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'F61'!$F$6</c:f>
              <c:strCache>
                <c:ptCount val="1"/>
                <c:pt idx="0">
                  <c:v>Nacional</c:v>
                </c:pt>
              </c:strCache>
            </c:strRef>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8988-4239-9500-5D024396102C}"/>
              </c:ext>
            </c:extLst>
          </c:dPt>
          <c:dPt>
            <c:idx val="1"/>
            <c:invertIfNegative val="0"/>
            <c:bubble3D val="0"/>
            <c:extLst>
              <c:ext xmlns:c16="http://schemas.microsoft.com/office/drawing/2014/chart" uri="{C3380CC4-5D6E-409C-BE32-E72D297353CC}">
                <c16:uniqueId val="{00000001-8988-4239-9500-5D024396102C}"/>
              </c:ext>
            </c:extLst>
          </c:dPt>
          <c:dPt>
            <c:idx val="2"/>
            <c:invertIfNegative val="0"/>
            <c:bubble3D val="0"/>
            <c:extLst>
              <c:ext xmlns:c16="http://schemas.microsoft.com/office/drawing/2014/chart" uri="{C3380CC4-5D6E-409C-BE32-E72D297353CC}">
                <c16:uniqueId val="{00000002-8988-4239-9500-5D024396102C}"/>
              </c:ext>
            </c:extLst>
          </c:dPt>
          <c:dPt>
            <c:idx val="3"/>
            <c:invertIfNegative val="0"/>
            <c:bubble3D val="0"/>
            <c:extLst>
              <c:ext xmlns:c16="http://schemas.microsoft.com/office/drawing/2014/chart" uri="{C3380CC4-5D6E-409C-BE32-E72D297353CC}">
                <c16:uniqueId val="{00000003-8988-4239-9500-5D024396102C}"/>
              </c:ext>
            </c:extLst>
          </c:dPt>
          <c:dPt>
            <c:idx val="4"/>
            <c:invertIfNegative val="0"/>
            <c:bubble3D val="0"/>
            <c:extLst>
              <c:ext xmlns:c16="http://schemas.microsoft.com/office/drawing/2014/chart" uri="{C3380CC4-5D6E-409C-BE32-E72D297353CC}">
                <c16:uniqueId val="{00000004-8988-4239-9500-5D024396102C}"/>
              </c:ext>
            </c:extLst>
          </c:dPt>
          <c:dPt>
            <c:idx val="5"/>
            <c:invertIfNegative val="0"/>
            <c:bubble3D val="0"/>
            <c:extLst>
              <c:ext xmlns:c16="http://schemas.microsoft.com/office/drawing/2014/chart" uri="{C3380CC4-5D6E-409C-BE32-E72D297353CC}">
                <c16:uniqueId val="{00000005-8988-4239-9500-5D024396102C}"/>
              </c:ext>
            </c:extLst>
          </c:dPt>
          <c:dPt>
            <c:idx val="6"/>
            <c:invertIfNegative val="0"/>
            <c:bubble3D val="0"/>
            <c:spPr>
              <a:solidFill>
                <a:srgbClr val="E2AC00"/>
              </a:solidFill>
              <a:ln w="0" cmpd="sng">
                <a:noFill/>
                <a:prstDash val="solid"/>
              </a:ln>
            </c:spPr>
            <c:extLst>
              <c:ext xmlns:c16="http://schemas.microsoft.com/office/drawing/2014/chart" uri="{C3380CC4-5D6E-409C-BE32-E72D297353CC}">
                <c16:uniqueId val="{00000007-8988-4239-9500-5D024396102C}"/>
              </c:ext>
            </c:extLst>
          </c:dPt>
          <c:dPt>
            <c:idx val="7"/>
            <c:invertIfNegative val="0"/>
            <c:bubble3D val="0"/>
            <c:extLst>
              <c:ext xmlns:c16="http://schemas.microsoft.com/office/drawing/2014/chart" uri="{C3380CC4-5D6E-409C-BE32-E72D297353CC}">
                <c16:uniqueId val="{00000008-8988-4239-9500-5D024396102C}"/>
              </c:ext>
            </c:extLst>
          </c:dPt>
          <c:dPt>
            <c:idx val="8"/>
            <c:invertIfNegative val="0"/>
            <c:bubble3D val="0"/>
            <c:extLst>
              <c:ext xmlns:c16="http://schemas.microsoft.com/office/drawing/2014/chart" uri="{C3380CC4-5D6E-409C-BE32-E72D297353CC}">
                <c16:uniqueId val="{00000009-8988-4239-9500-5D024396102C}"/>
              </c:ext>
            </c:extLst>
          </c:dPt>
          <c:dPt>
            <c:idx val="9"/>
            <c:invertIfNegative val="0"/>
            <c:bubble3D val="0"/>
            <c:extLst>
              <c:ext xmlns:c16="http://schemas.microsoft.com/office/drawing/2014/chart" uri="{C3380CC4-5D6E-409C-BE32-E72D297353CC}">
                <c16:uniqueId val="{0000000A-8988-4239-9500-5D024396102C}"/>
              </c:ext>
            </c:extLst>
          </c:dPt>
          <c:dPt>
            <c:idx val="10"/>
            <c:invertIfNegative val="0"/>
            <c:bubble3D val="0"/>
            <c:extLst>
              <c:ext xmlns:c16="http://schemas.microsoft.com/office/drawing/2014/chart" uri="{C3380CC4-5D6E-409C-BE32-E72D297353CC}">
                <c16:uniqueId val="{0000000B-8988-4239-9500-5D024396102C}"/>
              </c:ext>
            </c:extLst>
          </c:dPt>
          <c:dPt>
            <c:idx val="11"/>
            <c:invertIfNegative val="0"/>
            <c:bubble3D val="0"/>
            <c:extLst>
              <c:ext xmlns:c16="http://schemas.microsoft.com/office/drawing/2014/chart" uri="{C3380CC4-5D6E-409C-BE32-E72D297353CC}">
                <c16:uniqueId val="{0000000C-8988-4239-9500-5D024396102C}"/>
              </c:ext>
            </c:extLst>
          </c:dPt>
          <c:dPt>
            <c:idx val="12"/>
            <c:invertIfNegative val="0"/>
            <c:bubble3D val="0"/>
            <c:extLst>
              <c:ext xmlns:c16="http://schemas.microsoft.com/office/drawing/2014/chart" uri="{C3380CC4-5D6E-409C-BE32-E72D297353CC}">
                <c16:uniqueId val="{0000000D-8988-4239-9500-5D024396102C}"/>
              </c:ext>
            </c:extLst>
          </c:dPt>
          <c:dPt>
            <c:idx val="13"/>
            <c:invertIfNegative val="0"/>
            <c:bubble3D val="0"/>
            <c:extLst>
              <c:ext xmlns:c16="http://schemas.microsoft.com/office/drawing/2014/chart" uri="{C3380CC4-5D6E-409C-BE32-E72D297353CC}">
                <c16:uniqueId val="{0000000E-8988-4239-9500-5D024396102C}"/>
              </c:ext>
            </c:extLst>
          </c:dPt>
          <c:dPt>
            <c:idx val="14"/>
            <c:invertIfNegative val="0"/>
            <c:bubble3D val="0"/>
            <c:extLst>
              <c:ext xmlns:c16="http://schemas.microsoft.com/office/drawing/2014/chart" uri="{C3380CC4-5D6E-409C-BE32-E72D297353CC}">
                <c16:uniqueId val="{0000000F-8988-4239-9500-5D024396102C}"/>
              </c:ext>
            </c:extLst>
          </c:dPt>
          <c:dPt>
            <c:idx val="15"/>
            <c:invertIfNegative val="0"/>
            <c:bubble3D val="0"/>
            <c:extLst>
              <c:ext xmlns:c16="http://schemas.microsoft.com/office/drawing/2014/chart" uri="{C3380CC4-5D6E-409C-BE32-E72D297353CC}">
                <c16:uniqueId val="{00000010-8988-4239-9500-5D024396102C}"/>
              </c:ext>
            </c:extLst>
          </c:dPt>
          <c:dPt>
            <c:idx val="16"/>
            <c:invertIfNegative val="0"/>
            <c:bubble3D val="0"/>
            <c:extLst>
              <c:ext xmlns:c16="http://schemas.microsoft.com/office/drawing/2014/chart" uri="{C3380CC4-5D6E-409C-BE32-E72D297353CC}">
                <c16:uniqueId val="{00000011-8988-4239-9500-5D024396102C}"/>
              </c:ext>
            </c:extLst>
          </c:dPt>
          <c:dPt>
            <c:idx val="17"/>
            <c:invertIfNegative val="0"/>
            <c:bubble3D val="0"/>
            <c:extLst>
              <c:ext xmlns:c16="http://schemas.microsoft.com/office/drawing/2014/chart" uri="{C3380CC4-5D6E-409C-BE32-E72D297353CC}">
                <c16:uniqueId val="{00000012-8988-4239-9500-5D024396102C}"/>
              </c:ext>
            </c:extLst>
          </c:dPt>
          <c:dPt>
            <c:idx val="18"/>
            <c:invertIfNegative val="0"/>
            <c:bubble3D val="0"/>
            <c:extLst>
              <c:ext xmlns:c16="http://schemas.microsoft.com/office/drawing/2014/chart" uri="{C3380CC4-5D6E-409C-BE32-E72D297353CC}">
                <c16:uniqueId val="{00000013-8988-4239-9500-5D024396102C}"/>
              </c:ext>
            </c:extLst>
          </c:dPt>
          <c:dPt>
            <c:idx val="19"/>
            <c:invertIfNegative val="0"/>
            <c:bubble3D val="0"/>
            <c:extLst>
              <c:ext xmlns:c16="http://schemas.microsoft.com/office/drawing/2014/chart" uri="{C3380CC4-5D6E-409C-BE32-E72D297353CC}">
                <c16:uniqueId val="{00000014-8988-4239-9500-5D024396102C}"/>
              </c:ext>
            </c:extLst>
          </c:dPt>
          <c:dPt>
            <c:idx val="20"/>
            <c:invertIfNegative val="0"/>
            <c:bubble3D val="0"/>
            <c:extLst>
              <c:ext xmlns:c16="http://schemas.microsoft.com/office/drawing/2014/chart" uri="{C3380CC4-5D6E-409C-BE32-E72D297353CC}">
                <c16:uniqueId val="{00000015-8988-4239-9500-5D024396102C}"/>
              </c:ext>
            </c:extLst>
          </c:dPt>
          <c:dPt>
            <c:idx val="22"/>
            <c:invertIfNegative val="0"/>
            <c:bubble3D val="0"/>
            <c:extLst>
              <c:ext xmlns:c16="http://schemas.microsoft.com/office/drawing/2014/chart" uri="{C3380CC4-5D6E-409C-BE32-E72D297353CC}">
                <c16:uniqueId val="{00000016-8988-4239-9500-5D024396102C}"/>
              </c:ext>
            </c:extLst>
          </c:dPt>
          <c:dPt>
            <c:idx val="23"/>
            <c:invertIfNegative val="0"/>
            <c:bubble3D val="0"/>
            <c:extLst>
              <c:ext xmlns:c16="http://schemas.microsoft.com/office/drawing/2014/chart" uri="{C3380CC4-5D6E-409C-BE32-E72D297353CC}">
                <c16:uniqueId val="{00000017-8988-4239-9500-5D024396102C}"/>
              </c:ext>
            </c:extLst>
          </c:dPt>
          <c:dPt>
            <c:idx val="24"/>
            <c:invertIfNegative val="0"/>
            <c:bubble3D val="0"/>
            <c:extLst>
              <c:ext xmlns:c16="http://schemas.microsoft.com/office/drawing/2014/chart" uri="{C3380CC4-5D6E-409C-BE32-E72D297353CC}">
                <c16:uniqueId val="{00000018-8988-4239-9500-5D024396102C}"/>
              </c:ext>
            </c:extLst>
          </c:dPt>
          <c:dPt>
            <c:idx val="25"/>
            <c:invertIfNegative val="0"/>
            <c:bubble3D val="0"/>
            <c:extLst>
              <c:ext xmlns:c16="http://schemas.microsoft.com/office/drawing/2014/chart" uri="{C3380CC4-5D6E-409C-BE32-E72D297353CC}">
                <c16:uniqueId val="{00000019-8988-4239-9500-5D024396102C}"/>
              </c:ext>
            </c:extLst>
          </c:dPt>
          <c:dPt>
            <c:idx val="26"/>
            <c:invertIfNegative val="0"/>
            <c:bubble3D val="0"/>
            <c:extLst>
              <c:ext xmlns:c16="http://schemas.microsoft.com/office/drawing/2014/chart" uri="{C3380CC4-5D6E-409C-BE32-E72D297353CC}">
                <c16:uniqueId val="{0000001A-8988-4239-9500-5D024396102C}"/>
              </c:ext>
            </c:extLst>
          </c:dPt>
          <c:dPt>
            <c:idx val="27"/>
            <c:invertIfNegative val="0"/>
            <c:bubble3D val="0"/>
            <c:extLst>
              <c:ext xmlns:c16="http://schemas.microsoft.com/office/drawing/2014/chart" uri="{C3380CC4-5D6E-409C-BE32-E72D297353CC}">
                <c16:uniqueId val="{0000001B-8988-4239-9500-5D024396102C}"/>
              </c:ext>
            </c:extLst>
          </c:dPt>
          <c:dPt>
            <c:idx val="28"/>
            <c:invertIfNegative val="0"/>
            <c:bubble3D val="0"/>
            <c:extLst>
              <c:ext xmlns:c16="http://schemas.microsoft.com/office/drawing/2014/chart" uri="{C3380CC4-5D6E-409C-BE32-E72D297353CC}">
                <c16:uniqueId val="{0000001C-8988-4239-9500-5D024396102C}"/>
              </c:ext>
            </c:extLst>
          </c:dPt>
          <c:dPt>
            <c:idx val="29"/>
            <c:invertIfNegative val="0"/>
            <c:bubble3D val="0"/>
            <c:extLst>
              <c:ext xmlns:c16="http://schemas.microsoft.com/office/drawing/2014/chart" uri="{C3380CC4-5D6E-409C-BE32-E72D297353CC}">
                <c16:uniqueId val="{0000001D-8988-4239-9500-5D024396102C}"/>
              </c:ext>
            </c:extLst>
          </c:dPt>
          <c:dPt>
            <c:idx val="30"/>
            <c:invertIfNegative val="0"/>
            <c:bubble3D val="0"/>
            <c:spPr>
              <a:solidFill>
                <a:srgbClr val="E2AC00"/>
              </a:solidFill>
              <a:ln w="0" cmpd="sng">
                <a:noFill/>
                <a:prstDash val="solid"/>
              </a:ln>
            </c:spPr>
            <c:extLst>
              <c:ext xmlns:c16="http://schemas.microsoft.com/office/drawing/2014/chart" uri="{C3380CC4-5D6E-409C-BE32-E72D297353CC}">
                <c16:uniqueId val="{0000001F-8988-4239-9500-5D024396102C}"/>
              </c:ext>
            </c:extLst>
          </c:dPt>
          <c:dPt>
            <c:idx val="31"/>
            <c:invertIfNegative val="0"/>
            <c:bubble3D val="0"/>
            <c:extLst>
              <c:ext xmlns:c16="http://schemas.microsoft.com/office/drawing/2014/chart" uri="{C3380CC4-5D6E-409C-BE32-E72D297353CC}">
                <c16:uniqueId val="{00000020-8988-4239-9500-5D024396102C}"/>
              </c:ext>
            </c:extLst>
          </c:dPt>
          <c:dPt>
            <c:idx val="32"/>
            <c:invertIfNegative val="0"/>
            <c:bubble3D val="0"/>
            <c:extLst>
              <c:ext xmlns:c16="http://schemas.microsoft.com/office/drawing/2014/chart" uri="{C3380CC4-5D6E-409C-BE32-E72D297353CC}">
                <c16:uniqueId val="{00000021-8988-4239-9500-5D024396102C}"/>
              </c:ext>
            </c:extLst>
          </c:dPt>
          <c:dPt>
            <c:idx val="34"/>
            <c:invertIfNegative val="0"/>
            <c:bubble3D val="0"/>
            <c:extLst>
              <c:ext xmlns:c16="http://schemas.microsoft.com/office/drawing/2014/chart" uri="{C3380CC4-5D6E-409C-BE32-E72D297353CC}">
                <c16:uniqueId val="{00000022-8988-4239-9500-5D024396102C}"/>
              </c:ext>
            </c:extLst>
          </c:dPt>
          <c:dPt>
            <c:idx val="35"/>
            <c:invertIfNegative val="0"/>
            <c:bubble3D val="0"/>
            <c:extLst>
              <c:ext xmlns:c16="http://schemas.microsoft.com/office/drawing/2014/chart" uri="{C3380CC4-5D6E-409C-BE32-E72D297353CC}">
                <c16:uniqueId val="{00000023-8988-4239-9500-5D024396102C}"/>
              </c:ext>
            </c:extLst>
          </c:dPt>
          <c:dPt>
            <c:idx val="36"/>
            <c:invertIfNegative val="0"/>
            <c:bubble3D val="0"/>
            <c:extLst>
              <c:ext xmlns:c16="http://schemas.microsoft.com/office/drawing/2014/chart" uri="{C3380CC4-5D6E-409C-BE32-E72D297353CC}">
                <c16:uniqueId val="{00000024-8988-4239-9500-5D024396102C}"/>
              </c:ext>
            </c:extLst>
          </c:dPt>
          <c:dPt>
            <c:idx val="37"/>
            <c:invertIfNegative val="0"/>
            <c:bubble3D val="0"/>
            <c:extLst>
              <c:ext xmlns:c16="http://schemas.microsoft.com/office/drawing/2014/chart" uri="{C3380CC4-5D6E-409C-BE32-E72D297353CC}">
                <c16:uniqueId val="{00000025-8988-4239-9500-5D024396102C}"/>
              </c:ext>
            </c:extLst>
          </c:dPt>
          <c:dPt>
            <c:idx val="38"/>
            <c:invertIfNegative val="0"/>
            <c:bubble3D val="0"/>
            <c:extLst>
              <c:ext xmlns:c16="http://schemas.microsoft.com/office/drawing/2014/chart" uri="{C3380CC4-5D6E-409C-BE32-E72D297353CC}">
                <c16:uniqueId val="{00000026-8988-4239-9500-5D024396102C}"/>
              </c:ext>
            </c:extLst>
          </c:dPt>
          <c:dPt>
            <c:idx val="39"/>
            <c:invertIfNegative val="0"/>
            <c:bubble3D val="0"/>
            <c:extLst>
              <c:ext xmlns:c16="http://schemas.microsoft.com/office/drawing/2014/chart" uri="{C3380CC4-5D6E-409C-BE32-E72D297353CC}">
                <c16:uniqueId val="{00000027-8988-4239-9500-5D024396102C}"/>
              </c:ext>
            </c:extLst>
          </c:dPt>
          <c:dPt>
            <c:idx val="40"/>
            <c:invertIfNegative val="0"/>
            <c:bubble3D val="0"/>
            <c:extLst>
              <c:ext xmlns:c16="http://schemas.microsoft.com/office/drawing/2014/chart" uri="{C3380CC4-5D6E-409C-BE32-E72D297353CC}">
                <c16:uniqueId val="{00000028-8988-4239-9500-5D024396102C}"/>
              </c:ext>
            </c:extLst>
          </c:dPt>
          <c:dPt>
            <c:idx val="41"/>
            <c:invertIfNegative val="0"/>
            <c:bubble3D val="0"/>
            <c:extLst>
              <c:ext xmlns:c16="http://schemas.microsoft.com/office/drawing/2014/chart" uri="{C3380CC4-5D6E-409C-BE32-E72D297353CC}">
                <c16:uniqueId val="{00000029-8988-4239-9500-5D024396102C}"/>
              </c:ext>
            </c:extLst>
          </c:dPt>
          <c:dPt>
            <c:idx val="42"/>
            <c:invertIfNegative val="0"/>
            <c:bubble3D val="0"/>
            <c:spPr>
              <a:solidFill>
                <a:srgbClr val="E2AC00"/>
              </a:solidFill>
              <a:ln w="0" cmpd="sng">
                <a:noFill/>
                <a:prstDash val="solid"/>
              </a:ln>
            </c:spPr>
            <c:extLst>
              <c:ext xmlns:c16="http://schemas.microsoft.com/office/drawing/2014/chart" uri="{C3380CC4-5D6E-409C-BE32-E72D297353CC}">
                <c16:uniqueId val="{0000002B-8988-4239-9500-5D024396102C}"/>
              </c:ext>
            </c:extLst>
          </c:dPt>
          <c:dPt>
            <c:idx val="43"/>
            <c:invertIfNegative val="0"/>
            <c:bubble3D val="0"/>
            <c:extLst>
              <c:ext xmlns:c16="http://schemas.microsoft.com/office/drawing/2014/chart" uri="{C3380CC4-5D6E-409C-BE32-E72D297353CC}">
                <c16:uniqueId val="{0000002C-8988-4239-9500-5D024396102C}"/>
              </c:ext>
            </c:extLst>
          </c:dPt>
          <c:dPt>
            <c:idx val="44"/>
            <c:invertIfNegative val="0"/>
            <c:bubble3D val="0"/>
            <c:extLst>
              <c:ext xmlns:c16="http://schemas.microsoft.com/office/drawing/2014/chart" uri="{C3380CC4-5D6E-409C-BE32-E72D297353CC}">
                <c16:uniqueId val="{0000002D-8988-4239-9500-5D024396102C}"/>
              </c:ext>
            </c:extLst>
          </c:dPt>
          <c:dPt>
            <c:idx val="45"/>
            <c:invertIfNegative val="0"/>
            <c:bubble3D val="0"/>
            <c:extLst>
              <c:ext xmlns:c16="http://schemas.microsoft.com/office/drawing/2014/chart" uri="{C3380CC4-5D6E-409C-BE32-E72D297353CC}">
                <c16:uniqueId val="{0000002E-8988-4239-9500-5D024396102C}"/>
              </c:ext>
            </c:extLst>
          </c:dPt>
          <c:dPt>
            <c:idx val="46"/>
            <c:invertIfNegative val="0"/>
            <c:bubble3D val="0"/>
            <c:extLst>
              <c:ext xmlns:c16="http://schemas.microsoft.com/office/drawing/2014/chart" uri="{C3380CC4-5D6E-409C-BE32-E72D297353CC}">
                <c16:uniqueId val="{0000002F-8988-4239-9500-5D024396102C}"/>
              </c:ext>
            </c:extLst>
          </c:dPt>
          <c:dPt>
            <c:idx val="47"/>
            <c:invertIfNegative val="0"/>
            <c:bubble3D val="0"/>
            <c:extLst>
              <c:ext xmlns:c16="http://schemas.microsoft.com/office/drawing/2014/chart" uri="{C3380CC4-5D6E-409C-BE32-E72D297353CC}">
                <c16:uniqueId val="{00000030-8988-4239-9500-5D024396102C}"/>
              </c:ext>
            </c:extLst>
          </c:dPt>
          <c:dPt>
            <c:idx val="48"/>
            <c:invertIfNegative val="0"/>
            <c:bubble3D val="0"/>
            <c:extLst>
              <c:ext xmlns:c16="http://schemas.microsoft.com/office/drawing/2014/chart" uri="{C3380CC4-5D6E-409C-BE32-E72D297353CC}">
                <c16:uniqueId val="{00000031-8988-4239-9500-5D024396102C}"/>
              </c:ext>
            </c:extLst>
          </c:dPt>
          <c:dPt>
            <c:idx val="49"/>
            <c:invertIfNegative val="0"/>
            <c:bubble3D val="0"/>
            <c:extLst>
              <c:ext xmlns:c16="http://schemas.microsoft.com/office/drawing/2014/chart" uri="{C3380CC4-5D6E-409C-BE32-E72D297353CC}">
                <c16:uniqueId val="{00000032-8988-4239-9500-5D024396102C}"/>
              </c:ext>
            </c:extLst>
          </c:dPt>
          <c:dPt>
            <c:idx val="50"/>
            <c:invertIfNegative val="0"/>
            <c:bubble3D val="0"/>
            <c:extLst>
              <c:ext xmlns:c16="http://schemas.microsoft.com/office/drawing/2014/chart" uri="{C3380CC4-5D6E-409C-BE32-E72D297353CC}">
                <c16:uniqueId val="{00000033-8988-4239-9500-5D024396102C}"/>
              </c:ext>
            </c:extLst>
          </c:dPt>
          <c:dPt>
            <c:idx val="51"/>
            <c:invertIfNegative val="0"/>
            <c:bubble3D val="0"/>
            <c:extLst>
              <c:ext xmlns:c16="http://schemas.microsoft.com/office/drawing/2014/chart" uri="{C3380CC4-5D6E-409C-BE32-E72D297353CC}">
                <c16:uniqueId val="{00000034-8988-4239-9500-5D024396102C}"/>
              </c:ext>
            </c:extLst>
          </c:dPt>
          <c:dPt>
            <c:idx val="52"/>
            <c:invertIfNegative val="0"/>
            <c:bubble3D val="0"/>
            <c:extLst>
              <c:ext xmlns:c16="http://schemas.microsoft.com/office/drawing/2014/chart" uri="{C3380CC4-5D6E-409C-BE32-E72D297353CC}">
                <c16:uniqueId val="{00000035-8988-4239-9500-5D024396102C}"/>
              </c:ext>
            </c:extLst>
          </c:dPt>
          <c:dPt>
            <c:idx val="53"/>
            <c:invertIfNegative val="0"/>
            <c:bubble3D val="0"/>
            <c:extLst>
              <c:ext xmlns:c16="http://schemas.microsoft.com/office/drawing/2014/chart" uri="{C3380CC4-5D6E-409C-BE32-E72D297353CC}">
                <c16:uniqueId val="{00000036-8988-4239-9500-5D024396102C}"/>
              </c:ext>
            </c:extLst>
          </c:dPt>
          <c:dPt>
            <c:idx val="54"/>
            <c:invertIfNegative val="0"/>
            <c:bubble3D val="0"/>
            <c:spPr>
              <a:solidFill>
                <a:srgbClr val="E2AC00"/>
              </a:solidFill>
              <a:ln w="0" cmpd="sng">
                <a:noFill/>
                <a:prstDash val="solid"/>
              </a:ln>
            </c:spPr>
            <c:extLst>
              <c:ext xmlns:c16="http://schemas.microsoft.com/office/drawing/2014/chart" uri="{C3380CC4-5D6E-409C-BE32-E72D297353CC}">
                <c16:uniqueId val="{00000038-8988-4239-9500-5D024396102C}"/>
              </c:ext>
            </c:extLst>
          </c:dPt>
          <c:dPt>
            <c:idx val="55"/>
            <c:invertIfNegative val="0"/>
            <c:bubble3D val="0"/>
            <c:extLst>
              <c:ext xmlns:c16="http://schemas.microsoft.com/office/drawing/2014/chart" uri="{C3380CC4-5D6E-409C-BE32-E72D297353CC}">
                <c16:uniqueId val="{00000039-8988-4239-9500-5D024396102C}"/>
              </c:ext>
            </c:extLst>
          </c:dPt>
          <c:dPt>
            <c:idx val="56"/>
            <c:invertIfNegative val="0"/>
            <c:bubble3D val="0"/>
            <c:extLst>
              <c:ext xmlns:c16="http://schemas.microsoft.com/office/drawing/2014/chart" uri="{C3380CC4-5D6E-409C-BE32-E72D297353CC}">
                <c16:uniqueId val="{0000003A-8988-4239-9500-5D024396102C}"/>
              </c:ext>
            </c:extLst>
          </c:dPt>
          <c:dPt>
            <c:idx val="57"/>
            <c:invertIfNegative val="0"/>
            <c:bubble3D val="0"/>
            <c:extLst>
              <c:ext xmlns:c16="http://schemas.microsoft.com/office/drawing/2014/chart" uri="{C3380CC4-5D6E-409C-BE32-E72D297353CC}">
                <c16:uniqueId val="{0000003B-8988-4239-9500-5D024396102C}"/>
              </c:ext>
            </c:extLst>
          </c:dPt>
          <c:dPt>
            <c:idx val="58"/>
            <c:invertIfNegative val="0"/>
            <c:bubble3D val="0"/>
            <c:extLst>
              <c:ext xmlns:c16="http://schemas.microsoft.com/office/drawing/2014/chart" uri="{C3380CC4-5D6E-409C-BE32-E72D297353CC}">
                <c16:uniqueId val="{0000003C-8988-4239-9500-5D024396102C}"/>
              </c:ext>
            </c:extLst>
          </c:dPt>
          <c:dPt>
            <c:idx val="59"/>
            <c:invertIfNegative val="0"/>
            <c:bubble3D val="0"/>
            <c:extLst>
              <c:ext xmlns:c16="http://schemas.microsoft.com/office/drawing/2014/chart" uri="{C3380CC4-5D6E-409C-BE32-E72D297353CC}">
                <c16:uniqueId val="{0000003D-8988-4239-9500-5D024396102C}"/>
              </c:ext>
            </c:extLst>
          </c:dPt>
          <c:dPt>
            <c:idx val="60"/>
            <c:invertIfNegative val="0"/>
            <c:bubble3D val="0"/>
            <c:extLst>
              <c:ext xmlns:c16="http://schemas.microsoft.com/office/drawing/2014/chart" uri="{C3380CC4-5D6E-409C-BE32-E72D297353CC}">
                <c16:uniqueId val="{0000003E-8988-4239-9500-5D024396102C}"/>
              </c:ext>
            </c:extLst>
          </c:dPt>
          <c:dPt>
            <c:idx val="61"/>
            <c:invertIfNegative val="0"/>
            <c:bubble3D val="0"/>
            <c:extLst>
              <c:ext xmlns:c16="http://schemas.microsoft.com/office/drawing/2014/chart" uri="{C3380CC4-5D6E-409C-BE32-E72D297353CC}">
                <c16:uniqueId val="{0000003F-8988-4239-9500-5D024396102C}"/>
              </c:ext>
            </c:extLst>
          </c:dPt>
          <c:dPt>
            <c:idx val="62"/>
            <c:invertIfNegative val="0"/>
            <c:bubble3D val="0"/>
            <c:extLst>
              <c:ext xmlns:c16="http://schemas.microsoft.com/office/drawing/2014/chart" uri="{C3380CC4-5D6E-409C-BE32-E72D297353CC}">
                <c16:uniqueId val="{00000040-8988-4239-9500-5D024396102C}"/>
              </c:ext>
            </c:extLst>
          </c:dPt>
          <c:dPt>
            <c:idx val="63"/>
            <c:invertIfNegative val="0"/>
            <c:bubble3D val="0"/>
            <c:extLst>
              <c:ext xmlns:c16="http://schemas.microsoft.com/office/drawing/2014/chart" uri="{C3380CC4-5D6E-409C-BE32-E72D297353CC}">
                <c16:uniqueId val="{00000041-8988-4239-9500-5D024396102C}"/>
              </c:ext>
            </c:extLst>
          </c:dPt>
          <c:dPt>
            <c:idx val="64"/>
            <c:invertIfNegative val="0"/>
            <c:bubble3D val="0"/>
            <c:extLst>
              <c:ext xmlns:c16="http://schemas.microsoft.com/office/drawing/2014/chart" uri="{C3380CC4-5D6E-409C-BE32-E72D297353CC}">
                <c16:uniqueId val="{00000042-8988-4239-9500-5D024396102C}"/>
              </c:ext>
            </c:extLst>
          </c:dPt>
          <c:dPt>
            <c:idx val="65"/>
            <c:invertIfNegative val="0"/>
            <c:bubble3D val="0"/>
            <c:extLst>
              <c:ext xmlns:c16="http://schemas.microsoft.com/office/drawing/2014/chart" uri="{C3380CC4-5D6E-409C-BE32-E72D297353CC}">
                <c16:uniqueId val="{00000043-8988-4239-9500-5D024396102C}"/>
              </c:ext>
            </c:extLst>
          </c:dPt>
          <c:dPt>
            <c:idx val="66"/>
            <c:invertIfNegative val="0"/>
            <c:bubble3D val="0"/>
            <c:spPr>
              <a:solidFill>
                <a:srgbClr val="E2AC00"/>
              </a:solidFill>
              <a:ln w="0" cmpd="sng">
                <a:noFill/>
                <a:prstDash val="solid"/>
              </a:ln>
            </c:spPr>
            <c:extLst>
              <c:ext xmlns:c16="http://schemas.microsoft.com/office/drawing/2014/chart" uri="{C3380CC4-5D6E-409C-BE32-E72D297353CC}">
                <c16:uniqueId val="{00000045-8988-4239-9500-5D024396102C}"/>
              </c:ext>
            </c:extLst>
          </c:dPt>
          <c:dPt>
            <c:idx val="67"/>
            <c:invertIfNegative val="0"/>
            <c:bubble3D val="0"/>
            <c:extLst>
              <c:ext xmlns:c16="http://schemas.microsoft.com/office/drawing/2014/chart" uri="{C3380CC4-5D6E-409C-BE32-E72D297353CC}">
                <c16:uniqueId val="{00000046-8988-4239-9500-5D024396102C}"/>
              </c:ext>
            </c:extLst>
          </c:dPt>
          <c:dPt>
            <c:idx val="68"/>
            <c:invertIfNegative val="0"/>
            <c:bubble3D val="0"/>
            <c:extLst>
              <c:ext xmlns:c16="http://schemas.microsoft.com/office/drawing/2014/chart" uri="{C3380CC4-5D6E-409C-BE32-E72D297353CC}">
                <c16:uniqueId val="{00000047-8988-4239-9500-5D024396102C}"/>
              </c:ext>
            </c:extLst>
          </c:dPt>
          <c:dPt>
            <c:idx val="70"/>
            <c:invertIfNegative val="0"/>
            <c:bubble3D val="0"/>
            <c:extLst>
              <c:ext xmlns:c16="http://schemas.microsoft.com/office/drawing/2014/chart" uri="{C3380CC4-5D6E-409C-BE32-E72D297353CC}">
                <c16:uniqueId val="{00000048-8988-4239-9500-5D024396102C}"/>
              </c:ext>
            </c:extLst>
          </c:dPt>
          <c:dPt>
            <c:idx val="71"/>
            <c:invertIfNegative val="0"/>
            <c:bubble3D val="0"/>
            <c:extLst>
              <c:ext xmlns:c16="http://schemas.microsoft.com/office/drawing/2014/chart" uri="{C3380CC4-5D6E-409C-BE32-E72D297353CC}">
                <c16:uniqueId val="{00000049-8988-4239-9500-5D024396102C}"/>
              </c:ext>
            </c:extLst>
          </c:dPt>
          <c:dPt>
            <c:idx val="72"/>
            <c:invertIfNegative val="0"/>
            <c:bubble3D val="0"/>
            <c:extLst>
              <c:ext xmlns:c16="http://schemas.microsoft.com/office/drawing/2014/chart" uri="{C3380CC4-5D6E-409C-BE32-E72D297353CC}">
                <c16:uniqueId val="{0000004A-8988-4239-9500-5D024396102C}"/>
              </c:ext>
            </c:extLst>
          </c:dPt>
          <c:dPt>
            <c:idx val="73"/>
            <c:invertIfNegative val="0"/>
            <c:bubble3D val="0"/>
            <c:extLst>
              <c:ext xmlns:c16="http://schemas.microsoft.com/office/drawing/2014/chart" uri="{C3380CC4-5D6E-409C-BE32-E72D297353CC}">
                <c16:uniqueId val="{0000004B-8988-4239-9500-5D024396102C}"/>
              </c:ext>
            </c:extLst>
          </c:dPt>
          <c:dPt>
            <c:idx val="74"/>
            <c:invertIfNegative val="0"/>
            <c:bubble3D val="0"/>
            <c:extLst>
              <c:ext xmlns:c16="http://schemas.microsoft.com/office/drawing/2014/chart" uri="{C3380CC4-5D6E-409C-BE32-E72D297353CC}">
                <c16:uniqueId val="{0000004C-8988-4239-9500-5D024396102C}"/>
              </c:ext>
            </c:extLst>
          </c:dPt>
          <c:dPt>
            <c:idx val="75"/>
            <c:invertIfNegative val="0"/>
            <c:bubble3D val="0"/>
            <c:extLst>
              <c:ext xmlns:c16="http://schemas.microsoft.com/office/drawing/2014/chart" uri="{C3380CC4-5D6E-409C-BE32-E72D297353CC}">
                <c16:uniqueId val="{0000004D-8988-4239-9500-5D024396102C}"/>
              </c:ext>
            </c:extLst>
          </c:dPt>
          <c:dPt>
            <c:idx val="76"/>
            <c:invertIfNegative val="0"/>
            <c:bubble3D val="0"/>
            <c:extLst>
              <c:ext xmlns:c16="http://schemas.microsoft.com/office/drawing/2014/chart" uri="{C3380CC4-5D6E-409C-BE32-E72D297353CC}">
                <c16:uniqueId val="{0000004E-8988-4239-9500-5D024396102C}"/>
              </c:ext>
            </c:extLst>
          </c:dPt>
          <c:dPt>
            <c:idx val="77"/>
            <c:invertIfNegative val="0"/>
            <c:bubble3D val="0"/>
            <c:extLst>
              <c:ext xmlns:c16="http://schemas.microsoft.com/office/drawing/2014/chart" uri="{C3380CC4-5D6E-409C-BE32-E72D297353CC}">
                <c16:uniqueId val="{0000004F-8988-4239-9500-5D024396102C}"/>
              </c:ext>
            </c:extLst>
          </c:dPt>
          <c:dPt>
            <c:idx val="78"/>
            <c:invertIfNegative val="0"/>
            <c:bubble3D val="0"/>
            <c:spPr>
              <a:solidFill>
                <a:srgbClr val="E2AC00"/>
              </a:solidFill>
              <a:ln w="0" cmpd="sng">
                <a:noFill/>
                <a:prstDash val="solid"/>
              </a:ln>
            </c:spPr>
            <c:extLst>
              <c:ext xmlns:c16="http://schemas.microsoft.com/office/drawing/2014/chart" uri="{C3380CC4-5D6E-409C-BE32-E72D297353CC}">
                <c16:uniqueId val="{00000051-8988-4239-9500-5D024396102C}"/>
              </c:ext>
            </c:extLst>
          </c:dPt>
          <c:dPt>
            <c:idx val="79"/>
            <c:invertIfNegative val="0"/>
            <c:bubble3D val="0"/>
            <c:extLst>
              <c:ext xmlns:c16="http://schemas.microsoft.com/office/drawing/2014/chart" uri="{C3380CC4-5D6E-409C-BE32-E72D297353CC}">
                <c16:uniqueId val="{00000052-8988-4239-9500-5D024396102C}"/>
              </c:ext>
            </c:extLst>
          </c:dPt>
          <c:dPt>
            <c:idx val="80"/>
            <c:invertIfNegative val="0"/>
            <c:bubble3D val="0"/>
            <c:extLst>
              <c:ext xmlns:c16="http://schemas.microsoft.com/office/drawing/2014/chart" uri="{C3380CC4-5D6E-409C-BE32-E72D297353CC}">
                <c16:uniqueId val="{00000053-8988-4239-9500-5D024396102C}"/>
              </c:ext>
            </c:extLst>
          </c:dPt>
          <c:dPt>
            <c:idx val="81"/>
            <c:invertIfNegative val="0"/>
            <c:bubble3D val="0"/>
            <c:extLst>
              <c:ext xmlns:c16="http://schemas.microsoft.com/office/drawing/2014/chart" uri="{C3380CC4-5D6E-409C-BE32-E72D297353CC}">
                <c16:uniqueId val="{00000054-8988-4239-9500-5D024396102C}"/>
              </c:ext>
            </c:extLst>
          </c:dPt>
          <c:dPt>
            <c:idx val="82"/>
            <c:invertIfNegative val="0"/>
            <c:bubble3D val="0"/>
            <c:extLst>
              <c:ext xmlns:c16="http://schemas.microsoft.com/office/drawing/2014/chart" uri="{C3380CC4-5D6E-409C-BE32-E72D297353CC}">
                <c16:uniqueId val="{00000055-8988-4239-9500-5D024396102C}"/>
              </c:ext>
            </c:extLst>
          </c:dPt>
          <c:dPt>
            <c:idx val="83"/>
            <c:invertIfNegative val="0"/>
            <c:bubble3D val="0"/>
            <c:extLst>
              <c:ext xmlns:c16="http://schemas.microsoft.com/office/drawing/2014/chart" uri="{C3380CC4-5D6E-409C-BE32-E72D297353CC}">
                <c16:uniqueId val="{00000056-8988-4239-9500-5D024396102C}"/>
              </c:ext>
            </c:extLst>
          </c:dPt>
          <c:dPt>
            <c:idx val="84"/>
            <c:invertIfNegative val="0"/>
            <c:bubble3D val="0"/>
            <c:extLst>
              <c:ext xmlns:c16="http://schemas.microsoft.com/office/drawing/2014/chart" uri="{C3380CC4-5D6E-409C-BE32-E72D297353CC}">
                <c16:uniqueId val="{00000057-8988-4239-9500-5D024396102C}"/>
              </c:ext>
            </c:extLst>
          </c:dPt>
          <c:dPt>
            <c:idx val="85"/>
            <c:invertIfNegative val="0"/>
            <c:bubble3D val="0"/>
            <c:extLst>
              <c:ext xmlns:c16="http://schemas.microsoft.com/office/drawing/2014/chart" uri="{C3380CC4-5D6E-409C-BE32-E72D297353CC}">
                <c16:uniqueId val="{00000058-8988-4239-9500-5D024396102C}"/>
              </c:ext>
            </c:extLst>
          </c:dPt>
          <c:dPt>
            <c:idx val="86"/>
            <c:invertIfNegative val="0"/>
            <c:bubble3D val="0"/>
            <c:extLst>
              <c:ext xmlns:c16="http://schemas.microsoft.com/office/drawing/2014/chart" uri="{C3380CC4-5D6E-409C-BE32-E72D297353CC}">
                <c16:uniqueId val="{00000059-8988-4239-9500-5D024396102C}"/>
              </c:ext>
            </c:extLst>
          </c:dPt>
          <c:dPt>
            <c:idx val="87"/>
            <c:invertIfNegative val="0"/>
            <c:bubble3D val="0"/>
            <c:extLst>
              <c:ext xmlns:c16="http://schemas.microsoft.com/office/drawing/2014/chart" uri="{C3380CC4-5D6E-409C-BE32-E72D297353CC}">
                <c16:uniqueId val="{0000005A-8988-4239-9500-5D024396102C}"/>
              </c:ext>
            </c:extLst>
          </c:dPt>
          <c:dPt>
            <c:idx val="88"/>
            <c:invertIfNegative val="0"/>
            <c:bubble3D val="0"/>
            <c:extLst>
              <c:ext xmlns:c16="http://schemas.microsoft.com/office/drawing/2014/chart" uri="{C3380CC4-5D6E-409C-BE32-E72D297353CC}">
                <c16:uniqueId val="{0000005B-8988-4239-9500-5D024396102C}"/>
              </c:ext>
            </c:extLst>
          </c:dPt>
          <c:dPt>
            <c:idx val="89"/>
            <c:invertIfNegative val="0"/>
            <c:bubble3D val="0"/>
            <c:extLst>
              <c:ext xmlns:c16="http://schemas.microsoft.com/office/drawing/2014/chart" uri="{C3380CC4-5D6E-409C-BE32-E72D297353CC}">
                <c16:uniqueId val="{0000005C-8988-4239-9500-5D024396102C}"/>
              </c:ext>
            </c:extLst>
          </c:dPt>
          <c:dPt>
            <c:idx val="90"/>
            <c:invertIfNegative val="0"/>
            <c:bubble3D val="0"/>
            <c:spPr>
              <a:solidFill>
                <a:srgbClr val="E2AC00"/>
              </a:solidFill>
              <a:ln w="0" cmpd="sng">
                <a:noFill/>
                <a:prstDash val="solid"/>
              </a:ln>
            </c:spPr>
            <c:extLst>
              <c:ext xmlns:c16="http://schemas.microsoft.com/office/drawing/2014/chart" uri="{C3380CC4-5D6E-409C-BE32-E72D297353CC}">
                <c16:uniqueId val="{0000005E-8988-4239-9500-5D024396102C}"/>
              </c:ext>
            </c:extLst>
          </c:dPt>
          <c:dPt>
            <c:idx val="91"/>
            <c:invertIfNegative val="0"/>
            <c:bubble3D val="0"/>
            <c:extLst>
              <c:ext xmlns:c16="http://schemas.microsoft.com/office/drawing/2014/chart" uri="{C3380CC4-5D6E-409C-BE32-E72D297353CC}">
                <c16:uniqueId val="{0000005F-8988-4239-9500-5D024396102C}"/>
              </c:ext>
            </c:extLst>
          </c:dPt>
          <c:dPt>
            <c:idx val="92"/>
            <c:invertIfNegative val="0"/>
            <c:bubble3D val="0"/>
            <c:extLst>
              <c:ext xmlns:c16="http://schemas.microsoft.com/office/drawing/2014/chart" uri="{C3380CC4-5D6E-409C-BE32-E72D297353CC}">
                <c16:uniqueId val="{00000060-8988-4239-9500-5D024396102C}"/>
              </c:ext>
            </c:extLst>
          </c:dPt>
          <c:dPt>
            <c:idx val="93"/>
            <c:invertIfNegative val="0"/>
            <c:bubble3D val="0"/>
            <c:extLst>
              <c:ext xmlns:c16="http://schemas.microsoft.com/office/drawing/2014/chart" uri="{C3380CC4-5D6E-409C-BE32-E72D297353CC}">
                <c16:uniqueId val="{00000061-8988-4239-9500-5D024396102C}"/>
              </c:ext>
            </c:extLst>
          </c:dPt>
          <c:dPt>
            <c:idx val="94"/>
            <c:invertIfNegative val="0"/>
            <c:bubble3D val="0"/>
            <c:extLst>
              <c:ext xmlns:c16="http://schemas.microsoft.com/office/drawing/2014/chart" uri="{C3380CC4-5D6E-409C-BE32-E72D297353CC}">
                <c16:uniqueId val="{00000062-8988-4239-9500-5D024396102C}"/>
              </c:ext>
            </c:extLst>
          </c:dPt>
          <c:dPt>
            <c:idx val="95"/>
            <c:invertIfNegative val="0"/>
            <c:bubble3D val="0"/>
            <c:extLst>
              <c:ext xmlns:c16="http://schemas.microsoft.com/office/drawing/2014/chart" uri="{C3380CC4-5D6E-409C-BE32-E72D297353CC}">
                <c16:uniqueId val="{00000063-8988-4239-9500-5D024396102C}"/>
              </c:ext>
            </c:extLst>
          </c:dPt>
          <c:dPt>
            <c:idx val="96"/>
            <c:invertIfNegative val="0"/>
            <c:bubble3D val="0"/>
            <c:extLst>
              <c:ext xmlns:c16="http://schemas.microsoft.com/office/drawing/2014/chart" uri="{C3380CC4-5D6E-409C-BE32-E72D297353CC}">
                <c16:uniqueId val="{00000064-8988-4239-9500-5D024396102C}"/>
              </c:ext>
            </c:extLst>
          </c:dPt>
          <c:dPt>
            <c:idx val="97"/>
            <c:invertIfNegative val="0"/>
            <c:bubble3D val="0"/>
            <c:extLst>
              <c:ext xmlns:c16="http://schemas.microsoft.com/office/drawing/2014/chart" uri="{C3380CC4-5D6E-409C-BE32-E72D297353CC}">
                <c16:uniqueId val="{00000065-8988-4239-9500-5D024396102C}"/>
              </c:ext>
            </c:extLst>
          </c:dPt>
          <c:dPt>
            <c:idx val="98"/>
            <c:invertIfNegative val="0"/>
            <c:bubble3D val="0"/>
            <c:extLst>
              <c:ext xmlns:c16="http://schemas.microsoft.com/office/drawing/2014/chart" uri="{C3380CC4-5D6E-409C-BE32-E72D297353CC}">
                <c16:uniqueId val="{00000066-8988-4239-9500-5D024396102C}"/>
              </c:ext>
            </c:extLst>
          </c:dPt>
          <c:dPt>
            <c:idx val="99"/>
            <c:invertIfNegative val="0"/>
            <c:bubble3D val="0"/>
            <c:extLst>
              <c:ext xmlns:c16="http://schemas.microsoft.com/office/drawing/2014/chart" uri="{C3380CC4-5D6E-409C-BE32-E72D297353CC}">
                <c16:uniqueId val="{00000067-8988-4239-9500-5D024396102C}"/>
              </c:ext>
            </c:extLst>
          </c:dPt>
          <c:dPt>
            <c:idx val="100"/>
            <c:invertIfNegative val="0"/>
            <c:bubble3D val="0"/>
            <c:extLst>
              <c:ext xmlns:c16="http://schemas.microsoft.com/office/drawing/2014/chart" uri="{C3380CC4-5D6E-409C-BE32-E72D297353CC}">
                <c16:uniqueId val="{00000068-8988-4239-9500-5D024396102C}"/>
              </c:ext>
            </c:extLst>
          </c:dPt>
          <c:dPt>
            <c:idx val="101"/>
            <c:invertIfNegative val="0"/>
            <c:bubble3D val="0"/>
            <c:extLst>
              <c:ext xmlns:c16="http://schemas.microsoft.com/office/drawing/2014/chart" uri="{C3380CC4-5D6E-409C-BE32-E72D297353CC}">
                <c16:uniqueId val="{00000069-8988-4239-9500-5D024396102C}"/>
              </c:ext>
            </c:extLst>
          </c:dPt>
          <c:dPt>
            <c:idx val="102"/>
            <c:invertIfNegative val="0"/>
            <c:bubble3D val="0"/>
            <c:spPr>
              <a:solidFill>
                <a:srgbClr val="95682B"/>
              </a:solidFill>
              <a:ln w="0" cmpd="sng">
                <a:noFill/>
                <a:prstDash val="solid"/>
              </a:ln>
            </c:spPr>
            <c:extLst>
              <c:ext xmlns:c16="http://schemas.microsoft.com/office/drawing/2014/chart" uri="{C3380CC4-5D6E-409C-BE32-E72D297353CC}">
                <c16:uniqueId val="{0000006B-8988-4239-9500-5D024396102C}"/>
              </c:ext>
            </c:extLst>
          </c:dPt>
          <c:dLbls>
            <c:dLbl>
              <c:idx val="102"/>
              <c:layout>
                <c:manualLayout>
                  <c:x val="0"/>
                  <c:y val="-0.1679686375557334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B-8988-4239-9500-5D02439610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'F61'!$A$7:$B$109</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'F61'!$F$7:$F$109</c:f>
              <c:numCache>
                <c:formatCode>0.00</c:formatCode>
                <c:ptCount val="103"/>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numCache>
            </c:numRef>
          </c:val>
          <c:extLst>
            <c:ext xmlns:c16="http://schemas.microsoft.com/office/drawing/2014/chart" uri="{C3380CC4-5D6E-409C-BE32-E72D297353CC}">
              <c16:uniqueId val="{0000006C-8988-4239-9500-5D024396102C}"/>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'F61'!$G$6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6E-8988-4239-9500-5D024396102C}"/>
              </c:ext>
            </c:extLst>
          </c:dPt>
          <c:dPt>
            <c:idx val="81"/>
            <c:bubble3D val="0"/>
            <c:extLst>
              <c:ext xmlns:c16="http://schemas.microsoft.com/office/drawing/2014/chart" uri="{C3380CC4-5D6E-409C-BE32-E72D297353CC}">
                <c16:uniqueId val="{0000006F-8988-4239-9500-5D024396102C}"/>
              </c:ext>
            </c:extLst>
          </c:dPt>
          <c:dPt>
            <c:idx val="83"/>
            <c:bubble3D val="0"/>
            <c:extLst>
              <c:ext xmlns:c16="http://schemas.microsoft.com/office/drawing/2014/chart" uri="{C3380CC4-5D6E-409C-BE32-E72D297353CC}">
                <c16:uniqueId val="{00000070-8988-4239-9500-5D024396102C}"/>
              </c:ext>
            </c:extLst>
          </c:dPt>
          <c:dPt>
            <c:idx val="85"/>
            <c:bubble3D val="0"/>
            <c:extLst>
              <c:ext xmlns:c16="http://schemas.microsoft.com/office/drawing/2014/chart" uri="{C3380CC4-5D6E-409C-BE32-E72D297353CC}">
                <c16:uniqueId val="{00000071-8988-4239-9500-5D024396102C}"/>
              </c:ext>
            </c:extLst>
          </c:dPt>
          <c:dLbls>
            <c:dLbl>
              <c:idx val="102"/>
              <c:layout>
                <c:manualLayout>
                  <c:x val="0"/>
                  <c:y val="-0.1811426483444184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2-8988-4239-9500-5D02439610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'F61'!$A$7:$B$108</c:f>
              <c:multiLvlStrCache>
                <c:ptCount val="10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'F61'!$G$7:$G$109</c:f>
              <c:numCache>
                <c:formatCode>0.00</c:formatCode>
                <c:ptCount val="103"/>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numCache>
            </c:numRef>
          </c:val>
          <c:smooth val="0"/>
          <c:extLst>
            <c:ext xmlns:c16="http://schemas.microsoft.com/office/drawing/2014/chart" uri="{C3380CC4-5D6E-409C-BE32-E72D297353CC}">
              <c16:uniqueId val="{00000073-8988-4239-9500-5D024396102C}"/>
            </c:ext>
          </c:extLst>
        </c:ser>
        <c:ser>
          <c:idx val="2"/>
          <c:order val="2"/>
          <c:tx>
            <c:strRef>
              <c:f>'F61'!$H$6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75-8988-4239-9500-5D024396102C}"/>
              </c:ext>
            </c:extLst>
          </c:dPt>
          <c:dLbls>
            <c:dLbl>
              <c:idx val="102"/>
              <c:layout>
                <c:manualLayout>
                  <c:x val="0"/>
                  <c:y val="-0.1317401078868497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6-8988-4239-9500-5D02439610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'F61'!$A$7:$B$108</c:f>
              <c:multiLvlStrCache>
                <c:ptCount val="10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'F61'!$H$7:$H$109</c:f>
              <c:numCache>
                <c:formatCode>0.00</c:formatCode>
                <c:ptCount val="103"/>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numCache>
            </c:numRef>
          </c:val>
          <c:smooth val="0"/>
          <c:extLst>
            <c:ext xmlns:c16="http://schemas.microsoft.com/office/drawing/2014/chart" uri="{C3380CC4-5D6E-409C-BE32-E72D297353CC}">
              <c16:uniqueId val="{00000077-8988-4239-9500-5D024396102C}"/>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strRef>
              <c:f>'F61'!$O$6</c:f>
              <c:strCache>
                <c:ptCount val="1"/>
                <c:pt idx="0">
                  <c:v>L. I. Banxico</c:v>
                </c:pt>
              </c:strCache>
            </c:strRef>
          </c:tx>
          <c:spPr>
            <a:ln w="12700">
              <a:solidFill>
                <a:srgbClr val="F79646">
                  <a:lumMod val="75000"/>
                </a:srgbClr>
              </a:solidFill>
              <a:prstDash val="solid"/>
            </a:ln>
          </c:spPr>
          <c:marker>
            <c:symbol val="none"/>
          </c:marker>
          <c:dPt>
            <c:idx val="1"/>
            <c:bubble3D val="0"/>
            <c:extLst>
              <c:ext xmlns:c16="http://schemas.microsoft.com/office/drawing/2014/chart" uri="{C3380CC4-5D6E-409C-BE32-E72D297353CC}">
                <c16:uniqueId val="{00000078-8988-4239-9500-5D024396102C}"/>
              </c:ext>
            </c:extLst>
          </c:dPt>
          <c:xVal>
            <c:numRef>
              <c:f>'F61'!$Q$6:$Q$7</c:f>
              <c:numCache>
                <c:formatCode>General</c:formatCode>
                <c:ptCount val="2"/>
                <c:pt idx="0">
                  <c:v>103</c:v>
                </c:pt>
                <c:pt idx="1">
                  <c:v>1</c:v>
                </c:pt>
              </c:numCache>
            </c:numRef>
          </c:xVal>
          <c:yVal>
            <c:numRef>
              <c:f>'F61'!$P$6:$P$7</c:f>
              <c:numCache>
                <c:formatCode>General</c:formatCode>
                <c:ptCount val="2"/>
                <c:pt idx="0">
                  <c:v>2</c:v>
                </c:pt>
                <c:pt idx="1">
                  <c:v>2</c:v>
                </c:pt>
              </c:numCache>
            </c:numRef>
          </c:yVal>
          <c:smooth val="0"/>
          <c:extLst>
            <c:ext xmlns:c16="http://schemas.microsoft.com/office/drawing/2014/chart" uri="{C3380CC4-5D6E-409C-BE32-E72D297353CC}">
              <c16:uniqueId val="{00000079-8988-4239-9500-5D024396102C}"/>
            </c:ext>
          </c:extLst>
        </c:ser>
        <c:ser>
          <c:idx val="4"/>
          <c:order val="4"/>
          <c:tx>
            <c:strRef>
              <c:f>'F61'!$O$9</c:f>
              <c:strCache>
                <c:ptCount val="1"/>
                <c:pt idx="0">
                  <c:v>L. S. Banxico</c:v>
                </c:pt>
              </c:strCache>
            </c:strRef>
          </c:tx>
          <c:spPr>
            <a:ln w="12700">
              <a:solidFill>
                <a:srgbClr val="F79646">
                  <a:lumMod val="75000"/>
                </a:srgbClr>
              </a:solidFill>
              <a:prstDash val="solid"/>
            </a:ln>
          </c:spPr>
          <c:marker>
            <c:symbol val="none"/>
          </c:marker>
          <c:xVal>
            <c:numRef>
              <c:f>'F61'!$Q$9:$Q$10</c:f>
              <c:numCache>
                <c:formatCode>General</c:formatCode>
                <c:ptCount val="2"/>
                <c:pt idx="0">
                  <c:v>103</c:v>
                </c:pt>
                <c:pt idx="1">
                  <c:v>1</c:v>
                </c:pt>
              </c:numCache>
            </c:numRef>
          </c:xVal>
          <c:yVal>
            <c:numRef>
              <c:f>'F61'!$P$9:$P$10</c:f>
              <c:numCache>
                <c:formatCode>General</c:formatCode>
                <c:ptCount val="2"/>
                <c:pt idx="0">
                  <c:v>4</c:v>
                </c:pt>
                <c:pt idx="1">
                  <c:v>4</c:v>
                </c:pt>
              </c:numCache>
            </c:numRef>
          </c:yVal>
          <c:smooth val="0"/>
          <c:extLst>
            <c:ext xmlns:c16="http://schemas.microsoft.com/office/drawing/2014/chart" uri="{C3380CC4-5D6E-409C-BE32-E72D297353CC}">
              <c16:uniqueId val="{0000007A-8988-4239-9500-5D024396102C}"/>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'F61'!$F$6</c:f>
              <c:strCache>
                <c:ptCount val="1"/>
                <c:pt idx="0">
                  <c:v>Nacional</c:v>
                </c:pt>
              </c:strCache>
            </c:strRef>
          </c:tx>
          <c:spPr>
            <a:solidFill>
              <a:srgbClr val="FFC000"/>
            </a:solidFill>
            <a:ln w="0" cmpd="sng">
              <a:noFill/>
              <a:prstDash val="solid"/>
            </a:ln>
          </c:spPr>
          <c:invertIfNegative val="0"/>
          <c:dPt>
            <c:idx val="0"/>
            <c:invertIfNegative val="0"/>
            <c:bubble3D val="0"/>
            <c:extLst>
              <c:ext xmlns:c16="http://schemas.microsoft.com/office/drawing/2014/chart" uri="{C3380CC4-5D6E-409C-BE32-E72D297353CC}">
                <c16:uniqueId val="{00000000-0318-4B05-9B42-009EA9418CB1}"/>
              </c:ext>
            </c:extLst>
          </c:dPt>
          <c:dPt>
            <c:idx val="1"/>
            <c:invertIfNegative val="0"/>
            <c:bubble3D val="0"/>
            <c:extLst>
              <c:ext xmlns:c16="http://schemas.microsoft.com/office/drawing/2014/chart" uri="{C3380CC4-5D6E-409C-BE32-E72D297353CC}">
                <c16:uniqueId val="{00000001-0318-4B05-9B42-009EA9418CB1}"/>
              </c:ext>
            </c:extLst>
          </c:dPt>
          <c:dPt>
            <c:idx val="2"/>
            <c:invertIfNegative val="0"/>
            <c:bubble3D val="0"/>
            <c:extLst>
              <c:ext xmlns:c16="http://schemas.microsoft.com/office/drawing/2014/chart" uri="{C3380CC4-5D6E-409C-BE32-E72D297353CC}">
                <c16:uniqueId val="{00000002-0318-4B05-9B42-009EA9418CB1}"/>
              </c:ext>
            </c:extLst>
          </c:dPt>
          <c:dPt>
            <c:idx val="3"/>
            <c:invertIfNegative val="0"/>
            <c:bubble3D val="0"/>
            <c:extLst>
              <c:ext xmlns:c16="http://schemas.microsoft.com/office/drawing/2014/chart" uri="{C3380CC4-5D6E-409C-BE32-E72D297353CC}">
                <c16:uniqueId val="{00000003-0318-4B05-9B42-009EA9418CB1}"/>
              </c:ext>
            </c:extLst>
          </c:dPt>
          <c:dPt>
            <c:idx val="4"/>
            <c:invertIfNegative val="0"/>
            <c:bubble3D val="0"/>
            <c:extLst>
              <c:ext xmlns:c16="http://schemas.microsoft.com/office/drawing/2014/chart" uri="{C3380CC4-5D6E-409C-BE32-E72D297353CC}">
                <c16:uniqueId val="{00000004-0318-4B05-9B42-009EA9418CB1}"/>
              </c:ext>
            </c:extLst>
          </c:dPt>
          <c:dPt>
            <c:idx val="5"/>
            <c:invertIfNegative val="0"/>
            <c:bubble3D val="0"/>
            <c:extLst>
              <c:ext xmlns:c16="http://schemas.microsoft.com/office/drawing/2014/chart" uri="{C3380CC4-5D6E-409C-BE32-E72D297353CC}">
                <c16:uniqueId val="{00000005-0318-4B05-9B42-009EA9418CB1}"/>
              </c:ext>
            </c:extLst>
          </c:dPt>
          <c:dPt>
            <c:idx val="6"/>
            <c:invertIfNegative val="0"/>
            <c:bubble3D val="0"/>
            <c:extLst>
              <c:ext xmlns:c16="http://schemas.microsoft.com/office/drawing/2014/chart" uri="{C3380CC4-5D6E-409C-BE32-E72D297353CC}">
                <c16:uniqueId val="{00000006-0318-4B05-9B42-009EA9418CB1}"/>
              </c:ext>
            </c:extLst>
          </c:dPt>
          <c:dPt>
            <c:idx val="7"/>
            <c:invertIfNegative val="0"/>
            <c:bubble3D val="0"/>
            <c:extLst>
              <c:ext xmlns:c16="http://schemas.microsoft.com/office/drawing/2014/chart" uri="{C3380CC4-5D6E-409C-BE32-E72D297353CC}">
                <c16:uniqueId val="{00000007-0318-4B05-9B42-009EA9418CB1}"/>
              </c:ext>
            </c:extLst>
          </c:dPt>
          <c:dPt>
            <c:idx val="8"/>
            <c:invertIfNegative val="0"/>
            <c:bubble3D val="0"/>
            <c:extLst>
              <c:ext xmlns:c16="http://schemas.microsoft.com/office/drawing/2014/chart" uri="{C3380CC4-5D6E-409C-BE32-E72D297353CC}">
                <c16:uniqueId val="{00000008-0318-4B05-9B42-009EA9418CB1}"/>
              </c:ext>
            </c:extLst>
          </c:dPt>
          <c:dPt>
            <c:idx val="9"/>
            <c:invertIfNegative val="0"/>
            <c:bubble3D val="0"/>
            <c:spPr>
              <a:solidFill>
                <a:srgbClr val="95682B"/>
              </a:solidFill>
              <a:ln w="0" cmpd="sng">
                <a:noFill/>
                <a:prstDash val="solid"/>
              </a:ln>
            </c:spPr>
            <c:extLst>
              <c:ext xmlns:c16="http://schemas.microsoft.com/office/drawing/2014/chart" uri="{C3380CC4-5D6E-409C-BE32-E72D297353CC}">
                <c16:uniqueId val="{0000000A-0318-4B05-9B42-009EA9418CB1}"/>
              </c:ext>
            </c:extLst>
          </c:dPt>
          <c:dPt>
            <c:idx val="10"/>
            <c:invertIfNegative val="0"/>
            <c:bubble3D val="0"/>
            <c:extLst>
              <c:ext xmlns:c16="http://schemas.microsoft.com/office/drawing/2014/chart" uri="{C3380CC4-5D6E-409C-BE32-E72D297353CC}">
                <c16:uniqueId val="{0000000B-0318-4B05-9B42-009EA9418CB1}"/>
              </c:ext>
            </c:extLst>
          </c:dPt>
          <c:dPt>
            <c:idx val="11"/>
            <c:invertIfNegative val="0"/>
            <c:bubble3D val="0"/>
            <c:extLst>
              <c:ext xmlns:c16="http://schemas.microsoft.com/office/drawing/2014/chart" uri="{C3380CC4-5D6E-409C-BE32-E72D297353CC}">
                <c16:uniqueId val="{0000000C-0318-4B05-9B42-009EA9418CB1}"/>
              </c:ext>
            </c:extLst>
          </c:dPt>
          <c:dPt>
            <c:idx val="12"/>
            <c:invertIfNegative val="0"/>
            <c:bubble3D val="0"/>
            <c:extLst>
              <c:ext xmlns:c16="http://schemas.microsoft.com/office/drawing/2014/chart" uri="{C3380CC4-5D6E-409C-BE32-E72D297353CC}">
                <c16:uniqueId val="{0000000D-0318-4B05-9B42-009EA9418CB1}"/>
              </c:ext>
            </c:extLst>
          </c:dPt>
          <c:dPt>
            <c:idx val="13"/>
            <c:invertIfNegative val="0"/>
            <c:bubble3D val="0"/>
            <c:extLst>
              <c:ext xmlns:c16="http://schemas.microsoft.com/office/drawing/2014/chart" uri="{C3380CC4-5D6E-409C-BE32-E72D297353CC}">
                <c16:uniqueId val="{0000000E-0318-4B05-9B42-009EA9418CB1}"/>
              </c:ext>
            </c:extLst>
          </c:dPt>
          <c:dPt>
            <c:idx val="14"/>
            <c:invertIfNegative val="0"/>
            <c:bubble3D val="0"/>
            <c:extLst>
              <c:ext xmlns:c16="http://schemas.microsoft.com/office/drawing/2014/chart" uri="{C3380CC4-5D6E-409C-BE32-E72D297353CC}">
                <c16:uniqueId val="{0000000F-0318-4B05-9B42-009EA9418CB1}"/>
              </c:ext>
            </c:extLst>
          </c:dPt>
          <c:dPt>
            <c:idx val="16"/>
            <c:invertIfNegative val="0"/>
            <c:bubble3D val="0"/>
            <c:extLst>
              <c:ext xmlns:c16="http://schemas.microsoft.com/office/drawing/2014/chart" uri="{C3380CC4-5D6E-409C-BE32-E72D297353CC}">
                <c16:uniqueId val="{00000010-0318-4B05-9B42-009EA9418CB1}"/>
              </c:ext>
            </c:extLst>
          </c:dPt>
          <c:dPt>
            <c:idx val="17"/>
            <c:invertIfNegative val="0"/>
            <c:bubble3D val="0"/>
            <c:extLst>
              <c:ext xmlns:c16="http://schemas.microsoft.com/office/drawing/2014/chart" uri="{C3380CC4-5D6E-409C-BE32-E72D297353CC}">
                <c16:uniqueId val="{00000011-0318-4B05-9B42-009EA9418CB1}"/>
              </c:ext>
            </c:extLst>
          </c:dPt>
          <c:dPt>
            <c:idx val="18"/>
            <c:invertIfNegative val="0"/>
            <c:bubble3D val="0"/>
            <c:extLst>
              <c:ext xmlns:c16="http://schemas.microsoft.com/office/drawing/2014/chart" uri="{C3380CC4-5D6E-409C-BE32-E72D297353CC}">
                <c16:uniqueId val="{00000012-0318-4B05-9B42-009EA9418CB1}"/>
              </c:ext>
            </c:extLst>
          </c:dPt>
          <c:dPt>
            <c:idx val="19"/>
            <c:invertIfNegative val="0"/>
            <c:bubble3D val="0"/>
            <c:extLst>
              <c:ext xmlns:c16="http://schemas.microsoft.com/office/drawing/2014/chart" uri="{C3380CC4-5D6E-409C-BE32-E72D297353CC}">
                <c16:uniqueId val="{00000013-0318-4B05-9B42-009EA9418CB1}"/>
              </c:ext>
            </c:extLst>
          </c:dPt>
          <c:dPt>
            <c:idx val="20"/>
            <c:invertIfNegative val="0"/>
            <c:bubble3D val="0"/>
            <c:extLst>
              <c:ext xmlns:c16="http://schemas.microsoft.com/office/drawing/2014/chart" uri="{C3380CC4-5D6E-409C-BE32-E72D297353CC}">
                <c16:uniqueId val="{00000014-0318-4B05-9B42-009EA9418CB1}"/>
              </c:ext>
            </c:extLst>
          </c:dPt>
          <c:dPt>
            <c:idx val="22"/>
            <c:invertIfNegative val="0"/>
            <c:bubble3D val="0"/>
            <c:spPr>
              <a:solidFill>
                <a:srgbClr val="95682B"/>
              </a:solidFill>
              <a:ln w="0" cmpd="sng">
                <a:noFill/>
                <a:prstDash val="solid"/>
              </a:ln>
            </c:spPr>
            <c:extLst>
              <c:ext xmlns:c16="http://schemas.microsoft.com/office/drawing/2014/chart" uri="{C3380CC4-5D6E-409C-BE32-E72D297353CC}">
                <c16:uniqueId val="{00000016-0318-4B05-9B42-009EA9418CB1}"/>
              </c:ext>
            </c:extLst>
          </c:dPt>
          <c:dPt>
            <c:idx val="23"/>
            <c:invertIfNegative val="0"/>
            <c:bubble3D val="0"/>
            <c:extLst>
              <c:ext xmlns:c16="http://schemas.microsoft.com/office/drawing/2014/chart" uri="{C3380CC4-5D6E-409C-BE32-E72D297353CC}">
                <c16:uniqueId val="{00000017-0318-4B05-9B42-009EA9418CB1}"/>
              </c:ext>
            </c:extLst>
          </c:dPt>
          <c:dPt>
            <c:idx val="24"/>
            <c:invertIfNegative val="0"/>
            <c:bubble3D val="0"/>
            <c:extLst>
              <c:ext xmlns:c16="http://schemas.microsoft.com/office/drawing/2014/chart" uri="{C3380CC4-5D6E-409C-BE32-E72D297353CC}">
                <c16:uniqueId val="{00000018-0318-4B05-9B42-009EA9418CB1}"/>
              </c:ext>
            </c:extLst>
          </c:dPt>
          <c:dPt>
            <c:idx val="26"/>
            <c:invertIfNegative val="0"/>
            <c:bubble3D val="0"/>
            <c:extLst>
              <c:ext xmlns:c16="http://schemas.microsoft.com/office/drawing/2014/chart" uri="{C3380CC4-5D6E-409C-BE32-E72D297353CC}">
                <c16:uniqueId val="{00000019-0318-4B05-9B42-009EA9418CB1}"/>
              </c:ext>
            </c:extLst>
          </c:dPt>
          <c:dPt>
            <c:idx val="27"/>
            <c:invertIfNegative val="0"/>
            <c:bubble3D val="0"/>
            <c:extLst>
              <c:ext xmlns:c16="http://schemas.microsoft.com/office/drawing/2014/chart" uri="{C3380CC4-5D6E-409C-BE32-E72D297353CC}">
                <c16:uniqueId val="{0000001A-0318-4B05-9B42-009EA9418CB1}"/>
              </c:ext>
            </c:extLst>
          </c:dPt>
          <c:dPt>
            <c:idx val="28"/>
            <c:invertIfNegative val="0"/>
            <c:bubble3D val="0"/>
            <c:extLst>
              <c:ext xmlns:c16="http://schemas.microsoft.com/office/drawing/2014/chart" uri="{C3380CC4-5D6E-409C-BE32-E72D297353CC}">
                <c16:uniqueId val="{0000001B-0318-4B05-9B42-009EA9418CB1}"/>
              </c:ext>
            </c:extLst>
          </c:dPt>
          <c:dPt>
            <c:idx val="30"/>
            <c:invertIfNegative val="0"/>
            <c:bubble3D val="0"/>
            <c:extLst>
              <c:ext xmlns:c16="http://schemas.microsoft.com/office/drawing/2014/chart" uri="{C3380CC4-5D6E-409C-BE32-E72D297353CC}">
                <c16:uniqueId val="{0000001C-0318-4B05-9B42-009EA9418CB1}"/>
              </c:ext>
            </c:extLst>
          </c:dPt>
          <c:dPt>
            <c:idx val="31"/>
            <c:invertIfNegative val="0"/>
            <c:bubble3D val="0"/>
            <c:extLst>
              <c:ext xmlns:c16="http://schemas.microsoft.com/office/drawing/2014/chart" uri="{C3380CC4-5D6E-409C-BE32-E72D297353CC}">
                <c16:uniqueId val="{0000001D-0318-4B05-9B42-009EA9418CB1}"/>
              </c:ext>
            </c:extLst>
          </c:dPt>
          <c:dPt>
            <c:idx val="32"/>
            <c:invertIfNegative val="0"/>
            <c:bubble3D val="0"/>
            <c:extLst>
              <c:ext xmlns:c16="http://schemas.microsoft.com/office/drawing/2014/chart" uri="{C3380CC4-5D6E-409C-BE32-E72D297353CC}">
                <c16:uniqueId val="{0000001E-0318-4B05-9B42-009EA9418CB1}"/>
              </c:ext>
            </c:extLst>
          </c:dPt>
          <c:dPt>
            <c:idx val="34"/>
            <c:invertIfNegative val="0"/>
            <c:bubble3D val="0"/>
            <c:spPr>
              <a:solidFill>
                <a:srgbClr val="95682B"/>
              </a:solidFill>
              <a:ln w="0" cmpd="sng">
                <a:noFill/>
                <a:prstDash val="solid"/>
              </a:ln>
            </c:spPr>
            <c:extLst>
              <c:ext xmlns:c16="http://schemas.microsoft.com/office/drawing/2014/chart" uri="{C3380CC4-5D6E-409C-BE32-E72D297353CC}">
                <c16:uniqueId val="{00000020-0318-4B05-9B42-009EA9418CB1}"/>
              </c:ext>
            </c:extLst>
          </c:dPt>
          <c:dPt>
            <c:idx val="35"/>
            <c:invertIfNegative val="0"/>
            <c:bubble3D val="0"/>
            <c:extLst>
              <c:ext xmlns:c16="http://schemas.microsoft.com/office/drawing/2014/chart" uri="{C3380CC4-5D6E-409C-BE32-E72D297353CC}">
                <c16:uniqueId val="{00000021-0318-4B05-9B42-009EA9418CB1}"/>
              </c:ext>
            </c:extLst>
          </c:dPt>
          <c:dPt>
            <c:idx val="36"/>
            <c:invertIfNegative val="0"/>
            <c:bubble3D val="0"/>
            <c:extLst>
              <c:ext xmlns:c16="http://schemas.microsoft.com/office/drawing/2014/chart" uri="{C3380CC4-5D6E-409C-BE32-E72D297353CC}">
                <c16:uniqueId val="{00000022-0318-4B05-9B42-009EA9418CB1}"/>
              </c:ext>
            </c:extLst>
          </c:dPt>
          <c:dPt>
            <c:idx val="37"/>
            <c:invertIfNegative val="0"/>
            <c:bubble3D val="0"/>
            <c:extLst>
              <c:ext xmlns:c16="http://schemas.microsoft.com/office/drawing/2014/chart" uri="{C3380CC4-5D6E-409C-BE32-E72D297353CC}">
                <c16:uniqueId val="{00000023-0318-4B05-9B42-009EA9418CB1}"/>
              </c:ext>
            </c:extLst>
          </c:dPt>
          <c:dPt>
            <c:idx val="38"/>
            <c:invertIfNegative val="0"/>
            <c:bubble3D val="0"/>
            <c:extLst>
              <c:ext xmlns:c16="http://schemas.microsoft.com/office/drawing/2014/chart" uri="{C3380CC4-5D6E-409C-BE32-E72D297353CC}">
                <c16:uniqueId val="{00000024-0318-4B05-9B42-009EA9418CB1}"/>
              </c:ext>
            </c:extLst>
          </c:dPt>
          <c:dPt>
            <c:idx val="39"/>
            <c:invertIfNegative val="0"/>
            <c:bubble3D val="0"/>
            <c:extLst>
              <c:ext xmlns:c16="http://schemas.microsoft.com/office/drawing/2014/chart" uri="{C3380CC4-5D6E-409C-BE32-E72D297353CC}">
                <c16:uniqueId val="{00000025-0318-4B05-9B42-009EA9418CB1}"/>
              </c:ext>
            </c:extLst>
          </c:dPt>
          <c:dPt>
            <c:idx val="40"/>
            <c:invertIfNegative val="0"/>
            <c:bubble3D val="0"/>
            <c:extLst>
              <c:ext xmlns:c16="http://schemas.microsoft.com/office/drawing/2014/chart" uri="{C3380CC4-5D6E-409C-BE32-E72D297353CC}">
                <c16:uniqueId val="{00000026-0318-4B05-9B42-009EA9418CB1}"/>
              </c:ext>
            </c:extLst>
          </c:dPt>
          <c:dPt>
            <c:idx val="42"/>
            <c:invertIfNegative val="0"/>
            <c:bubble3D val="0"/>
            <c:extLst>
              <c:ext xmlns:c16="http://schemas.microsoft.com/office/drawing/2014/chart" uri="{C3380CC4-5D6E-409C-BE32-E72D297353CC}">
                <c16:uniqueId val="{00000027-0318-4B05-9B42-009EA9418CB1}"/>
              </c:ext>
            </c:extLst>
          </c:dPt>
          <c:dPt>
            <c:idx val="43"/>
            <c:invertIfNegative val="0"/>
            <c:bubble3D val="0"/>
            <c:extLst>
              <c:ext xmlns:c16="http://schemas.microsoft.com/office/drawing/2014/chart" uri="{C3380CC4-5D6E-409C-BE32-E72D297353CC}">
                <c16:uniqueId val="{00000028-0318-4B05-9B42-009EA9418CB1}"/>
              </c:ext>
            </c:extLst>
          </c:dPt>
          <c:dPt>
            <c:idx val="44"/>
            <c:invertIfNegative val="0"/>
            <c:bubble3D val="0"/>
            <c:extLst>
              <c:ext xmlns:c16="http://schemas.microsoft.com/office/drawing/2014/chart" uri="{C3380CC4-5D6E-409C-BE32-E72D297353CC}">
                <c16:uniqueId val="{00000029-0318-4B05-9B42-009EA9418CB1}"/>
              </c:ext>
            </c:extLst>
          </c:dPt>
          <c:dPt>
            <c:idx val="45"/>
            <c:invertIfNegative val="0"/>
            <c:bubble3D val="0"/>
            <c:spPr>
              <a:solidFill>
                <a:srgbClr val="95682B"/>
              </a:solidFill>
              <a:ln w="0" cmpd="sng">
                <a:noFill/>
                <a:prstDash val="solid"/>
              </a:ln>
            </c:spPr>
            <c:extLst>
              <c:ext xmlns:c16="http://schemas.microsoft.com/office/drawing/2014/chart" uri="{C3380CC4-5D6E-409C-BE32-E72D297353CC}">
                <c16:uniqueId val="{0000002B-0318-4B05-9B42-009EA9418CB1}"/>
              </c:ext>
            </c:extLst>
          </c:dPt>
          <c:dPt>
            <c:idx val="46"/>
            <c:invertIfNegative val="0"/>
            <c:bubble3D val="0"/>
            <c:extLst>
              <c:ext xmlns:c16="http://schemas.microsoft.com/office/drawing/2014/chart" uri="{C3380CC4-5D6E-409C-BE32-E72D297353CC}">
                <c16:uniqueId val="{0000002C-0318-4B05-9B42-009EA9418CB1}"/>
              </c:ext>
            </c:extLst>
          </c:dPt>
          <c:dPt>
            <c:idx val="47"/>
            <c:invertIfNegative val="0"/>
            <c:bubble3D val="0"/>
            <c:extLst>
              <c:ext xmlns:c16="http://schemas.microsoft.com/office/drawing/2014/chart" uri="{C3380CC4-5D6E-409C-BE32-E72D297353CC}">
                <c16:uniqueId val="{0000002D-0318-4B05-9B42-009EA9418CB1}"/>
              </c:ext>
            </c:extLst>
          </c:dPt>
          <c:dPt>
            <c:idx val="48"/>
            <c:invertIfNegative val="0"/>
            <c:bubble3D val="0"/>
            <c:extLst>
              <c:ext xmlns:c16="http://schemas.microsoft.com/office/drawing/2014/chart" uri="{C3380CC4-5D6E-409C-BE32-E72D297353CC}">
                <c16:uniqueId val="{0000002E-0318-4B05-9B42-009EA9418CB1}"/>
              </c:ext>
            </c:extLst>
          </c:dPt>
          <c:dPt>
            <c:idx val="49"/>
            <c:invertIfNegative val="0"/>
            <c:bubble3D val="0"/>
            <c:extLst>
              <c:ext xmlns:c16="http://schemas.microsoft.com/office/drawing/2014/chart" uri="{C3380CC4-5D6E-409C-BE32-E72D297353CC}">
                <c16:uniqueId val="{0000002F-0318-4B05-9B42-009EA9418CB1}"/>
              </c:ext>
            </c:extLst>
          </c:dPt>
          <c:dPt>
            <c:idx val="50"/>
            <c:invertIfNegative val="0"/>
            <c:bubble3D val="0"/>
            <c:extLst>
              <c:ext xmlns:c16="http://schemas.microsoft.com/office/drawing/2014/chart" uri="{C3380CC4-5D6E-409C-BE32-E72D297353CC}">
                <c16:uniqueId val="{00000030-0318-4B05-9B42-009EA9418CB1}"/>
              </c:ext>
            </c:extLst>
          </c:dPt>
          <c:dPt>
            <c:idx val="51"/>
            <c:invertIfNegative val="0"/>
            <c:bubble3D val="0"/>
            <c:extLst>
              <c:ext xmlns:c16="http://schemas.microsoft.com/office/drawing/2014/chart" uri="{C3380CC4-5D6E-409C-BE32-E72D297353CC}">
                <c16:uniqueId val="{00000031-0318-4B05-9B42-009EA9418CB1}"/>
              </c:ext>
            </c:extLst>
          </c:dPt>
          <c:dPt>
            <c:idx val="52"/>
            <c:invertIfNegative val="0"/>
            <c:bubble3D val="0"/>
            <c:extLst>
              <c:ext xmlns:c16="http://schemas.microsoft.com/office/drawing/2014/chart" uri="{C3380CC4-5D6E-409C-BE32-E72D297353CC}">
                <c16:uniqueId val="{00000032-0318-4B05-9B42-009EA9418CB1}"/>
              </c:ext>
            </c:extLst>
          </c:dPt>
          <c:dPt>
            <c:idx val="53"/>
            <c:invertIfNegative val="0"/>
            <c:bubble3D val="0"/>
            <c:extLst>
              <c:ext xmlns:c16="http://schemas.microsoft.com/office/drawing/2014/chart" uri="{C3380CC4-5D6E-409C-BE32-E72D297353CC}">
                <c16:uniqueId val="{00000033-0318-4B05-9B42-009EA9418CB1}"/>
              </c:ext>
            </c:extLst>
          </c:dPt>
          <c:dPt>
            <c:idx val="54"/>
            <c:invertIfNegative val="0"/>
            <c:bubble3D val="0"/>
            <c:extLst>
              <c:ext xmlns:c16="http://schemas.microsoft.com/office/drawing/2014/chart" uri="{C3380CC4-5D6E-409C-BE32-E72D297353CC}">
                <c16:uniqueId val="{00000034-0318-4B05-9B42-009EA9418CB1}"/>
              </c:ext>
            </c:extLst>
          </c:dPt>
          <c:dPt>
            <c:idx val="55"/>
            <c:invertIfNegative val="0"/>
            <c:bubble3D val="0"/>
            <c:extLst>
              <c:ext xmlns:c16="http://schemas.microsoft.com/office/drawing/2014/chart" uri="{C3380CC4-5D6E-409C-BE32-E72D297353CC}">
                <c16:uniqueId val="{00000035-0318-4B05-9B42-009EA9418CB1}"/>
              </c:ext>
            </c:extLst>
          </c:dPt>
          <c:dPt>
            <c:idx val="56"/>
            <c:invertIfNegative val="0"/>
            <c:bubble3D val="0"/>
            <c:extLst>
              <c:ext xmlns:c16="http://schemas.microsoft.com/office/drawing/2014/chart" uri="{C3380CC4-5D6E-409C-BE32-E72D297353CC}">
                <c16:uniqueId val="{00000036-0318-4B05-9B42-009EA9418CB1}"/>
              </c:ext>
            </c:extLst>
          </c:dPt>
          <c:dPt>
            <c:idx val="57"/>
            <c:invertIfNegative val="0"/>
            <c:bubble3D val="0"/>
            <c:spPr>
              <a:solidFill>
                <a:srgbClr val="95682B"/>
              </a:solidFill>
              <a:ln w="0" cmpd="sng">
                <a:noFill/>
                <a:prstDash val="solid"/>
              </a:ln>
            </c:spPr>
            <c:extLst>
              <c:ext xmlns:c16="http://schemas.microsoft.com/office/drawing/2014/chart" uri="{C3380CC4-5D6E-409C-BE32-E72D297353CC}">
                <c16:uniqueId val="{00000038-0318-4B05-9B42-009EA9418CB1}"/>
              </c:ext>
            </c:extLst>
          </c:dPt>
          <c:dPt>
            <c:idx val="58"/>
            <c:invertIfNegative val="0"/>
            <c:bubble3D val="0"/>
            <c:extLst>
              <c:ext xmlns:c16="http://schemas.microsoft.com/office/drawing/2014/chart" uri="{C3380CC4-5D6E-409C-BE32-E72D297353CC}">
                <c16:uniqueId val="{00000039-0318-4B05-9B42-009EA9418CB1}"/>
              </c:ext>
            </c:extLst>
          </c:dPt>
          <c:dPt>
            <c:idx val="59"/>
            <c:invertIfNegative val="0"/>
            <c:bubble3D val="0"/>
            <c:extLst>
              <c:ext xmlns:c16="http://schemas.microsoft.com/office/drawing/2014/chart" uri="{C3380CC4-5D6E-409C-BE32-E72D297353CC}">
                <c16:uniqueId val="{0000003A-0318-4B05-9B42-009EA9418CB1}"/>
              </c:ext>
            </c:extLst>
          </c:dPt>
          <c:dPt>
            <c:idx val="60"/>
            <c:invertIfNegative val="0"/>
            <c:bubble3D val="0"/>
            <c:extLst>
              <c:ext xmlns:c16="http://schemas.microsoft.com/office/drawing/2014/chart" uri="{C3380CC4-5D6E-409C-BE32-E72D297353CC}">
                <c16:uniqueId val="{0000003B-0318-4B05-9B42-009EA9418CB1}"/>
              </c:ext>
            </c:extLst>
          </c:dPt>
          <c:dPt>
            <c:idx val="61"/>
            <c:invertIfNegative val="0"/>
            <c:bubble3D val="0"/>
            <c:extLst>
              <c:ext xmlns:c16="http://schemas.microsoft.com/office/drawing/2014/chart" uri="{C3380CC4-5D6E-409C-BE32-E72D297353CC}">
                <c16:uniqueId val="{0000003C-0318-4B05-9B42-009EA9418CB1}"/>
              </c:ext>
            </c:extLst>
          </c:dPt>
          <c:dPt>
            <c:idx val="62"/>
            <c:invertIfNegative val="0"/>
            <c:bubble3D val="0"/>
            <c:extLst>
              <c:ext xmlns:c16="http://schemas.microsoft.com/office/drawing/2014/chart" uri="{C3380CC4-5D6E-409C-BE32-E72D297353CC}">
                <c16:uniqueId val="{0000003D-0318-4B05-9B42-009EA9418CB1}"/>
              </c:ext>
            </c:extLst>
          </c:dPt>
          <c:dPt>
            <c:idx val="63"/>
            <c:invertIfNegative val="0"/>
            <c:bubble3D val="0"/>
            <c:extLst>
              <c:ext xmlns:c16="http://schemas.microsoft.com/office/drawing/2014/chart" uri="{C3380CC4-5D6E-409C-BE32-E72D297353CC}">
                <c16:uniqueId val="{0000003E-0318-4B05-9B42-009EA9418CB1}"/>
              </c:ext>
            </c:extLst>
          </c:dPt>
          <c:dPt>
            <c:idx val="64"/>
            <c:invertIfNegative val="0"/>
            <c:bubble3D val="0"/>
            <c:extLst>
              <c:ext xmlns:c16="http://schemas.microsoft.com/office/drawing/2014/chart" uri="{C3380CC4-5D6E-409C-BE32-E72D297353CC}">
                <c16:uniqueId val="{0000003F-0318-4B05-9B42-009EA9418CB1}"/>
              </c:ext>
            </c:extLst>
          </c:dPt>
          <c:dPt>
            <c:idx val="65"/>
            <c:invertIfNegative val="0"/>
            <c:bubble3D val="0"/>
            <c:extLst>
              <c:ext xmlns:c16="http://schemas.microsoft.com/office/drawing/2014/chart" uri="{C3380CC4-5D6E-409C-BE32-E72D297353CC}">
                <c16:uniqueId val="{00000040-0318-4B05-9B42-009EA9418CB1}"/>
              </c:ext>
            </c:extLst>
          </c:dPt>
          <c:dPt>
            <c:idx val="66"/>
            <c:invertIfNegative val="0"/>
            <c:bubble3D val="0"/>
            <c:extLst>
              <c:ext xmlns:c16="http://schemas.microsoft.com/office/drawing/2014/chart" uri="{C3380CC4-5D6E-409C-BE32-E72D297353CC}">
                <c16:uniqueId val="{00000041-0318-4B05-9B42-009EA9418CB1}"/>
              </c:ext>
            </c:extLst>
          </c:dPt>
          <c:dPt>
            <c:idx val="67"/>
            <c:invertIfNegative val="0"/>
            <c:bubble3D val="0"/>
            <c:extLst>
              <c:ext xmlns:c16="http://schemas.microsoft.com/office/drawing/2014/chart" uri="{C3380CC4-5D6E-409C-BE32-E72D297353CC}">
                <c16:uniqueId val="{00000042-0318-4B05-9B42-009EA9418CB1}"/>
              </c:ext>
            </c:extLst>
          </c:dPt>
          <c:dPt>
            <c:idx val="68"/>
            <c:invertIfNegative val="0"/>
            <c:bubble3D val="0"/>
            <c:extLst>
              <c:ext xmlns:c16="http://schemas.microsoft.com/office/drawing/2014/chart" uri="{C3380CC4-5D6E-409C-BE32-E72D297353CC}">
                <c16:uniqueId val="{00000043-0318-4B05-9B42-009EA9418CB1}"/>
              </c:ext>
            </c:extLst>
          </c:dPt>
          <c:dPt>
            <c:idx val="70"/>
            <c:invertIfNegative val="0"/>
            <c:bubble3D val="0"/>
            <c:spPr>
              <a:solidFill>
                <a:srgbClr val="95682B"/>
              </a:solidFill>
              <a:ln w="0" cmpd="sng">
                <a:noFill/>
                <a:prstDash val="solid"/>
              </a:ln>
            </c:spPr>
            <c:extLst>
              <c:ext xmlns:c16="http://schemas.microsoft.com/office/drawing/2014/chart" uri="{C3380CC4-5D6E-409C-BE32-E72D297353CC}">
                <c16:uniqueId val="{00000045-0318-4B05-9B42-009EA9418CB1}"/>
              </c:ext>
            </c:extLst>
          </c:dPt>
          <c:dPt>
            <c:idx val="71"/>
            <c:invertIfNegative val="0"/>
            <c:bubble3D val="0"/>
            <c:extLst>
              <c:ext xmlns:c16="http://schemas.microsoft.com/office/drawing/2014/chart" uri="{C3380CC4-5D6E-409C-BE32-E72D297353CC}">
                <c16:uniqueId val="{00000046-0318-4B05-9B42-009EA9418CB1}"/>
              </c:ext>
            </c:extLst>
          </c:dPt>
          <c:dPt>
            <c:idx val="72"/>
            <c:invertIfNegative val="0"/>
            <c:bubble3D val="0"/>
            <c:extLst>
              <c:ext xmlns:c16="http://schemas.microsoft.com/office/drawing/2014/chart" uri="{C3380CC4-5D6E-409C-BE32-E72D297353CC}">
                <c16:uniqueId val="{00000047-0318-4B05-9B42-009EA9418CB1}"/>
              </c:ext>
            </c:extLst>
          </c:dPt>
          <c:dPt>
            <c:idx val="73"/>
            <c:invertIfNegative val="0"/>
            <c:bubble3D val="0"/>
            <c:extLst>
              <c:ext xmlns:c16="http://schemas.microsoft.com/office/drawing/2014/chart" uri="{C3380CC4-5D6E-409C-BE32-E72D297353CC}">
                <c16:uniqueId val="{00000048-0318-4B05-9B42-009EA9418CB1}"/>
              </c:ext>
            </c:extLst>
          </c:dPt>
          <c:dPt>
            <c:idx val="74"/>
            <c:invertIfNegative val="0"/>
            <c:bubble3D val="0"/>
            <c:extLst>
              <c:ext xmlns:c16="http://schemas.microsoft.com/office/drawing/2014/chart" uri="{C3380CC4-5D6E-409C-BE32-E72D297353CC}">
                <c16:uniqueId val="{00000049-0318-4B05-9B42-009EA9418CB1}"/>
              </c:ext>
            </c:extLst>
          </c:dPt>
          <c:dPt>
            <c:idx val="75"/>
            <c:invertIfNegative val="0"/>
            <c:bubble3D val="0"/>
            <c:extLst>
              <c:ext xmlns:c16="http://schemas.microsoft.com/office/drawing/2014/chart" uri="{C3380CC4-5D6E-409C-BE32-E72D297353CC}">
                <c16:uniqueId val="{0000004A-0318-4B05-9B42-009EA9418CB1}"/>
              </c:ext>
            </c:extLst>
          </c:dPt>
          <c:dPt>
            <c:idx val="76"/>
            <c:invertIfNegative val="0"/>
            <c:bubble3D val="0"/>
            <c:extLst>
              <c:ext xmlns:c16="http://schemas.microsoft.com/office/drawing/2014/chart" uri="{C3380CC4-5D6E-409C-BE32-E72D297353CC}">
                <c16:uniqueId val="{0000004B-0318-4B05-9B42-009EA9418CB1}"/>
              </c:ext>
            </c:extLst>
          </c:dPt>
          <c:dPt>
            <c:idx val="77"/>
            <c:invertIfNegative val="0"/>
            <c:bubble3D val="0"/>
            <c:extLst>
              <c:ext xmlns:c16="http://schemas.microsoft.com/office/drawing/2014/chart" uri="{C3380CC4-5D6E-409C-BE32-E72D297353CC}">
                <c16:uniqueId val="{0000004C-0318-4B05-9B42-009EA9418CB1}"/>
              </c:ext>
            </c:extLst>
          </c:dPt>
          <c:dPt>
            <c:idx val="78"/>
            <c:invertIfNegative val="0"/>
            <c:bubble3D val="0"/>
            <c:extLst>
              <c:ext xmlns:c16="http://schemas.microsoft.com/office/drawing/2014/chart" uri="{C3380CC4-5D6E-409C-BE32-E72D297353CC}">
                <c16:uniqueId val="{0000004D-0318-4B05-9B42-009EA9418CB1}"/>
              </c:ext>
            </c:extLst>
          </c:dPt>
          <c:dPt>
            <c:idx val="79"/>
            <c:invertIfNegative val="0"/>
            <c:bubble3D val="0"/>
            <c:extLst>
              <c:ext xmlns:c16="http://schemas.microsoft.com/office/drawing/2014/chart" uri="{C3380CC4-5D6E-409C-BE32-E72D297353CC}">
                <c16:uniqueId val="{0000004E-0318-4B05-9B42-009EA9418CB1}"/>
              </c:ext>
            </c:extLst>
          </c:dPt>
          <c:dPt>
            <c:idx val="80"/>
            <c:invertIfNegative val="0"/>
            <c:bubble3D val="0"/>
            <c:extLst>
              <c:ext xmlns:c16="http://schemas.microsoft.com/office/drawing/2014/chart" uri="{C3380CC4-5D6E-409C-BE32-E72D297353CC}">
                <c16:uniqueId val="{0000004F-0318-4B05-9B42-009EA9418CB1}"/>
              </c:ext>
            </c:extLst>
          </c:dPt>
          <c:dPt>
            <c:idx val="81"/>
            <c:invertIfNegative val="0"/>
            <c:bubble3D val="0"/>
            <c:spPr>
              <a:solidFill>
                <a:srgbClr val="95682B"/>
              </a:solidFill>
              <a:ln w="0" cmpd="sng">
                <a:noFill/>
                <a:prstDash val="solid"/>
              </a:ln>
            </c:spPr>
            <c:extLst>
              <c:ext xmlns:c16="http://schemas.microsoft.com/office/drawing/2014/chart" uri="{C3380CC4-5D6E-409C-BE32-E72D297353CC}">
                <c16:uniqueId val="{00000051-0318-4B05-9B42-009EA9418CB1}"/>
              </c:ext>
            </c:extLst>
          </c:dPt>
          <c:dPt>
            <c:idx val="82"/>
            <c:invertIfNegative val="0"/>
            <c:bubble3D val="0"/>
            <c:extLst>
              <c:ext xmlns:c16="http://schemas.microsoft.com/office/drawing/2014/chart" uri="{C3380CC4-5D6E-409C-BE32-E72D297353CC}">
                <c16:uniqueId val="{00000052-0318-4B05-9B42-009EA9418CB1}"/>
              </c:ext>
            </c:extLst>
          </c:dPt>
          <c:dPt>
            <c:idx val="83"/>
            <c:invertIfNegative val="0"/>
            <c:bubble3D val="0"/>
            <c:extLst>
              <c:ext xmlns:c16="http://schemas.microsoft.com/office/drawing/2014/chart" uri="{C3380CC4-5D6E-409C-BE32-E72D297353CC}">
                <c16:uniqueId val="{00000053-0318-4B05-9B42-009EA9418CB1}"/>
              </c:ext>
            </c:extLst>
          </c:dPt>
          <c:dPt>
            <c:idx val="84"/>
            <c:invertIfNegative val="0"/>
            <c:bubble3D val="0"/>
            <c:extLst>
              <c:ext xmlns:c16="http://schemas.microsoft.com/office/drawing/2014/chart" uri="{C3380CC4-5D6E-409C-BE32-E72D297353CC}">
                <c16:uniqueId val="{00000054-0318-4B05-9B42-009EA9418CB1}"/>
              </c:ext>
            </c:extLst>
          </c:dPt>
          <c:dPt>
            <c:idx val="85"/>
            <c:invertIfNegative val="0"/>
            <c:bubble3D val="0"/>
            <c:extLst>
              <c:ext xmlns:c16="http://schemas.microsoft.com/office/drawing/2014/chart" uri="{C3380CC4-5D6E-409C-BE32-E72D297353CC}">
                <c16:uniqueId val="{00000055-0318-4B05-9B42-009EA9418CB1}"/>
              </c:ext>
            </c:extLst>
          </c:dPt>
          <c:dPt>
            <c:idx val="86"/>
            <c:invertIfNegative val="0"/>
            <c:bubble3D val="0"/>
            <c:extLst>
              <c:ext xmlns:c16="http://schemas.microsoft.com/office/drawing/2014/chart" uri="{C3380CC4-5D6E-409C-BE32-E72D297353CC}">
                <c16:uniqueId val="{00000056-0318-4B05-9B42-009EA9418CB1}"/>
              </c:ext>
            </c:extLst>
          </c:dPt>
          <c:dPt>
            <c:idx val="87"/>
            <c:invertIfNegative val="0"/>
            <c:bubble3D val="0"/>
            <c:extLst>
              <c:ext xmlns:c16="http://schemas.microsoft.com/office/drawing/2014/chart" uri="{C3380CC4-5D6E-409C-BE32-E72D297353CC}">
                <c16:uniqueId val="{00000057-0318-4B05-9B42-009EA9418CB1}"/>
              </c:ext>
            </c:extLst>
          </c:dPt>
          <c:dPt>
            <c:idx val="88"/>
            <c:invertIfNegative val="0"/>
            <c:bubble3D val="0"/>
            <c:extLst>
              <c:ext xmlns:c16="http://schemas.microsoft.com/office/drawing/2014/chart" uri="{C3380CC4-5D6E-409C-BE32-E72D297353CC}">
                <c16:uniqueId val="{00000058-0318-4B05-9B42-009EA9418CB1}"/>
              </c:ext>
            </c:extLst>
          </c:dPt>
          <c:dPt>
            <c:idx val="89"/>
            <c:invertIfNegative val="0"/>
            <c:bubble3D val="0"/>
            <c:extLst>
              <c:ext xmlns:c16="http://schemas.microsoft.com/office/drawing/2014/chart" uri="{C3380CC4-5D6E-409C-BE32-E72D297353CC}">
                <c16:uniqueId val="{00000059-0318-4B05-9B42-009EA9418CB1}"/>
              </c:ext>
            </c:extLst>
          </c:dPt>
          <c:dPt>
            <c:idx val="90"/>
            <c:invertIfNegative val="0"/>
            <c:bubble3D val="0"/>
            <c:extLst>
              <c:ext xmlns:c16="http://schemas.microsoft.com/office/drawing/2014/chart" uri="{C3380CC4-5D6E-409C-BE32-E72D297353CC}">
                <c16:uniqueId val="{0000005A-0318-4B05-9B42-009EA9418CB1}"/>
              </c:ext>
            </c:extLst>
          </c:dPt>
          <c:dPt>
            <c:idx val="91"/>
            <c:invertIfNegative val="0"/>
            <c:bubble3D val="0"/>
            <c:extLst>
              <c:ext xmlns:c16="http://schemas.microsoft.com/office/drawing/2014/chart" uri="{C3380CC4-5D6E-409C-BE32-E72D297353CC}">
                <c16:uniqueId val="{0000005B-0318-4B05-9B42-009EA9418CB1}"/>
              </c:ext>
            </c:extLst>
          </c:dPt>
          <c:dPt>
            <c:idx val="92"/>
            <c:invertIfNegative val="0"/>
            <c:bubble3D val="0"/>
            <c:extLst>
              <c:ext xmlns:c16="http://schemas.microsoft.com/office/drawing/2014/chart" uri="{C3380CC4-5D6E-409C-BE32-E72D297353CC}">
                <c16:uniqueId val="{0000005C-0318-4B05-9B42-009EA9418CB1}"/>
              </c:ext>
            </c:extLst>
          </c:dPt>
          <c:dPt>
            <c:idx val="93"/>
            <c:invertIfNegative val="0"/>
            <c:bubble3D val="0"/>
            <c:spPr>
              <a:solidFill>
                <a:srgbClr val="C00000"/>
              </a:solidFill>
              <a:ln w="0" cmpd="sng">
                <a:noFill/>
                <a:prstDash val="solid"/>
              </a:ln>
            </c:spPr>
            <c:extLst>
              <c:ext xmlns:c16="http://schemas.microsoft.com/office/drawing/2014/chart" uri="{C3380CC4-5D6E-409C-BE32-E72D297353CC}">
                <c16:uniqueId val="{0000005E-0318-4B05-9B42-009EA9418CB1}"/>
              </c:ext>
            </c:extLst>
          </c:dPt>
          <c:dLbls>
            <c:dLbl>
              <c:idx val="93"/>
              <c:layout>
                <c:manualLayout>
                  <c:x val="-1.5660568468647395E-16"/>
                  <c:y val="-0.362126661732732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E-0318-4B05-9B42-009EA9418C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'F61'!$A$7:$B$100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'F61'!$F$7:$F$100</c:f>
              <c:numCache>
                <c:formatCode>0.00</c:formatCode>
                <c:ptCount val="94"/>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numCache>
            </c:numRef>
          </c:val>
          <c:extLst>
            <c:ext xmlns:c16="http://schemas.microsoft.com/office/drawing/2014/chart" uri="{C3380CC4-5D6E-409C-BE32-E72D297353CC}">
              <c16:uniqueId val="{0000005F-0318-4B05-9B42-009EA9418CB1}"/>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'F61'!$G$6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61-0318-4B05-9B42-009EA9418CB1}"/>
              </c:ext>
            </c:extLst>
          </c:dPt>
          <c:dPt>
            <c:idx val="81"/>
            <c:bubble3D val="0"/>
            <c:extLst>
              <c:ext xmlns:c16="http://schemas.microsoft.com/office/drawing/2014/chart" uri="{C3380CC4-5D6E-409C-BE32-E72D297353CC}">
                <c16:uniqueId val="{00000062-0318-4B05-9B42-009EA9418CB1}"/>
              </c:ext>
            </c:extLst>
          </c:dPt>
          <c:dPt>
            <c:idx val="83"/>
            <c:bubble3D val="0"/>
            <c:extLst>
              <c:ext xmlns:c16="http://schemas.microsoft.com/office/drawing/2014/chart" uri="{C3380CC4-5D6E-409C-BE32-E72D297353CC}">
                <c16:uniqueId val="{00000063-0318-4B05-9B42-009EA9418CB1}"/>
              </c:ext>
            </c:extLst>
          </c:dPt>
          <c:dPt>
            <c:idx val="85"/>
            <c:bubble3D val="0"/>
            <c:extLst>
              <c:ext xmlns:c16="http://schemas.microsoft.com/office/drawing/2014/chart" uri="{C3380CC4-5D6E-409C-BE32-E72D297353CC}">
                <c16:uniqueId val="{00000064-0318-4B05-9B42-009EA9418CB1}"/>
              </c:ext>
            </c:extLst>
          </c:dPt>
          <c:dLbls>
            <c:dLbl>
              <c:idx val="93"/>
              <c:layout>
                <c:manualLayout>
                  <c:x val="-1.5660568468647395E-16"/>
                  <c:y val="-0.448697300006756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5-0318-4B05-9B42-009EA9418C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'F61'!$A$7:$B$100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'F61'!$G$7:$G$100</c:f>
              <c:numCache>
                <c:formatCode>0.00</c:formatCode>
                <c:ptCount val="94"/>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numCache>
            </c:numRef>
          </c:val>
          <c:smooth val="0"/>
          <c:extLst>
            <c:ext xmlns:c16="http://schemas.microsoft.com/office/drawing/2014/chart" uri="{C3380CC4-5D6E-409C-BE32-E72D297353CC}">
              <c16:uniqueId val="{00000066-0318-4B05-9B42-009EA9418CB1}"/>
            </c:ext>
          </c:extLst>
        </c:ser>
        <c:ser>
          <c:idx val="2"/>
          <c:order val="2"/>
          <c:tx>
            <c:strRef>
              <c:f>'F61'!$H$6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68-0318-4B05-9B42-009EA9418CB1}"/>
              </c:ext>
            </c:extLst>
          </c:dPt>
          <c:dLbls>
            <c:dLbl>
              <c:idx val="93"/>
              <c:layout>
                <c:manualLayout>
                  <c:x val="-1.5660568468647395E-16"/>
                  <c:y val="-0.3920411244969823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9-0318-4B05-9B42-009EA9418C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'F61'!$A$7:$B$100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'F61'!$H$7:$H$100</c:f>
              <c:numCache>
                <c:formatCode>0.00</c:formatCode>
                <c:ptCount val="94"/>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numCache>
            </c:numRef>
          </c:val>
          <c:smooth val="0"/>
          <c:extLst>
            <c:ext xmlns:c16="http://schemas.microsoft.com/office/drawing/2014/chart" uri="{C3380CC4-5D6E-409C-BE32-E72D297353CC}">
              <c16:uniqueId val="{0000006A-0318-4B05-9B42-009EA9418CB1}"/>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strRef>
              <c:f>'F61'!$O$6</c:f>
              <c:strCache>
                <c:ptCount val="1"/>
                <c:pt idx="0">
                  <c:v>L. I. Banxico</c:v>
                </c:pt>
              </c:strCache>
            </c:strRef>
          </c:tx>
          <c:spPr>
            <a:ln w="12700">
              <a:solidFill>
                <a:srgbClr val="F79646">
                  <a:lumMod val="75000"/>
                </a:srgbClr>
              </a:solidFill>
              <a:prstDash val="solid"/>
            </a:ln>
          </c:spPr>
          <c:marker>
            <c:symbol val="none"/>
          </c:marker>
          <c:dPt>
            <c:idx val="1"/>
            <c:bubble3D val="0"/>
            <c:extLst>
              <c:ext xmlns:c16="http://schemas.microsoft.com/office/drawing/2014/chart" uri="{C3380CC4-5D6E-409C-BE32-E72D297353CC}">
                <c16:uniqueId val="{0000006B-0318-4B05-9B42-009EA9418CB1}"/>
              </c:ext>
            </c:extLst>
          </c:dPt>
          <c:xVal>
            <c:numRef>
              <c:f>'F61'!$Q$6:$Q$7</c:f>
              <c:numCache>
                <c:formatCode>General</c:formatCode>
                <c:ptCount val="2"/>
                <c:pt idx="0">
                  <c:v>103</c:v>
                </c:pt>
                <c:pt idx="1">
                  <c:v>1</c:v>
                </c:pt>
              </c:numCache>
            </c:numRef>
          </c:xVal>
          <c:yVal>
            <c:numRef>
              <c:f>'F61'!$P$6:$P$7</c:f>
              <c:numCache>
                <c:formatCode>General</c:formatCode>
                <c:ptCount val="2"/>
                <c:pt idx="0">
                  <c:v>2</c:v>
                </c:pt>
                <c:pt idx="1">
                  <c:v>2</c:v>
                </c:pt>
              </c:numCache>
            </c:numRef>
          </c:yVal>
          <c:smooth val="0"/>
          <c:extLst>
            <c:ext xmlns:c16="http://schemas.microsoft.com/office/drawing/2014/chart" uri="{C3380CC4-5D6E-409C-BE32-E72D297353CC}">
              <c16:uniqueId val="{0000006C-0318-4B05-9B42-009EA9418CB1}"/>
            </c:ext>
          </c:extLst>
        </c:ser>
        <c:ser>
          <c:idx val="4"/>
          <c:order val="4"/>
          <c:tx>
            <c:strRef>
              <c:f>'F61'!$O$9</c:f>
              <c:strCache>
                <c:ptCount val="1"/>
                <c:pt idx="0">
                  <c:v>L. S. Banxico</c:v>
                </c:pt>
              </c:strCache>
            </c:strRef>
          </c:tx>
          <c:spPr>
            <a:ln w="12700">
              <a:solidFill>
                <a:srgbClr val="F79646">
                  <a:lumMod val="75000"/>
                </a:srgbClr>
              </a:solidFill>
              <a:prstDash val="solid"/>
            </a:ln>
          </c:spPr>
          <c:marker>
            <c:symbol val="none"/>
          </c:marker>
          <c:xVal>
            <c:numRef>
              <c:f>'F61'!$Q$9:$Q$10</c:f>
              <c:numCache>
                <c:formatCode>General</c:formatCode>
                <c:ptCount val="2"/>
                <c:pt idx="0">
                  <c:v>103</c:v>
                </c:pt>
                <c:pt idx="1">
                  <c:v>1</c:v>
                </c:pt>
              </c:numCache>
            </c:numRef>
          </c:xVal>
          <c:yVal>
            <c:numRef>
              <c:f>'F61'!$P$9:$P$10</c:f>
              <c:numCache>
                <c:formatCode>General</c:formatCode>
                <c:ptCount val="2"/>
                <c:pt idx="0">
                  <c:v>4</c:v>
                </c:pt>
                <c:pt idx="1">
                  <c:v>4</c:v>
                </c:pt>
              </c:numCache>
            </c:numRef>
          </c:yVal>
          <c:smooth val="0"/>
          <c:extLst>
            <c:ext xmlns:c16="http://schemas.microsoft.com/office/drawing/2014/chart" uri="{C3380CC4-5D6E-409C-BE32-E72D297353CC}">
              <c16:uniqueId val="{0000006D-0318-4B05-9B42-009EA9418CB1}"/>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'F6'!$B$6</c:f>
              <c:strCache>
                <c:ptCount val="1"/>
                <c:pt idx="0">
                  <c:v>tasa de contratación</c:v>
                </c:pt>
              </c:strCache>
            </c:strRef>
          </c:tx>
          <c:spPr>
            <a:solidFill>
              <a:sysClr val="window" lastClr="FFFFFF">
                <a:lumMod val="75000"/>
              </a:sysClr>
            </a:solidFill>
          </c:spPr>
          <c:invertIfNegative val="0"/>
          <c:dPt>
            <c:idx val="10"/>
            <c:invertIfNegative val="0"/>
            <c:bubble3D val="0"/>
            <c:spPr>
              <a:solidFill>
                <a:srgbClr val="606868"/>
              </a:solidFill>
            </c:spPr>
            <c:extLst>
              <c:ext xmlns:c16="http://schemas.microsoft.com/office/drawing/2014/chart" uri="{C3380CC4-5D6E-409C-BE32-E72D297353CC}">
                <c16:uniqueId val="{00000001-26EB-4CB7-B763-124182FCB6A9}"/>
              </c:ext>
            </c:extLst>
          </c:dPt>
          <c:dPt>
            <c:idx val="14"/>
            <c:invertIfNegative val="0"/>
            <c:bubble3D val="0"/>
            <c:extLst>
              <c:ext xmlns:c16="http://schemas.microsoft.com/office/drawing/2014/chart" uri="{C3380CC4-5D6E-409C-BE32-E72D297353CC}">
                <c16:uniqueId val="{00000002-26EB-4CB7-B763-124182FCB6A9}"/>
              </c:ext>
            </c:extLst>
          </c:dPt>
          <c:dPt>
            <c:idx val="19"/>
            <c:invertIfNegative val="0"/>
            <c:bubble3D val="0"/>
            <c:spPr>
              <a:solidFill>
                <a:sysClr val="window" lastClr="FFFFFF">
                  <a:lumMod val="50000"/>
                </a:sysClr>
              </a:solidFill>
            </c:spPr>
            <c:extLst>
              <c:ext xmlns:c16="http://schemas.microsoft.com/office/drawing/2014/chart" uri="{C3380CC4-5D6E-409C-BE32-E72D297353CC}">
                <c16:uniqueId val="{00000004-26EB-4CB7-B763-124182FCB6A9}"/>
              </c:ext>
            </c:extLst>
          </c:dPt>
          <c:dPt>
            <c:idx val="31"/>
            <c:invertIfNegative val="0"/>
            <c:bubble3D val="0"/>
            <c:extLst>
              <c:ext xmlns:c16="http://schemas.microsoft.com/office/drawing/2014/chart" uri="{C3380CC4-5D6E-409C-BE32-E72D297353CC}">
                <c16:uniqueId val="{00000005-26EB-4CB7-B763-124182FCB6A9}"/>
              </c:ext>
            </c:extLst>
          </c:dPt>
          <c:dLbls>
            <c:dLbl>
              <c:idx val="10"/>
              <c:spPr>
                <a:noFill/>
                <a:ln>
                  <a:noFill/>
                </a:ln>
                <a:effectLst/>
              </c:spPr>
              <c:txPr>
                <a:bodyPr wrap="square" lIns="38100" tIns="19050" rIns="38100" bIns="19050" anchor="ctr">
                  <a:spAutoFit/>
                </a:bodyPr>
                <a:lstStyle/>
                <a:p>
                  <a:pPr>
                    <a:defRPr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01-26EB-4CB7-B763-124182FCB6A9}"/>
                </c:ext>
              </c:extLst>
            </c:dLbl>
            <c:dLbl>
              <c:idx val="19"/>
              <c:spPr>
                <a:noFill/>
                <a:ln>
                  <a:noFill/>
                </a:ln>
                <a:effectLst/>
              </c:spPr>
              <c:txPr>
                <a:bodyPr wrap="square" lIns="38100" tIns="19050" rIns="38100" bIns="19050" anchor="ctr">
                  <a:spAutoFit/>
                </a:bodyPr>
                <a:lstStyle/>
                <a:p>
                  <a:pPr>
                    <a:defRPr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04-26EB-4CB7-B763-124182FCB6A9}"/>
                </c:ext>
              </c:extLst>
            </c:dLbl>
            <c:spPr>
              <a:noFill/>
              <a:ln>
                <a:noFill/>
              </a:ln>
              <a:effectLst/>
            </c:spPr>
            <c:txPr>
              <a:bodyPr wrap="square" lIns="38100" tIns="19050" rIns="38100" bIns="19050" anchor="ctr">
                <a:spAutoFit/>
              </a:bodyPr>
              <a:lstStyle/>
              <a:p>
                <a:pPr>
                  <a:defRPr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'F6'!$A$8:$A$40</c:f>
              <c:strCache>
                <c:ptCount val="33"/>
                <c:pt idx="0">
                  <c:v>Zacatecas</c:v>
                </c:pt>
                <c:pt idx="1">
                  <c:v>Tamaulipas</c:v>
                </c:pt>
                <c:pt idx="2">
                  <c:v>Oaxaca</c:v>
                </c:pt>
                <c:pt idx="3">
                  <c:v>Colima</c:v>
                </c:pt>
                <c:pt idx="4">
                  <c:v>Michoacán</c:v>
                </c:pt>
                <c:pt idx="5">
                  <c:v>Aguascalientes</c:v>
                </c:pt>
                <c:pt idx="6">
                  <c:v>Chihuahua</c:v>
                </c:pt>
                <c:pt idx="7">
                  <c:v>Veracruz </c:v>
                </c:pt>
                <c:pt idx="8">
                  <c:v>Durango</c:v>
                </c:pt>
                <c:pt idx="9">
                  <c:v>Baja California</c:v>
                </c:pt>
                <c:pt idx="10">
                  <c:v>Jalisco</c:v>
                </c:pt>
                <c:pt idx="11">
                  <c:v>Yucatán</c:v>
                </c:pt>
                <c:pt idx="12">
                  <c:v>Morelos</c:v>
                </c:pt>
                <c:pt idx="13">
                  <c:v>Sonora</c:v>
                </c:pt>
                <c:pt idx="14">
                  <c:v>Guanajuato</c:v>
                </c:pt>
                <c:pt idx="15">
                  <c:v>San Luis Potosí</c:v>
                </c:pt>
                <c:pt idx="16">
                  <c:v>Chiapas</c:v>
                </c:pt>
                <c:pt idx="17">
                  <c:v>Hidalgo</c:v>
                </c:pt>
                <c:pt idx="18">
                  <c:v>Nayarit</c:v>
                </c:pt>
                <c:pt idx="19">
                  <c:v>Nacional</c:v>
                </c:pt>
                <c:pt idx="20">
                  <c:v>Sinaloa</c:v>
                </c:pt>
                <c:pt idx="21">
                  <c:v>Puebla</c:v>
                </c:pt>
                <c:pt idx="22">
                  <c:v>Tlaxcala</c:v>
                </c:pt>
                <c:pt idx="23">
                  <c:v>Guerrero</c:v>
                </c:pt>
                <c:pt idx="24">
                  <c:v>Campeche</c:v>
                </c:pt>
                <c:pt idx="25">
                  <c:v>Coahuila</c:v>
                </c:pt>
                <c:pt idx="26">
                  <c:v>Querétaro</c:v>
                </c:pt>
                <c:pt idx="27">
                  <c:v>Nuevo León</c:v>
                </c:pt>
                <c:pt idx="28">
                  <c:v>Baja California Sur</c:v>
                </c:pt>
                <c:pt idx="29">
                  <c:v>Ciudad de México</c:v>
                </c:pt>
                <c:pt idx="30">
                  <c:v>Estado de México</c:v>
                </c:pt>
                <c:pt idx="31">
                  <c:v>Tabasco</c:v>
                </c:pt>
                <c:pt idx="32">
                  <c:v>Quintana Roo</c:v>
                </c:pt>
              </c:strCache>
            </c:strRef>
          </c:cat>
          <c:val>
            <c:numRef>
              <c:f>'F6'!$C$8:$C$40</c:f>
              <c:numCache>
                <c:formatCode>0.00%</c:formatCode>
                <c:ptCount val="33"/>
                <c:pt idx="0">
                  <c:v>0.12760966209883073</c:v>
                </c:pt>
                <c:pt idx="1">
                  <c:v>0.14556853837529007</c:v>
                </c:pt>
                <c:pt idx="2">
                  <c:v>0.15328595619993532</c:v>
                </c:pt>
                <c:pt idx="3">
                  <c:v>0.15473517085520574</c:v>
                </c:pt>
                <c:pt idx="4">
                  <c:v>0.16241498820066702</c:v>
                </c:pt>
                <c:pt idx="5">
                  <c:v>0.16301695861330101</c:v>
                </c:pt>
                <c:pt idx="6">
                  <c:v>0.16948398051639491</c:v>
                </c:pt>
                <c:pt idx="7">
                  <c:v>0.17131989177956078</c:v>
                </c:pt>
                <c:pt idx="8">
                  <c:v>0.17828113408379834</c:v>
                </c:pt>
                <c:pt idx="9">
                  <c:v>0.18310338513470478</c:v>
                </c:pt>
                <c:pt idx="10">
                  <c:v>0.18653655064807084</c:v>
                </c:pt>
                <c:pt idx="11">
                  <c:v>0.19175207109027262</c:v>
                </c:pt>
                <c:pt idx="12">
                  <c:v>0.19310022310772498</c:v>
                </c:pt>
                <c:pt idx="13">
                  <c:v>0.19487186412752647</c:v>
                </c:pt>
                <c:pt idx="14">
                  <c:v>0.20845576590162498</c:v>
                </c:pt>
                <c:pt idx="15">
                  <c:v>0.21247860457729703</c:v>
                </c:pt>
                <c:pt idx="16">
                  <c:v>0.21273438965958133</c:v>
                </c:pt>
                <c:pt idx="17">
                  <c:v>0.21372065031573806</c:v>
                </c:pt>
                <c:pt idx="18">
                  <c:v>0.21457135479970527</c:v>
                </c:pt>
                <c:pt idx="19">
                  <c:v>0.21644478938738335</c:v>
                </c:pt>
                <c:pt idx="20">
                  <c:v>0.2235885457005799</c:v>
                </c:pt>
                <c:pt idx="21">
                  <c:v>0.22364401069982456</c:v>
                </c:pt>
                <c:pt idx="22">
                  <c:v>0.22625877575258363</c:v>
                </c:pt>
                <c:pt idx="23">
                  <c:v>0.22703106608651952</c:v>
                </c:pt>
                <c:pt idx="24">
                  <c:v>0.23358239493187433</c:v>
                </c:pt>
                <c:pt idx="25">
                  <c:v>0.23457600386665139</c:v>
                </c:pt>
                <c:pt idx="26">
                  <c:v>0.23903284847317213</c:v>
                </c:pt>
                <c:pt idx="27">
                  <c:v>0.24116765058612383</c:v>
                </c:pt>
                <c:pt idx="28">
                  <c:v>0.24497768466079592</c:v>
                </c:pt>
                <c:pt idx="29">
                  <c:v>0.25409643335207388</c:v>
                </c:pt>
                <c:pt idx="30">
                  <c:v>0.26499574648161739</c:v>
                </c:pt>
                <c:pt idx="31">
                  <c:v>0.26671356793948736</c:v>
                </c:pt>
                <c:pt idx="32">
                  <c:v>0.32102468038624338</c:v>
                </c:pt>
              </c:numCache>
            </c:numRef>
          </c:val>
          <c:extLst>
            <c:ext xmlns:c16="http://schemas.microsoft.com/office/drawing/2014/chart" uri="{C3380CC4-5D6E-409C-BE32-E72D297353CC}">
              <c16:uniqueId val="{00000006-26EB-4CB7-B763-124182FCB6A9}"/>
            </c:ext>
          </c:extLst>
        </c:ser>
        <c:ser>
          <c:idx val="1"/>
          <c:order val="1"/>
          <c:tx>
            <c:strRef>
              <c:f>'F6'!$E$6</c:f>
              <c:strCache>
                <c:ptCount val="1"/>
                <c:pt idx="0">
                  <c:v>tasa de separación</c:v>
                </c:pt>
              </c:strCache>
            </c:strRef>
          </c:tx>
          <c:spPr>
            <a:solidFill>
              <a:srgbClr val="FFC000"/>
            </a:solidFill>
          </c:spPr>
          <c:invertIfNegative val="0"/>
          <c:dPt>
            <c:idx val="10"/>
            <c:invertIfNegative val="0"/>
            <c:bubble3D val="0"/>
            <c:spPr>
              <a:solidFill>
                <a:srgbClr val="FFC000">
                  <a:lumMod val="75000"/>
                </a:srgbClr>
              </a:solidFill>
            </c:spPr>
            <c:extLst>
              <c:ext xmlns:c16="http://schemas.microsoft.com/office/drawing/2014/chart" uri="{C3380CC4-5D6E-409C-BE32-E72D297353CC}">
                <c16:uniqueId val="{00000008-26EB-4CB7-B763-124182FCB6A9}"/>
              </c:ext>
            </c:extLst>
          </c:dPt>
          <c:dPt>
            <c:idx val="14"/>
            <c:invertIfNegative val="0"/>
            <c:bubble3D val="0"/>
            <c:extLst>
              <c:ext xmlns:c16="http://schemas.microsoft.com/office/drawing/2014/chart" uri="{C3380CC4-5D6E-409C-BE32-E72D297353CC}">
                <c16:uniqueId val="{00000009-26EB-4CB7-B763-124182FCB6A9}"/>
              </c:ext>
            </c:extLst>
          </c:dPt>
          <c:dPt>
            <c:idx val="19"/>
            <c:invertIfNegative val="0"/>
            <c:bubble3D val="0"/>
            <c:spPr>
              <a:solidFill>
                <a:srgbClr val="FFC000">
                  <a:lumMod val="75000"/>
                </a:srgbClr>
              </a:solidFill>
            </c:spPr>
            <c:extLst>
              <c:ext xmlns:c16="http://schemas.microsoft.com/office/drawing/2014/chart" uri="{C3380CC4-5D6E-409C-BE32-E72D297353CC}">
                <c16:uniqueId val="{0000000B-26EB-4CB7-B763-124182FCB6A9}"/>
              </c:ext>
            </c:extLst>
          </c:dPt>
          <c:dPt>
            <c:idx val="31"/>
            <c:invertIfNegative val="0"/>
            <c:bubble3D val="0"/>
            <c:extLst>
              <c:ext xmlns:c16="http://schemas.microsoft.com/office/drawing/2014/chart" uri="{C3380CC4-5D6E-409C-BE32-E72D297353CC}">
                <c16:uniqueId val="{0000000C-26EB-4CB7-B763-124182FCB6A9}"/>
              </c:ext>
            </c:extLst>
          </c:dPt>
          <c:dLbls>
            <c:dLbl>
              <c:idx val="10"/>
              <c:spPr>
                <a:noFill/>
                <a:ln>
                  <a:noFill/>
                </a:ln>
                <a:effectLst/>
              </c:spPr>
              <c:txPr>
                <a:bodyPr wrap="square" lIns="38100" tIns="19050" rIns="38100" bIns="19050" anchor="ctr">
                  <a:spAutoFit/>
                </a:bodyPr>
                <a:lstStyle/>
                <a:p>
                  <a:pPr>
                    <a:defRPr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08-26EB-4CB7-B763-124182FCB6A9}"/>
                </c:ext>
              </c:extLst>
            </c:dLbl>
            <c:dLbl>
              <c:idx val="19"/>
              <c:spPr>
                <a:noFill/>
                <a:ln>
                  <a:noFill/>
                </a:ln>
                <a:effectLst/>
              </c:spPr>
              <c:txPr>
                <a:bodyPr wrap="square" lIns="38100" tIns="19050" rIns="38100" bIns="19050" anchor="ctr">
                  <a:spAutoFit/>
                </a:bodyPr>
                <a:lstStyle/>
                <a:p>
                  <a:pPr>
                    <a:defRPr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0B-26EB-4CB7-B763-124182FCB6A9}"/>
                </c:ext>
              </c:extLst>
            </c:dLbl>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'F6'!$A$8:$A$40</c:f>
              <c:strCache>
                <c:ptCount val="33"/>
                <c:pt idx="0">
                  <c:v>Zacatecas</c:v>
                </c:pt>
                <c:pt idx="1">
                  <c:v>Tamaulipas</c:v>
                </c:pt>
                <c:pt idx="2">
                  <c:v>Oaxaca</c:v>
                </c:pt>
                <c:pt idx="3">
                  <c:v>Colima</c:v>
                </c:pt>
                <c:pt idx="4">
                  <c:v>Michoacán</c:v>
                </c:pt>
                <c:pt idx="5">
                  <c:v>Aguascalientes</c:v>
                </c:pt>
                <c:pt idx="6">
                  <c:v>Chihuahua</c:v>
                </c:pt>
                <c:pt idx="7">
                  <c:v>Veracruz </c:v>
                </c:pt>
                <c:pt idx="8">
                  <c:v>Durango</c:v>
                </c:pt>
                <c:pt idx="9">
                  <c:v>Baja California</c:v>
                </c:pt>
                <c:pt idx="10">
                  <c:v>Jalisco</c:v>
                </c:pt>
                <c:pt idx="11">
                  <c:v>Yucatán</c:v>
                </c:pt>
                <c:pt idx="12">
                  <c:v>Morelos</c:v>
                </c:pt>
                <c:pt idx="13">
                  <c:v>Sonora</c:v>
                </c:pt>
                <c:pt idx="14">
                  <c:v>Guanajuato</c:v>
                </c:pt>
                <c:pt idx="15">
                  <c:v>San Luis Potosí</c:v>
                </c:pt>
                <c:pt idx="16">
                  <c:v>Chiapas</c:v>
                </c:pt>
                <c:pt idx="17">
                  <c:v>Hidalgo</c:v>
                </c:pt>
                <c:pt idx="18">
                  <c:v>Nayarit</c:v>
                </c:pt>
                <c:pt idx="19">
                  <c:v>Nacional</c:v>
                </c:pt>
                <c:pt idx="20">
                  <c:v>Sinaloa</c:v>
                </c:pt>
                <c:pt idx="21">
                  <c:v>Puebla</c:v>
                </c:pt>
                <c:pt idx="22">
                  <c:v>Tlaxcala</c:v>
                </c:pt>
                <c:pt idx="23">
                  <c:v>Guerrero</c:v>
                </c:pt>
                <c:pt idx="24">
                  <c:v>Campeche</c:v>
                </c:pt>
                <c:pt idx="25">
                  <c:v>Coahuila</c:v>
                </c:pt>
                <c:pt idx="26">
                  <c:v>Querétaro</c:v>
                </c:pt>
                <c:pt idx="27">
                  <c:v>Nuevo León</c:v>
                </c:pt>
                <c:pt idx="28">
                  <c:v>Baja California Sur</c:v>
                </c:pt>
                <c:pt idx="29">
                  <c:v>Ciudad de México</c:v>
                </c:pt>
                <c:pt idx="30">
                  <c:v>Estado de México</c:v>
                </c:pt>
                <c:pt idx="31">
                  <c:v>Tabasco</c:v>
                </c:pt>
                <c:pt idx="32">
                  <c:v>Quintana Roo</c:v>
                </c:pt>
              </c:strCache>
            </c:strRef>
          </c:cat>
          <c:val>
            <c:numRef>
              <c:f>'F6'!$E$8:$E$40</c:f>
              <c:numCache>
                <c:formatCode>0.00%</c:formatCode>
                <c:ptCount val="33"/>
                <c:pt idx="0">
                  <c:v>0.12171877699989003</c:v>
                </c:pt>
                <c:pt idx="1">
                  <c:v>0.1367218396266047</c:v>
                </c:pt>
                <c:pt idx="2">
                  <c:v>0.14741613866849326</c:v>
                </c:pt>
                <c:pt idx="3">
                  <c:v>0.1549854819561455</c:v>
                </c:pt>
                <c:pt idx="4">
                  <c:v>0.16523855551782091</c:v>
                </c:pt>
                <c:pt idx="5">
                  <c:v>0.15378290214060855</c:v>
                </c:pt>
                <c:pt idx="6">
                  <c:v>0.16832551908189786</c:v>
                </c:pt>
                <c:pt idx="7">
                  <c:v>0.16767682748878107</c:v>
                </c:pt>
                <c:pt idx="8">
                  <c:v>0.16076669999677451</c:v>
                </c:pt>
                <c:pt idx="9">
                  <c:v>0.16783166677281702</c:v>
                </c:pt>
                <c:pt idx="10">
                  <c:v>0.18336558860161778</c:v>
                </c:pt>
                <c:pt idx="11">
                  <c:v>0.19682881627092871</c:v>
                </c:pt>
                <c:pt idx="12">
                  <c:v>0.18434153993043714</c:v>
                </c:pt>
                <c:pt idx="13">
                  <c:v>0.20084439185048761</c:v>
                </c:pt>
                <c:pt idx="14">
                  <c:v>0.20134886658153661</c:v>
                </c:pt>
                <c:pt idx="15">
                  <c:v>0.2058107321204849</c:v>
                </c:pt>
                <c:pt idx="16">
                  <c:v>0.19635711449255758</c:v>
                </c:pt>
                <c:pt idx="17">
                  <c:v>0.20130481805812372</c:v>
                </c:pt>
                <c:pt idx="18">
                  <c:v>0.21608277547216151</c:v>
                </c:pt>
                <c:pt idx="19">
                  <c:v>0.21070146974241918</c:v>
                </c:pt>
                <c:pt idx="20">
                  <c:v>0.21087173986298735</c:v>
                </c:pt>
                <c:pt idx="21">
                  <c:v>0.21577090101328139</c:v>
                </c:pt>
                <c:pt idx="22">
                  <c:v>0.2156751941919603</c:v>
                </c:pt>
                <c:pt idx="23">
                  <c:v>0.20980519222884952</c:v>
                </c:pt>
                <c:pt idx="24">
                  <c:v>0.21046210272654248</c:v>
                </c:pt>
                <c:pt idx="25">
                  <c:v>0.22576792460029763</c:v>
                </c:pt>
                <c:pt idx="26">
                  <c:v>0.232125999422021</c:v>
                </c:pt>
                <c:pt idx="27">
                  <c:v>0.2315370699644741</c:v>
                </c:pt>
                <c:pt idx="28">
                  <c:v>0.22717997402909179</c:v>
                </c:pt>
                <c:pt idx="29">
                  <c:v>0.25092710135258983</c:v>
                </c:pt>
                <c:pt idx="30">
                  <c:v>0.27215692163163846</c:v>
                </c:pt>
                <c:pt idx="31">
                  <c:v>0.23963057763408027</c:v>
                </c:pt>
                <c:pt idx="32">
                  <c:v>0.29510344778025044</c:v>
                </c:pt>
              </c:numCache>
            </c:numRef>
          </c:val>
          <c:extLst>
            <c:ext xmlns:c16="http://schemas.microsoft.com/office/drawing/2014/chart" uri="{C3380CC4-5D6E-409C-BE32-E72D297353CC}">
              <c16:uniqueId val="{0000000D-26EB-4CB7-B763-124182FCB6A9}"/>
            </c:ext>
          </c:extLst>
        </c:ser>
        <c:dLbls>
          <c:showLegendKey val="0"/>
          <c:showVal val="0"/>
          <c:showCatName val="0"/>
          <c:showSerName val="0"/>
          <c:showPercent val="0"/>
          <c:showBubbleSize val="0"/>
        </c:dLbls>
        <c:gapWidth val="6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'F62'!$A$6</c:f>
              <c:strCache>
                <c:ptCount val="1"/>
                <c:pt idx="0">
                  <c:v>Ciudad</c:v>
                </c:pt>
              </c:strCache>
            </c:strRef>
          </c:tx>
          <c:spPr>
            <a:solidFill>
              <a:srgbClr val="606868"/>
            </a:solidFill>
            <a:effectLst/>
          </c:spPr>
          <c:invertIfNegative val="0"/>
          <c:dPt>
            <c:idx val="2"/>
            <c:invertIfNegative val="0"/>
            <c:bubble3D val="0"/>
            <c:extLst>
              <c:ext xmlns:c16="http://schemas.microsoft.com/office/drawing/2014/chart" uri="{C3380CC4-5D6E-409C-BE32-E72D297353CC}">
                <c16:uniqueId val="{00000000-3267-42B2-BE1B-A7DF9F4E8956}"/>
              </c:ext>
            </c:extLst>
          </c:dPt>
          <c:dPt>
            <c:idx val="4"/>
            <c:invertIfNegative val="0"/>
            <c:bubble3D val="0"/>
            <c:extLst>
              <c:ext xmlns:c16="http://schemas.microsoft.com/office/drawing/2014/chart" uri="{C3380CC4-5D6E-409C-BE32-E72D297353CC}">
                <c16:uniqueId val="{00000001-3267-42B2-BE1B-A7DF9F4E8956}"/>
              </c:ext>
            </c:extLst>
          </c:dPt>
          <c:dPt>
            <c:idx val="5"/>
            <c:invertIfNegative val="0"/>
            <c:bubble3D val="0"/>
            <c:extLst>
              <c:ext xmlns:c16="http://schemas.microsoft.com/office/drawing/2014/chart" uri="{C3380CC4-5D6E-409C-BE32-E72D297353CC}">
                <c16:uniqueId val="{00000002-3267-42B2-BE1B-A7DF9F4E8956}"/>
              </c:ext>
            </c:extLst>
          </c:dPt>
          <c:dPt>
            <c:idx val="8"/>
            <c:invertIfNegative val="0"/>
            <c:bubble3D val="0"/>
            <c:extLst>
              <c:ext xmlns:c16="http://schemas.microsoft.com/office/drawing/2014/chart" uri="{C3380CC4-5D6E-409C-BE32-E72D297353CC}">
                <c16:uniqueId val="{00000003-3267-42B2-BE1B-A7DF9F4E8956}"/>
              </c:ext>
            </c:extLst>
          </c:dPt>
          <c:dPt>
            <c:idx val="10"/>
            <c:invertIfNegative val="0"/>
            <c:bubble3D val="0"/>
            <c:extLst>
              <c:ext xmlns:c16="http://schemas.microsoft.com/office/drawing/2014/chart" uri="{C3380CC4-5D6E-409C-BE32-E72D297353CC}">
                <c16:uniqueId val="{00000004-3267-42B2-BE1B-A7DF9F4E8956}"/>
              </c:ext>
            </c:extLst>
          </c:dPt>
          <c:dPt>
            <c:idx val="13"/>
            <c:invertIfNegative val="0"/>
            <c:bubble3D val="0"/>
            <c:extLst>
              <c:ext xmlns:c16="http://schemas.microsoft.com/office/drawing/2014/chart" uri="{C3380CC4-5D6E-409C-BE32-E72D297353CC}">
                <c16:uniqueId val="{00000005-3267-42B2-BE1B-A7DF9F4E8956}"/>
              </c:ext>
            </c:extLst>
          </c:dPt>
          <c:dPt>
            <c:idx val="14"/>
            <c:invertIfNegative val="0"/>
            <c:bubble3D val="0"/>
            <c:extLst>
              <c:ext xmlns:c16="http://schemas.microsoft.com/office/drawing/2014/chart" uri="{C3380CC4-5D6E-409C-BE32-E72D297353CC}">
                <c16:uniqueId val="{00000006-3267-42B2-BE1B-A7DF9F4E8956}"/>
              </c:ext>
            </c:extLst>
          </c:dPt>
          <c:dPt>
            <c:idx val="16"/>
            <c:invertIfNegative val="0"/>
            <c:bubble3D val="0"/>
            <c:extLst>
              <c:ext xmlns:c16="http://schemas.microsoft.com/office/drawing/2014/chart" uri="{C3380CC4-5D6E-409C-BE32-E72D297353CC}">
                <c16:uniqueId val="{00000007-3267-42B2-BE1B-A7DF9F4E8956}"/>
              </c:ext>
            </c:extLst>
          </c:dPt>
          <c:dPt>
            <c:idx val="17"/>
            <c:invertIfNegative val="0"/>
            <c:bubble3D val="0"/>
            <c:extLst>
              <c:ext xmlns:c16="http://schemas.microsoft.com/office/drawing/2014/chart" uri="{C3380CC4-5D6E-409C-BE32-E72D297353CC}">
                <c16:uniqueId val="{00000008-3267-42B2-BE1B-A7DF9F4E8956}"/>
              </c:ext>
            </c:extLst>
          </c:dPt>
          <c:dPt>
            <c:idx val="18"/>
            <c:invertIfNegative val="0"/>
            <c:bubble3D val="0"/>
            <c:extLst>
              <c:ext xmlns:c16="http://schemas.microsoft.com/office/drawing/2014/chart" uri="{C3380CC4-5D6E-409C-BE32-E72D297353CC}">
                <c16:uniqueId val="{00000009-3267-42B2-BE1B-A7DF9F4E8956}"/>
              </c:ext>
            </c:extLst>
          </c:dPt>
          <c:dPt>
            <c:idx val="20"/>
            <c:invertIfNegative val="0"/>
            <c:bubble3D val="0"/>
            <c:extLst>
              <c:ext xmlns:c16="http://schemas.microsoft.com/office/drawing/2014/chart" uri="{C3380CC4-5D6E-409C-BE32-E72D297353CC}">
                <c16:uniqueId val="{0000000A-3267-42B2-BE1B-A7DF9F4E8956}"/>
              </c:ext>
            </c:extLst>
          </c:dPt>
          <c:dPt>
            <c:idx val="23"/>
            <c:invertIfNegative val="0"/>
            <c:bubble3D val="0"/>
            <c:extLst>
              <c:ext xmlns:c16="http://schemas.microsoft.com/office/drawing/2014/chart" uri="{C3380CC4-5D6E-409C-BE32-E72D297353CC}">
                <c16:uniqueId val="{0000000B-3267-42B2-BE1B-A7DF9F4E8956}"/>
              </c:ext>
            </c:extLst>
          </c:dPt>
          <c:dPt>
            <c:idx val="25"/>
            <c:invertIfNegative val="0"/>
            <c:bubble3D val="0"/>
            <c:extLst>
              <c:ext xmlns:c16="http://schemas.microsoft.com/office/drawing/2014/chart" uri="{C3380CC4-5D6E-409C-BE32-E72D297353CC}">
                <c16:uniqueId val="{0000000C-3267-42B2-BE1B-A7DF9F4E8956}"/>
              </c:ext>
            </c:extLst>
          </c:dPt>
          <c:dPt>
            <c:idx val="26"/>
            <c:invertIfNegative val="0"/>
            <c:bubble3D val="0"/>
            <c:extLst>
              <c:ext xmlns:c16="http://schemas.microsoft.com/office/drawing/2014/chart" uri="{C3380CC4-5D6E-409C-BE32-E72D297353CC}">
                <c16:uniqueId val="{0000000D-3267-42B2-BE1B-A7DF9F4E8956}"/>
              </c:ext>
            </c:extLst>
          </c:dPt>
          <c:dPt>
            <c:idx val="28"/>
            <c:invertIfNegative val="0"/>
            <c:bubble3D val="0"/>
            <c:extLst>
              <c:ext xmlns:c16="http://schemas.microsoft.com/office/drawing/2014/chart" uri="{C3380CC4-5D6E-409C-BE32-E72D297353CC}">
                <c16:uniqueId val="{0000000E-3267-42B2-BE1B-A7DF9F4E8956}"/>
              </c:ext>
            </c:extLst>
          </c:dPt>
          <c:dPt>
            <c:idx val="29"/>
            <c:invertIfNegative val="0"/>
            <c:bubble3D val="0"/>
            <c:extLst>
              <c:ext xmlns:c16="http://schemas.microsoft.com/office/drawing/2014/chart" uri="{C3380CC4-5D6E-409C-BE32-E72D297353CC}">
                <c16:uniqueId val="{0000000F-3267-42B2-BE1B-A7DF9F4E8956}"/>
              </c:ext>
            </c:extLst>
          </c:dPt>
          <c:dPt>
            <c:idx val="30"/>
            <c:invertIfNegative val="0"/>
            <c:bubble3D val="0"/>
            <c:extLst>
              <c:ext xmlns:c16="http://schemas.microsoft.com/office/drawing/2014/chart" uri="{C3380CC4-5D6E-409C-BE32-E72D297353CC}">
                <c16:uniqueId val="{00000010-3267-42B2-BE1B-A7DF9F4E8956}"/>
              </c:ext>
            </c:extLst>
          </c:dPt>
          <c:dPt>
            <c:idx val="31"/>
            <c:invertIfNegative val="0"/>
            <c:bubble3D val="0"/>
            <c:extLst>
              <c:ext xmlns:c16="http://schemas.microsoft.com/office/drawing/2014/chart" uri="{C3380CC4-5D6E-409C-BE32-E72D297353CC}">
                <c16:uniqueId val="{00000011-3267-42B2-BE1B-A7DF9F4E8956}"/>
              </c:ext>
            </c:extLst>
          </c:dPt>
          <c:dPt>
            <c:idx val="32"/>
            <c:invertIfNegative val="0"/>
            <c:bubble3D val="0"/>
            <c:extLst>
              <c:ext xmlns:c16="http://schemas.microsoft.com/office/drawing/2014/chart" uri="{C3380CC4-5D6E-409C-BE32-E72D297353CC}">
                <c16:uniqueId val="{00000012-3267-42B2-BE1B-A7DF9F4E8956}"/>
              </c:ext>
            </c:extLst>
          </c:dPt>
          <c:dPt>
            <c:idx val="33"/>
            <c:invertIfNegative val="0"/>
            <c:bubble3D val="0"/>
            <c:extLst>
              <c:ext xmlns:c16="http://schemas.microsoft.com/office/drawing/2014/chart" uri="{C3380CC4-5D6E-409C-BE32-E72D297353CC}">
                <c16:uniqueId val="{00000013-3267-42B2-BE1B-A7DF9F4E8956}"/>
              </c:ext>
            </c:extLst>
          </c:dPt>
          <c:dPt>
            <c:idx val="34"/>
            <c:invertIfNegative val="0"/>
            <c:bubble3D val="0"/>
            <c:extLst>
              <c:ext xmlns:c16="http://schemas.microsoft.com/office/drawing/2014/chart" uri="{C3380CC4-5D6E-409C-BE32-E72D297353CC}">
                <c16:uniqueId val="{00000014-3267-42B2-BE1B-A7DF9F4E8956}"/>
              </c:ext>
            </c:extLst>
          </c:dPt>
          <c:dPt>
            <c:idx val="36"/>
            <c:invertIfNegative val="0"/>
            <c:bubble3D val="0"/>
            <c:extLst>
              <c:ext xmlns:c16="http://schemas.microsoft.com/office/drawing/2014/chart" uri="{C3380CC4-5D6E-409C-BE32-E72D297353CC}">
                <c16:uniqueId val="{00000015-3267-42B2-BE1B-A7DF9F4E8956}"/>
              </c:ext>
            </c:extLst>
          </c:dPt>
          <c:dPt>
            <c:idx val="37"/>
            <c:invertIfNegative val="0"/>
            <c:bubble3D val="0"/>
            <c:spPr>
              <a:solidFill>
                <a:srgbClr val="FFC000"/>
              </a:solidFill>
              <a:effectLst/>
            </c:spPr>
            <c:extLst>
              <c:ext xmlns:c16="http://schemas.microsoft.com/office/drawing/2014/chart" uri="{C3380CC4-5D6E-409C-BE32-E72D297353CC}">
                <c16:uniqueId val="{00000017-3267-42B2-BE1B-A7DF9F4E8956}"/>
              </c:ext>
            </c:extLst>
          </c:dPt>
          <c:dPt>
            <c:idx val="39"/>
            <c:invertIfNegative val="0"/>
            <c:bubble3D val="0"/>
            <c:extLst>
              <c:ext xmlns:c16="http://schemas.microsoft.com/office/drawing/2014/chart" uri="{C3380CC4-5D6E-409C-BE32-E72D297353CC}">
                <c16:uniqueId val="{00000018-3267-42B2-BE1B-A7DF9F4E8956}"/>
              </c:ext>
            </c:extLst>
          </c:dPt>
          <c:dPt>
            <c:idx val="41"/>
            <c:invertIfNegative val="0"/>
            <c:bubble3D val="0"/>
            <c:extLst>
              <c:ext xmlns:c16="http://schemas.microsoft.com/office/drawing/2014/chart" uri="{C3380CC4-5D6E-409C-BE32-E72D297353CC}">
                <c16:uniqueId val="{00000019-3267-42B2-BE1B-A7DF9F4E8956}"/>
              </c:ext>
            </c:extLst>
          </c:dPt>
          <c:dPt>
            <c:idx val="42"/>
            <c:invertIfNegative val="0"/>
            <c:bubble3D val="0"/>
            <c:extLst>
              <c:ext xmlns:c16="http://schemas.microsoft.com/office/drawing/2014/chart" uri="{C3380CC4-5D6E-409C-BE32-E72D297353CC}">
                <c16:uniqueId val="{0000001A-3267-42B2-BE1B-A7DF9F4E8956}"/>
              </c:ext>
            </c:extLst>
          </c:dPt>
          <c:dPt>
            <c:idx val="43"/>
            <c:invertIfNegative val="0"/>
            <c:bubble3D val="0"/>
            <c:extLst>
              <c:ext xmlns:c16="http://schemas.microsoft.com/office/drawing/2014/chart" uri="{C3380CC4-5D6E-409C-BE32-E72D297353CC}">
                <c16:uniqueId val="{0000001B-3267-42B2-BE1B-A7DF9F4E8956}"/>
              </c:ext>
            </c:extLst>
          </c:dPt>
          <c:dPt>
            <c:idx val="45"/>
            <c:invertIfNegative val="0"/>
            <c:bubble3D val="0"/>
            <c:extLst>
              <c:ext xmlns:c16="http://schemas.microsoft.com/office/drawing/2014/chart" uri="{C3380CC4-5D6E-409C-BE32-E72D297353CC}">
                <c16:uniqueId val="{0000001C-3267-42B2-BE1B-A7DF9F4E8956}"/>
              </c:ext>
            </c:extLst>
          </c:dPt>
          <c:dPt>
            <c:idx val="47"/>
            <c:invertIfNegative val="0"/>
            <c:bubble3D val="0"/>
            <c:extLst>
              <c:ext xmlns:c16="http://schemas.microsoft.com/office/drawing/2014/chart" uri="{C3380CC4-5D6E-409C-BE32-E72D297353CC}">
                <c16:uniqueId val="{0000001D-3267-42B2-BE1B-A7DF9F4E8956}"/>
              </c:ext>
            </c:extLst>
          </c:dPt>
          <c:dPt>
            <c:idx val="49"/>
            <c:invertIfNegative val="0"/>
            <c:bubble3D val="0"/>
            <c:extLst>
              <c:ext xmlns:c16="http://schemas.microsoft.com/office/drawing/2014/chart" uri="{C3380CC4-5D6E-409C-BE32-E72D297353CC}">
                <c16:uniqueId val="{0000001E-3267-42B2-BE1B-A7DF9F4E8956}"/>
              </c:ext>
            </c:extLst>
          </c:dPt>
          <c:dPt>
            <c:idx val="51"/>
            <c:invertIfNegative val="0"/>
            <c:bubble3D val="0"/>
            <c:extLst>
              <c:ext xmlns:c16="http://schemas.microsoft.com/office/drawing/2014/chart" uri="{C3380CC4-5D6E-409C-BE32-E72D297353CC}">
                <c16:uniqueId val="{0000001F-3267-42B2-BE1B-A7DF9F4E8956}"/>
              </c:ext>
            </c:extLst>
          </c:dPt>
          <c:dPt>
            <c:idx val="52"/>
            <c:invertIfNegative val="0"/>
            <c:bubble3D val="0"/>
            <c:extLst>
              <c:ext xmlns:c16="http://schemas.microsoft.com/office/drawing/2014/chart" uri="{C3380CC4-5D6E-409C-BE32-E72D297353CC}">
                <c16:uniqueId val="{00000020-3267-42B2-BE1B-A7DF9F4E8956}"/>
              </c:ext>
            </c:extLst>
          </c:dPt>
          <c:dPt>
            <c:idx val="53"/>
            <c:invertIfNegative val="0"/>
            <c:bubble3D val="0"/>
            <c:spPr>
              <a:solidFill>
                <a:srgbClr val="E2AC00"/>
              </a:solidFill>
              <a:effectLst/>
            </c:spPr>
            <c:extLst>
              <c:ext xmlns:c16="http://schemas.microsoft.com/office/drawing/2014/chart" uri="{C3380CC4-5D6E-409C-BE32-E72D297353CC}">
                <c16:uniqueId val="{00000022-3267-42B2-BE1B-A7DF9F4E8956}"/>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'F62'!$A$7:$A$61</c:f>
              <c:strCache>
                <c:ptCount val="55"/>
                <c:pt idx="0">
                  <c:v>Villahermosa, Tab.</c:v>
                </c:pt>
                <c:pt idx="1">
                  <c:v>Cancún, Q. Roo.</c:v>
                </c:pt>
                <c:pt idx="2">
                  <c:v>Tulancingo, Hgo.</c:v>
                </c:pt>
                <c:pt idx="3">
                  <c:v>Coatzacoalcos, Ver.</c:v>
                </c:pt>
                <c:pt idx="4">
                  <c:v>Chetumal, Q. R.</c:v>
                </c:pt>
                <c:pt idx="5">
                  <c:v>Veracruz, Ver.</c:v>
                </c:pt>
                <c:pt idx="6">
                  <c:v>Monterrey, N. L.</c:v>
                </c:pt>
                <c:pt idx="7">
                  <c:v>Tehuantepec, Oax.</c:v>
                </c:pt>
                <c:pt idx="8">
                  <c:v>Tapachula, Chis.</c:v>
                </c:pt>
                <c:pt idx="9">
                  <c:v>La Paz, B. C. S.</c:v>
                </c:pt>
                <c:pt idx="10">
                  <c:v>Campeche, Camp.</c:v>
                </c:pt>
                <c:pt idx="11">
                  <c:v>A. M.Cd. de México</c:v>
                </c:pt>
                <c:pt idx="12">
                  <c:v>Cuernavaca, Mor.</c:v>
                </c:pt>
                <c:pt idx="13">
                  <c:v>Esperanza, Son.</c:v>
                </c:pt>
                <c:pt idx="14">
                  <c:v>León, Gto.</c:v>
                </c:pt>
                <c:pt idx="15">
                  <c:v>Cortazar, Gto.</c:v>
                </c:pt>
                <c:pt idx="16">
                  <c:v>Aguascalientes, Ags.</c:v>
                </c:pt>
                <c:pt idx="17">
                  <c:v>Mérida, Yuc.</c:v>
                </c:pt>
                <c:pt idx="18">
                  <c:v>Tepic, Nay.</c:v>
                </c:pt>
                <c:pt idx="19">
                  <c:v>Cd. Juárez, Chih</c:v>
                </c:pt>
                <c:pt idx="20">
                  <c:v>Hermosillo, Son.</c:v>
                </c:pt>
                <c:pt idx="21">
                  <c:v>Tampico, Tamps.</c:v>
                </c:pt>
                <c:pt idx="22">
                  <c:v>Morelia, Mich</c:v>
                </c:pt>
                <c:pt idx="23">
                  <c:v>Toluca, Edo. de Méx.</c:v>
                </c:pt>
                <c:pt idx="24">
                  <c:v>Jacona, Mich.</c:v>
                </c:pt>
                <c:pt idx="25">
                  <c:v>San Andrés Tuxtla, Ver.</c:v>
                </c:pt>
                <c:pt idx="26">
                  <c:v>Querétaro, Qro.</c:v>
                </c:pt>
                <c:pt idx="27">
                  <c:v>Huatabampo, Son.</c:v>
                </c:pt>
                <c:pt idx="28">
                  <c:v>Matamoros, Tamps.</c:v>
                </c:pt>
                <c:pt idx="29">
                  <c:v>Tuxtla Gutiérrez, Chis.</c:v>
                </c:pt>
                <c:pt idx="30">
                  <c:v>Atlacomulco, Méx.</c:v>
                </c:pt>
                <c:pt idx="31">
                  <c:v>Mexicali, B. C.</c:v>
                </c:pt>
                <c:pt idx="32">
                  <c:v>San Luis Potosí, S. L. P.</c:v>
                </c:pt>
                <c:pt idx="33">
                  <c:v>Cd. Jiménez, Chih.</c:v>
                </c:pt>
                <c:pt idx="34">
                  <c:v>Durango, Dgo.</c:v>
                </c:pt>
                <c:pt idx="35">
                  <c:v>Acapulco, Gro.</c:v>
                </c:pt>
                <c:pt idx="36">
                  <c:v>Oaxaca, Oax.</c:v>
                </c:pt>
                <c:pt idx="37">
                  <c:v>Guadalajara, Jal.</c:v>
                </c:pt>
                <c:pt idx="38">
                  <c:v>Pachuca, Hgo.</c:v>
                </c:pt>
                <c:pt idx="39">
                  <c:v>Tijuana, B. C.</c:v>
                </c:pt>
                <c:pt idx="40">
                  <c:v>Iguala, Gro.</c:v>
                </c:pt>
                <c:pt idx="41">
                  <c:v>Colima, Col.</c:v>
                </c:pt>
                <c:pt idx="42">
                  <c:v>Culiacán, Sin.</c:v>
                </c:pt>
                <c:pt idx="43">
                  <c:v>Córdoba, Ver.</c:v>
                </c:pt>
                <c:pt idx="44">
                  <c:v>Izúcar de Matamoros, Pue.</c:v>
                </c:pt>
                <c:pt idx="45">
                  <c:v>Tlaxcala, Tlax.</c:v>
                </c:pt>
                <c:pt idx="46">
                  <c:v>Torreón, Coah.</c:v>
                </c:pt>
                <c:pt idx="47">
                  <c:v>Saltillo, Coah.</c:v>
                </c:pt>
                <c:pt idx="48">
                  <c:v>Chihuahua, Chih.</c:v>
                </c:pt>
                <c:pt idx="49">
                  <c:v>Puebla, Pue.</c:v>
                </c:pt>
                <c:pt idx="50">
                  <c:v>Cd. Acuña, Coah.</c:v>
                </c:pt>
                <c:pt idx="51">
                  <c:v>Monclova, Coah.</c:v>
                </c:pt>
                <c:pt idx="52">
                  <c:v>Zacatecas, Zac.</c:v>
                </c:pt>
                <c:pt idx="53">
                  <c:v>Tepatitlán, Jal.</c:v>
                </c:pt>
                <c:pt idx="54">
                  <c:v>Fresnillo, Zac.</c:v>
                </c:pt>
              </c:strCache>
            </c:strRef>
          </c:cat>
          <c:val>
            <c:numRef>
              <c:f>'F62'!$D$7:$D$61</c:f>
              <c:numCache>
                <c:formatCode>0.00</c:formatCode>
                <c:ptCount val="55"/>
                <c:pt idx="0" formatCode="General">
                  <c:v>3.61</c:v>
                </c:pt>
                <c:pt idx="1">
                  <c:v>4.07</c:v>
                </c:pt>
                <c:pt idx="2">
                  <c:v>4.28</c:v>
                </c:pt>
                <c:pt idx="3">
                  <c:v>4.3499999999999996</c:v>
                </c:pt>
                <c:pt idx="4">
                  <c:v>4.46</c:v>
                </c:pt>
                <c:pt idx="5">
                  <c:v>4.75</c:v>
                </c:pt>
                <c:pt idx="6">
                  <c:v>4.9000000000000004</c:v>
                </c:pt>
                <c:pt idx="7">
                  <c:v>5.0999999999999996</c:v>
                </c:pt>
                <c:pt idx="8">
                  <c:v>5.18</c:v>
                </c:pt>
                <c:pt idx="9">
                  <c:v>5.22</c:v>
                </c:pt>
                <c:pt idx="10">
                  <c:v>5.23</c:v>
                </c:pt>
                <c:pt idx="11">
                  <c:v>5.27</c:v>
                </c:pt>
                <c:pt idx="12">
                  <c:v>5.27</c:v>
                </c:pt>
                <c:pt idx="13">
                  <c:v>5.28</c:v>
                </c:pt>
                <c:pt idx="14">
                  <c:v>5.29</c:v>
                </c:pt>
                <c:pt idx="15">
                  <c:v>5.37</c:v>
                </c:pt>
                <c:pt idx="16">
                  <c:v>5.41</c:v>
                </c:pt>
                <c:pt idx="17">
                  <c:v>5.41</c:v>
                </c:pt>
                <c:pt idx="18">
                  <c:v>5.48</c:v>
                </c:pt>
                <c:pt idx="19">
                  <c:v>5.54</c:v>
                </c:pt>
                <c:pt idx="20">
                  <c:v>5.64</c:v>
                </c:pt>
                <c:pt idx="21">
                  <c:v>5.64</c:v>
                </c:pt>
                <c:pt idx="22">
                  <c:v>5.78</c:v>
                </c:pt>
                <c:pt idx="23">
                  <c:v>5.78</c:v>
                </c:pt>
                <c:pt idx="24">
                  <c:v>5.87</c:v>
                </c:pt>
                <c:pt idx="25">
                  <c:v>5.87</c:v>
                </c:pt>
                <c:pt idx="26">
                  <c:v>5.94</c:v>
                </c:pt>
                <c:pt idx="27">
                  <c:v>5.99</c:v>
                </c:pt>
                <c:pt idx="28">
                  <c:v>6.06</c:v>
                </c:pt>
                <c:pt idx="29">
                  <c:v>6.1</c:v>
                </c:pt>
                <c:pt idx="30">
                  <c:v>6.11</c:v>
                </c:pt>
                <c:pt idx="31">
                  <c:v>6.11</c:v>
                </c:pt>
                <c:pt idx="32">
                  <c:v>6.11</c:v>
                </c:pt>
                <c:pt idx="33">
                  <c:v>6.28</c:v>
                </c:pt>
                <c:pt idx="34">
                  <c:v>6.37</c:v>
                </c:pt>
                <c:pt idx="35">
                  <c:v>6.41</c:v>
                </c:pt>
                <c:pt idx="36">
                  <c:v>6.44</c:v>
                </c:pt>
                <c:pt idx="37">
                  <c:v>6.48</c:v>
                </c:pt>
                <c:pt idx="38">
                  <c:v>6.49</c:v>
                </c:pt>
                <c:pt idx="39">
                  <c:v>6.56</c:v>
                </c:pt>
                <c:pt idx="40">
                  <c:v>6.59</c:v>
                </c:pt>
                <c:pt idx="41">
                  <c:v>6.64</c:v>
                </c:pt>
                <c:pt idx="42">
                  <c:v>6.64</c:v>
                </c:pt>
                <c:pt idx="43">
                  <c:v>6.66</c:v>
                </c:pt>
                <c:pt idx="44">
                  <c:v>6.8</c:v>
                </c:pt>
                <c:pt idx="45">
                  <c:v>6.85</c:v>
                </c:pt>
                <c:pt idx="46">
                  <c:v>6.88</c:v>
                </c:pt>
                <c:pt idx="47">
                  <c:v>6.89</c:v>
                </c:pt>
                <c:pt idx="48">
                  <c:v>7.02</c:v>
                </c:pt>
                <c:pt idx="49">
                  <c:v>7.07</c:v>
                </c:pt>
                <c:pt idx="50" formatCode="General">
                  <c:v>7.11</c:v>
                </c:pt>
                <c:pt idx="51" formatCode="General">
                  <c:v>7.13</c:v>
                </c:pt>
                <c:pt idx="52" formatCode="General">
                  <c:v>7.2</c:v>
                </c:pt>
                <c:pt idx="53" formatCode="General">
                  <c:v>7.46</c:v>
                </c:pt>
                <c:pt idx="54" formatCode="General">
                  <c:v>7.91</c:v>
                </c:pt>
              </c:numCache>
            </c:numRef>
          </c:val>
          <c:extLst>
            <c:ext xmlns:c16="http://schemas.microsoft.com/office/drawing/2014/chart" uri="{C3380CC4-5D6E-409C-BE32-E72D297353CC}">
              <c16:uniqueId val="{00000023-3267-42B2-BE1B-A7DF9F4E8956}"/>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'F62'!$A$64</c:f>
              <c:strCache>
                <c:ptCount val="1"/>
                <c:pt idx="0">
                  <c:v>Nacional</c:v>
                </c:pt>
              </c:strCache>
            </c:strRef>
          </c:tx>
          <c:spPr>
            <a:ln w="57150">
              <a:solidFill>
                <a:srgbClr val="F79646">
                  <a:lumMod val="60000"/>
                  <a:lumOff val="40000"/>
                </a:srgb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3267-42B2-BE1B-A7DF9F4E8956}"/>
                </c:ext>
              </c:extLst>
            </c:dLbl>
            <c:dLbl>
              <c:idx val="1"/>
              <c:layout>
                <c:manualLayout>
                  <c:x val="-0.16222601010101018"/>
                  <c:y val="0.54053793650793647"/>
                </c:manualLayout>
              </c:layout>
              <c:showLegendKey val="0"/>
              <c:showVal val="0"/>
              <c:showCatName val="1"/>
              <c:showSerName val="1"/>
              <c:showPercent val="0"/>
              <c:showBubbleSize val="0"/>
              <c:extLst>
                <c:ext xmlns:c15="http://schemas.microsoft.com/office/drawing/2012/chart" uri="{CE6537A1-D6FC-4f65-9D91-7224C49458BB}">
                  <c15:layout>
                    <c:manualLayout>
                      <c:w val="0.23301456456456454"/>
                      <c:h val="4.3671490988530855E-2"/>
                    </c:manualLayout>
                  </c15:layout>
                </c:ext>
                <c:ext xmlns:c16="http://schemas.microsoft.com/office/drawing/2014/chart" uri="{C3380CC4-5D6E-409C-BE32-E72D297353CC}">
                  <c16:uniqueId val="{00000025-3267-42B2-BE1B-A7DF9F4E8956}"/>
                </c:ext>
              </c:extLst>
            </c:dLbl>
            <c:numFmt formatCode="#,##0.00&quot;%&quot;" sourceLinked="0"/>
            <c:spPr>
              <a:solidFill>
                <a:srgbClr val="F79646">
                  <a:lumMod val="40000"/>
                  <a:lumOff val="60000"/>
                </a:srgbClr>
              </a:solidFill>
              <a:ln>
                <a:noFill/>
              </a:ln>
              <a:effectLst/>
            </c:spPr>
            <c:txPr>
              <a:bodyPr rot="-5400000" vert="horz"/>
              <a:lstStyle/>
              <a:p>
                <a:pPr>
                  <a:defRPr sz="900" b="1"/>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'F62'!$D$64:$D$65</c:f>
              <c:numCache>
                <c:formatCode>0.00</c:formatCode>
                <c:ptCount val="2"/>
                <c:pt idx="0">
                  <c:v>5.81</c:v>
                </c:pt>
                <c:pt idx="1">
                  <c:v>5.81</c:v>
                </c:pt>
              </c:numCache>
            </c:numRef>
          </c:xVal>
          <c:yVal>
            <c:numRef>
              <c:f>'F62'!$B$64:$B$65</c:f>
              <c:numCache>
                <c:formatCode>General</c:formatCode>
                <c:ptCount val="2"/>
                <c:pt idx="0">
                  <c:v>0</c:v>
                </c:pt>
                <c:pt idx="1">
                  <c:v>1</c:v>
                </c:pt>
              </c:numCache>
            </c:numRef>
          </c:yVal>
          <c:smooth val="0"/>
          <c:extLst>
            <c:ext xmlns:c16="http://schemas.microsoft.com/office/drawing/2014/chart" uri="{C3380CC4-5D6E-409C-BE32-E72D297353CC}">
              <c16:uniqueId val="{00000026-3267-42B2-BE1B-A7DF9F4E8956}"/>
            </c:ext>
          </c:extLst>
        </c:ser>
        <c:dLbls>
          <c:showLegendKey val="0"/>
          <c:showVal val="0"/>
          <c:showCatName val="0"/>
          <c:showSerName val="0"/>
          <c:showPercent val="0"/>
          <c:showBubbleSize val="0"/>
        </c:dLbls>
        <c:axId val="399233456"/>
        <c:axId val="399233128"/>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399233128"/>
        <c:scaling>
          <c:orientation val="minMax"/>
          <c:max val="1"/>
        </c:scaling>
        <c:delete val="1"/>
        <c:axPos val="r"/>
        <c:numFmt formatCode="General" sourceLinked="1"/>
        <c:majorTickMark val="out"/>
        <c:minorTickMark val="none"/>
        <c:tickLblPos val="nextTo"/>
        <c:crossAx val="399233456"/>
        <c:crosses val="max"/>
        <c:crossBetween val="midCat"/>
      </c:valAx>
      <c:valAx>
        <c:axId val="399233456"/>
        <c:scaling>
          <c:orientation val="minMax"/>
        </c:scaling>
        <c:delete val="1"/>
        <c:axPos val="b"/>
        <c:numFmt formatCode="0.00" sourceLinked="1"/>
        <c:majorTickMark val="out"/>
        <c:minorTickMark val="none"/>
        <c:tickLblPos val="nextTo"/>
        <c:crossAx val="3992331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12EC-403F-BC73-110E12546DAF}"/>
              </c:ext>
            </c:extLst>
          </c:dPt>
          <c:dPt>
            <c:idx val="4"/>
            <c:invertIfNegative val="0"/>
            <c:bubble3D val="0"/>
            <c:extLst>
              <c:ext xmlns:c16="http://schemas.microsoft.com/office/drawing/2014/chart" uri="{C3380CC4-5D6E-409C-BE32-E72D297353CC}">
                <c16:uniqueId val="{00000001-12EC-403F-BC73-110E12546DAF}"/>
              </c:ext>
            </c:extLst>
          </c:dPt>
          <c:dPt>
            <c:idx val="5"/>
            <c:invertIfNegative val="0"/>
            <c:bubble3D val="0"/>
            <c:extLst>
              <c:ext xmlns:c16="http://schemas.microsoft.com/office/drawing/2014/chart" uri="{C3380CC4-5D6E-409C-BE32-E72D297353CC}">
                <c16:uniqueId val="{00000002-12EC-403F-BC73-110E12546DAF}"/>
              </c:ext>
            </c:extLst>
          </c:dPt>
          <c:dPt>
            <c:idx val="7"/>
            <c:invertIfNegative val="0"/>
            <c:bubble3D val="0"/>
            <c:extLst>
              <c:ext xmlns:c16="http://schemas.microsoft.com/office/drawing/2014/chart" uri="{C3380CC4-5D6E-409C-BE32-E72D297353CC}">
                <c16:uniqueId val="{00000003-12EC-403F-BC73-110E12546DAF}"/>
              </c:ext>
            </c:extLst>
          </c:dPt>
          <c:dPt>
            <c:idx val="8"/>
            <c:invertIfNegative val="0"/>
            <c:bubble3D val="0"/>
            <c:extLst>
              <c:ext xmlns:c16="http://schemas.microsoft.com/office/drawing/2014/chart" uri="{C3380CC4-5D6E-409C-BE32-E72D297353CC}">
                <c16:uniqueId val="{00000004-12EC-403F-BC73-110E12546DAF}"/>
              </c:ext>
            </c:extLst>
          </c:dPt>
          <c:dPt>
            <c:idx val="13"/>
            <c:invertIfNegative val="0"/>
            <c:bubble3D val="0"/>
            <c:extLst>
              <c:ext xmlns:c16="http://schemas.microsoft.com/office/drawing/2014/chart" uri="{C3380CC4-5D6E-409C-BE32-E72D297353CC}">
                <c16:uniqueId val="{00000005-12EC-403F-BC73-110E12546DAF}"/>
              </c:ext>
            </c:extLst>
          </c:dPt>
          <c:dPt>
            <c:idx val="18"/>
            <c:invertIfNegative val="0"/>
            <c:bubble3D val="0"/>
            <c:extLst>
              <c:ext xmlns:c16="http://schemas.microsoft.com/office/drawing/2014/chart" uri="{C3380CC4-5D6E-409C-BE32-E72D297353CC}">
                <c16:uniqueId val="{00000006-12EC-403F-BC73-110E12546DAF}"/>
              </c:ext>
            </c:extLst>
          </c:dPt>
          <c:dPt>
            <c:idx val="20"/>
            <c:invertIfNegative val="0"/>
            <c:bubble3D val="0"/>
            <c:extLst>
              <c:ext xmlns:c16="http://schemas.microsoft.com/office/drawing/2014/chart" uri="{C3380CC4-5D6E-409C-BE32-E72D297353CC}">
                <c16:uniqueId val="{00000007-12EC-403F-BC73-110E12546DAF}"/>
              </c:ext>
            </c:extLst>
          </c:dPt>
          <c:dPt>
            <c:idx val="21"/>
            <c:invertIfNegative val="0"/>
            <c:bubble3D val="0"/>
            <c:extLst>
              <c:ext xmlns:c16="http://schemas.microsoft.com/office/drawing/2014/chart" uri="{C3380CC4-5D6E-409C-BE32-E72D297353CC}">
                <c16:uniqueId val="{00000008-12EC-403F-BC73-110E12546DAF}"/>
              </c:ext>
            </c:extLst>
          </c:dPt>
          <c:dPt>
            <c:idx val="23"/>
            <c:invertIfNegative val="0"/>
            <c:bubble3D val="0"/>
            <c:extLst>
              <c:ext xmlns:c16="http://schemas.microsoft.com/office/drawing/2014/chart" uri="{C3380CC4-5D6E-409C-BE32-E72D297353CC}">
                <c16:uniqueId val="{00000009-12EC-403F-BC73-110E12546DAF}"/>
              </c:ext>
            </c:extLst>
          </c:dPt>
          <c:dPt>
            <c:idx val="24"/>
            <c:invertIfNegative val="0"/>
            <c:bubble3D val="0"/>
            <c:extLst>
              <c:ext xmlns:c16="http://schemas.microsoft.com/office/drawing/2014/chart" uri="{C3380CC4-5D6E-409C-BE32-E72D297353CC}">
                <c16:uniqueId val="{0000000A-12EC-403F-BC73-110E12546DAF}"/>
              </c:ext>
            </c:extLst>
          </c:dPt>
          <c:dPt>
            <c:idx val="25"/>
            <c:invertIfNegative val="0"/>
            <c:bubble3D val="0"/>
            <c:extLst>
              <c:ext xmlns:c16="http://schemas.microsoft.com/office/drawing/2014/chart" uri="{C3380CC4-5D6E-409C-BE32-E72D297353CC}">
                <c16:uniqueId val="{0000000B-12EC-403F-BC73-110E12546DAF}"/>
              </c:ext>
            </c:extLst>
          </c:dPt>
          <c:dPt>
            <c:idx val="26"/>
            <c:invertIfNegative val="0"/>
            <c:bubble3D val="0"/>
            <c:extLst>
              <c:ext xmlns:c16="http://schemas.microsoft.com/office/drawing/2014/chart" uri="{C3380CC4-5D6E-409C-BE32-E72D297353CC}">
                <c16:uniqueId val="{0000000C-12EC-403F-BC73-110E12546DAF}"/>
              </c:ext>
            </c:extLst>
          </c:dPt>
          <c:dPt>
            <c:idx val="27"/>
            <c:invertIfNegative val="0"/>
            <c:bubble3D val="0"/>
            <c:spPr>
              <a:solidFill>
                <a:srgbClr val="FFC000"/>
              </a:solidFill>
              <a:ln>
                <a:noFill/>
              </a:ln>
              <a:effectLst/>
            </c:spPr>
            <c:extLst>
              <c:ext xmlns:c16="http://schemas.microsoft.com/office/drawing/2014/chart" uri="{C3380CC4-5D6E-409C-BE32-E72D297353CC}">
                <c16:uniqueId val="{0000000E-12EC-403F-BC73-110E12546DAF}"/>
              </c:ext>
            </c:extLst>
          </c:dPt>
          <c:dPt>
            <c:idx val="28"/>
            <c:invertIfNegative val="0"/>
            <c:bubble3D val="0"/>
            <c:extLst>
              <c:ext xmlns:c16="http://schemas.microsoft.com/office/drawing/2014/chart" uri="{C3380CC4-5D6E-409C-BE32-E72D297353CC}">
                <c16:uniqueId val="{0000000F-12EC-403F-BC73-110E12546DAF}"/>
              </c:ext>
            </c:extLst>
          </c:dPt>
          <c:dPt>
            <c:idx val="30"/>
            <c:invertIfNegative val="0"/>
            <c:bubble3D val="0"/>
            <c:extLst>
              <c:ext xmlns:c16="http://schemas.microsoft.com/office/drawing/2014/chart" uri="{C3380CC4-5D6E-409C-BE32-E72D297353CC}">
                <c16:uniqueId val="{00000010-12EC-403F-BC73-110E12546DA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'F63'!$B$7:$B$38</c:f>
              <c:strCache>
                <c:ptCount val="32"/>
                <c:pt idx="0">
                  <c:v>Tabasco</c:v>
                </c:pt>
                <c:pt idx="1">
                  <c:v>Quintana Roo</c:v>
                </c:pt>
                <c:pt idx="2">
                  <c:v>Nuevo León</c:v>
                </c:pt>
                <c:pt idx="3">
                  <c:v>Baja California Sur</c:v>
                </c:pt>
                <c:pt idx="4">
                  <c:v>Campeche</c:v>
                </c:pt>
                <c:pt idx="5">
                  <c:v>Ciudad de México</c:v>
                </c:pt>
                <c:pt idx="6">
                  <c:v>Morelos</c:v>
                </c:pt>
                <c:pt idx="7">
                  <c:v>Guanajuato</c:v>
                </c:pt>
                <c:pt idx="8">
                  <c:v>Yucatán</c:v>
                </c:pt>
                <c:pt idx="9">
                  <c:v>Aguascalientes</c:v>
                </c:pt>
                <c:pt idx="10">
                  <c:v>Nayarit</c:v>
                </c:pt>
                <c:pt idx="11">
                  <c:v>Sonora</c:v>
                </c:pt>
                <c:pt idx="12">
                  <c:v>Chiapas</c:v>
                </c:pt>
                <c:pt idx="13">
                  <c:v>Tamaulipas</c:v>
                </c:pt>
                <c:pt idx="14">
                  <c:v>Michoacán</c:v>
                </c:pt>
                <c:pt idx="15">
                  <c:v>Estado de México</c:v>
                </c:pt>
                <c:pt idx="16">
                  <c:v>Veracruz</c:v>
                </c:pt>
                <c:pt idx="17">
                  <c:v>Querétaro</c:v>
                </c:pt>
                <c:pt idx="18">
                  <c:v>Oaxaca</c:v>
                </c:pt>
                <c:pt idx="19">
                  <c:v>Hidalgo</c:v>
                </c:pt>
                <c:pt idx="20">
                  <c:v>San Luis Potosí</c:v>
                </c:pt>
                <c:pt idx="21">
                  <c:v>Chihuahua</c:v>
                </c:pt>
                <c:pt idx="22">
                  <c:v>Baja California</c:v>
                </c:pt>
                <c:pt idx="23">
                  <c:v>Durango</c:v>
                </c:pt>
                <c:pt idx="24">
                  <c:v>Guerrero</c:v>
                </c:pt>
                <c:pt idx="25">
                  <c:v>Sinaloa</c:v>
                </c:pt>
                <c:pt idx="26">
                  <c:v>Colima</c:v>
                </c:pt>
                <c:pt idx="27">
                  <c:v>Jalisco</c:v>
                </c:pt>
                <c:pt idx="28">
                  <c:v>Tlaxcala</c:v>
                </c:pt>
                <c:pt idx="29">
                  <c:v>Coahuila</c:v>
                </c:pt>
                <c:pt idx="30">
                  <c:v>Puebla</c:v>
                </c:pt>
                <c:pt idx="31">
                  <c:v>Zacatecas</c:v>
                </c:pt>
              </c:strCache>
            </c:strRef>
          </c:cat>
          <c:val>
            <c:numRef>
              <c:f>'F63'!$C$7:$C$38</c:f>
              <c:numCache>
                <c:formatCode>0.00%</c:formatCode>
                <c:ptCount val="32"/>
                <c:pt idx="0">
                  <c:v>3.6092970355151181E-2</c:v>
                </c:pt>
                <c:pt idx="1">
                  <c:v>4.1980494846124011E-2</c:v>
                </c:pt>
                <c:pt idx="2">
                  <c:v>4.8990112001499643E-2</c:v>
                </c:pt>
                <c:pt idx="3">
                  <c:v>5.2182278386430962E-2</c:v>
                </c:pt>
                <c:pt idx="4">
                  <c:v>5.2323916998346952E-2</c:v>
                </c:pt>
                <c:pt idx="5">
                  <c:v>5.269718421223981E-2</c:v>
                </c:pt>
                <c:pt idx="6">
                  <c:v>5.2701056995974646E-2</c:v>
                </c:pt>
                <c:pt idx="7">
                  <c:v>5.3391134631985866E-2</c:v>
                </c:pt>
                <c:pt idx="8">
                  <c:v>5.4117321782406344E-2</c:v>
                </c:pt>
                <c:pt idx="9">
                  <c:v>5.4118751898943961E-2</c:v>
                </c:pt>
                <c:pt idx="10">
                  <c:v>5.4835830710695699E-2</c:v>
                </c:pt>
                <c:pt idx="11">
                  <c:v>5.6292544227166161E-2</c:v>
                </c:pt>
                <c:pt idx="12">
                  <c:v>5.7303081088049497E-2</c:v>
                </c:pt>
                <c:pt idx="13">
                  <c:v>5.8064516129032191E-2</c:v>
                </c:pt>
                <c:pt idx="14">
                  <c:v>5.8319310543588368E-2</c:v>
                </c:pt>
                <c:pt idx="15">
                  <c:v>5.8590605283357994E-2</c:v>
                </c:pt>
                <c:pt idx="16">
                  <c:v>5.9056685898445191E-2</c:v>
                </c:pt>
                <c:pt idx="17">
                  <c:v>5.9401292413056715E-2</c:v>
                </c:pt>
                <c:pt idx="18">
                  <c:v>6.0125709874841414E-2</c:v>
                </c:pt>
                <c:pt idx="19">
                  <c:v>6.0432486892923055E-2</c:v>
                </c:pt>
                <c:pt idx="20">
                  <c:v>6.1111624895958609E-2</c:v>
                </c:pt>
                <c:pt idx="21">
                  <c:v>6.2395788448208041E-2</c:v>
                </c:pt>
                <c:pt idx="22">
                  <c:v>6.3453732240847924E-2</c:v>
                </c:pt>
                <c:pt idx="23">
                  <c:v>6.3687573178939222E-2</c:v>
                </c:pt>
                <c:pt idx="24">
                  <c:v>6.5128200400136518E-2</c:v>
                </c:pt>
                <c:pt idx="25">
                  <c:v>6.6434285287081424E-2</c:v>
                </c:pt>
                <c:pt idx="26">
                  <c:v>6.6435434731661622E-2</c:v>
                </c:pt>
                <c:pt idx="27">
                  <c:v>6.7294964297033702E-2</c:v>
                </c:pt>
                <c:pt idx="28">
                  <c:v>6.8477661592516684E-2</c:v>
                </c:pt>
                <c:pt idx="29">
                  <c:v>6.9730038058368568E-2</c:v>
                </c:pt>
                <c:pt idx="30">
                  <c:v>7.0160194488865915E-2</c:v>
                </c:pt>
                <c:pt idx="31">
                  <c:v>7.6043528299944749E-2</c:v>
                </c:pt>
              </c:numCache>
            </c:numRef>
          </c:val>
          <c:extLst>
            <c:ext xmlns:c16="http://schemas.microsoft.com/office/drawing/2014/chart" uri="{C3380CC4-5D6E-409C-BE32-E72D297353CC}">
              <c16:uniqueId val="{00000011-12EC-403F-BC73-110E12546DA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'F63'!$B$41</c:f>
              <c:strCache>
                <c:ptCount val="1"/>
                <c:pt idx="0">
                  <c:v>Nacional</c:v>
                </c:pt>
              </c:strCache>
            </c:strRef>
          </c:tx>
          <c:spPr>
            <a:ln w="47625">
              <a:solidFill>
                <a:srgbClr val="F79646">
                  <a:lumMod val="60000"/>
                  <a:lumOff val="40000"/>
                </a:srgbClr>
              </a:solidFill>
              <a:prstDash val="sysDot"/>
            </a:ln>
          </c:spPr>
          <c:marker>
            <c:symbol val="circle"/>
            <c:size val="4"/>
            <c:spPr>
              <a:solidFill>
                <a:srgbClr val="F79646">
                  <a:lumMod val="60000"/>
                  <a:lumOff val="40000"/>
                </a:srgbClr>
              </a:solidFill>
              <a:ln>
                <a:solidFill>
                  <a:srgbClr val="C0504D">
                    <a:lumMod val="60000"/>
                    <a:lumOff val="40000"/>
                  </a:srgbClr>
                </a:solidFill>
              </a:ln>
            </c:spPr>
          </c:marker>
          <c:dLbls>
            <c:dLbl>
              <c:idx val="0"/>
              <c:layout>
                <c:manualLayout>
                  <c:x val="-0.15276254208754217"/>
                  <c:y val="0.45832653394255868"/>
                </c:manualLayout>
              </c:layout>
              <c:spPr>
                <a:solidFill>
                  <a:srgbClr val="F79646">
                    <a:lumMod val="60000"/>
                    <a:lumOff val="40000"/>
                  </a:srgbClr>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23160988643954575"/>
                      <c:h val="3.3359392622649121E-2"/>
                    </c:manualLayout>
                  </c15:layout>
                </c:ext>
                <c:ext xmlns:c16="http://schemas.microsoft.com/office/drawing/2014/chart" uri="{C3380CC4-5D6E-409C-BE32-E72D297353CC}">
                  <c16:uniqueId val="{00000012-12EC-403F-BC73-110E12546DAF}"/>
                </c:ext>
              </c:extLst>
            </c:dLbl>
            <c:dLbl>
              <c:idx val="1"/>
              <c:delete val="1"/>
              <c:extLst>
                <c:ext xmlns:c15="http://schemas.microsoft.com/office/drawing/2012/chart" uri="{CE6537A1-D6FC-4f65-9D91-7224C49458BB}"/>
                <c:ext xmlns:c16="http://schemas.microsoft.com/office/drawing/2014/chart" uri="{C3380CC4-5D6E-409C-BE32-E72D297353CC}">
                  <c16:uniqueId val="{00000013-12EC-403F-BC73-110E12546DAF}"/>
                </c:ext>
              </c:extLst>
            </c:dLbl>
            <c:spPr>
              <a:solidFill>
                <a:srgbClr val="FF6C37"/>
              </a:solid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'F63'!$D$41:$D$42</c:f>
              <c:numCache>
                <c:formatCode>0.00%</c:formatCode>
                <c:ptCount val="2"/>
                <c:pt idx="0">
                  <c:v>5.8099999999999999E-2</c:v>
                </c:pt>
                <c:pt idx="1">
                  <c:v>5.8099999999999999E-2</c:v>
                </c:pt>
              </c:numCache>
            </c:numRef>
          </c:xVal>
          <c:yVal>
            <c:numRef>
              <c:f>'F63'!$C$41:$C$42</c:f>
              <c:numCache>
                <c:formatCode>General</c:formatCode>
                <c:ptCount val="2"/>
                <c:pt idx="0">
                  <c:v>1</c:v>
                </c:pt>
                <c:pt idx="1">
                  <c:v>0</c:v>
                </c:pt>
              </c:numCache>
            </c:numRef>
          </c:yVal>
          <c:smooth val="0"/>
          <c:extLst>
            <c:ext xmlns:c16="http://schemas.microsoft.com/office/drawing/2014/chart" uri="{C3380CC4-5D6E-409C-BE32-E72D297353CC}">
              <c16:uniqueId val="{00000014-12EC-403F-BC73-110E12546DAF}"/>
            </c:ext>
          </c:extLst>
        </c:ser>
        <c:dLbls>
          <c:showLegendKey val="0"/>
          <c:showVal val="0"/>
          <c:showCatName val="0"/>
          <c:showSerName val="0"/>
          <c:showPercent val="0"/>
          <c:showBubbleSize val="0"/>
        </c:dLbls>
        <c:axId val="397998272"/>
        <c:axId val="397997944"/>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397997944"/>
        <c:scaling>
          <c:orientation val="minMax"/>
          <c:max val="1"/>
        </c:scaling>
        <c:delete val="1"/>
        <c:axPos val="l"/>
        <c:numFmt formatCode="General" sourceLinked="1"/>
        <c:majorTickMark val="out"/>
        <c:minorTickMark val="none"/>
        <c:tickLblPos val="nextTo"/>
        <c:crossAx val="397998272"/>
        <c:crosses val="autoZero"/>
        <c:crossBetween val="midCat"/>
      </c:valAx>
      <c:valAx>
        <c:axId val="397998272"/>
        <c:scaling>
          <c:orientation val="minMax"/>
        </c:scaling>
        <c:delete val="1"/>
        <c:axPos val="t"/>
        <c:numFmt formatCode="0.00%" sourceLinked="1"/>
        <c:majorTickMark val="out"/>
        <c:minorTickMark val="none"/>
        <c:tickLblPos val="nextTo"/>
        <c:crossAx val="397997944"/>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'F64'!$A$27</c:f>
              <c:strCache>
                <c:ptCount val="1"/>
                <c:pt idx="0">
                  <c:v>mar-21</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'F64'!$B$27:$J$27</c:f>
              <c:numCache>
                <c:formatCode>0.00%</c:formatCode>
                <c:ptCount val="9"/>
                <c:pt idx="0">
                  <c:v>5.2752423073303932E-2</c:v>
                </c:pt>
                <c:pt idx="1">
                  <c:v>5.0720393580883261E-2</c:v>
                </c:pt>
                <c:pt idx="2">
                  <c:v>5.2293129100222616E-2</c:v>
                </c:pt>
                <c:pt idx="3">
                  <c:v>6.0053281666263142E-2</c:v>
                </c:pt>
                <c:pt idx="4">
                  <c:v>4.5333227104330083E-2</c:v>
                </c:pt>
                <c:pt idx="5">
                  <c:v>1.7664524373285317E-2</c:v>
                </c:pt>
                <c:pt idx="6">
                  <c:v>9.1268572093158501E-2</c:v>
                </c:pt>
                <c:pt idx="7">
                  <c:v>2.8752646757303043E-2</c:v>
                </c:pt>
                <c:pt idx="8">
                  <c:v>4.5352252700076832E-2</c:v>
                </c:pt>
              </c:numCache>
            </c:numRef>
          </c:val>
          <c:extLst>
            <c:ext xmlns:c16="http://schemas.microsoft.com/office/drawing/2014/chart" uri="{C3380CC4-5D6E-409C-BE32-E72D297353CC}">
              <c16:uniqueId val="{00000000-632C-4823-90AB-6E83BCC7D9B3}"/>
            </c:ext>
          </c:extLst>
        </c:ser>
        <c:ser>
          <c:idx val="1"/>
          <c:order val="1"/>
          <c:tx>
            <c:strRef>
              <c:f>'F64'!$A$28</c:f>
              <c:strCache>
                <c:ptCount val="1"/>
                <c:pt idx="0">
                  <c:v>abr-21</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'F64'!$B$28:$J$28</c:f>
              <c:numCache>
                <c:formatCode>0.00%</c:formatCode>
                <c:ptCount val="9"/>
                <c:pt idx="0">
                  <c:v>6.6049183746989995E-2</c:v>
                </c:pt>
                <c:pt idx="1">
                  <c:v>5.7582816898874796E-2</c:v>
                </c:pt>
                <c:pt idx="2">
                  <c:v>2.8114292408164956E-2</c:v>
                </c:pt>
                <c:pt idx="3">
                  <c:v>6.2484877227282E-2</c:v>
                </c:pt>
                <c:pt idx="4">
                  <c:v>7.1655310459168134E-2</c:v>
                </c:pt>
                <c:pt idx="5">
                  <c:v>2.0862780573302413E-2</c:v>
                </c:pt>
                <c:pt idx="6">
                  <c:v>0.18093657355213158</c:v>
                </c:pt>
                <c:pt idx="7">
                  <c:v>3.1743903139906965E-2</c:v>
                </c:pt>
                <c:pt idx="8">
                  <c:v>4.5750164164470301E-2</c:v>
                </c:pt>
              </c:numCache>
            </c:numRef>
          </c:val>
          <c:extLst>
            <c:ext xmlns:c16="http://schemas.microsoft.com/office/drawing/2014/chart" uri="{C3380CC4-5D6E-409C-BE32-E72D297353CC}">
              <c16:uniqueId val="{00000001-632C-4823-90AB-6E83BCC7D9B3}"/>
            </c:ext>
          </c:extLst>
        </c:ser>
        <c:ser>
          <c:idx val="2"/>
          <c:order val="2"/>
          <c:tx>
            <c:strRef>
              <c:f>'F64'!$A$29</c:f>
              <c:strCache>
                <c:ptCount val="1"/>
                <c:pt idx="0">
                  <c:v>may-21</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'F64'!$B$29:$J$29</c:f>
              <c:numCache>
                <c:formatCode>0.00%</c:formatCode>
                <c:ptCount val="9"/>
                <c:pt idx="0">
                  <c:v>6.6640946260033251E-2</c:v>
                </c:pt>
                <c:pt idx="1">
                  <c:v>7.2116591928251095E-2</c:v>
                </c:pt>
                <c:pt idx="2">
                  <c:v>3.6416923274948734E-2</c:v>
                </c:pt>
                <c:pt idx="3">
                  <c:v>6.2016551910615794E-2</c:v>
                </c:pt>
                <c:pt idx="4">
                  <c:v>6.0053554773294819E-2</c:v>
                </c:pt>
                <c:pt idx="5">
                  <c:v>3.1511399241618797E-2</c:v>
                </c:pt>
                <c:pt idx="6">
                  <c:v>0.12625019844419738</c:v>
                </c:pt>
                <c:pt idx="7">
                  <c:v>4.0233074361820179E-2</c:v>
                </c:pt>
                <c:pt idx="8">
                  <c:v>5.0602907242967669E-2</c:v>
                </c:pt>
              </c:numCache>
            </c:numRef>
          </c:val>
          <c:extLst>
            <c:ext xmlns:c16="http://schemas.microsoft.com/office/drawing/2014/chart" uri="{C3380CC4-5D6E-409C-BE32-E72D297353CC}">
              <c16:uniqueId val="{00000002-632C-4823-90AB-6E83BCC7D9B3}"/>
            </c:ext>
          </c:extLst>
        </c:ser>
        <c:ser>
          <c:idx val="3"/>
          <c:order val="3"/>
          <c:tx>
            <c:strRef>
              <c:f>'F64'!$A$30</c:f>
              <c:strCache>
                <c:ptCount val="1"/>
                <c:pt idx="0">
                  <c:v>jun-21</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'F64'!$B$30:$J$30</c:f>
              <c:numCache>
                <c:formatCode>0.00%</c:formatCode>
                <c:ptCount val="9"/>
                <c:pt idx="0">
                  <c:v>6.703424260011609E-2</c:v>
                </c:pt>
                <c:pt idx="1">
                  <c:v>7.7367671173956293E-2</c:v>
                </c:pt>
                <c:pt idx="2">
                  <c:v>5.5981409946885538E-2</c:v>
                </c:pt>
                <c:pt idx="3">
                  <c:v>6.3986677063178107E-2</c:v>
                </c:pt>
                <c:pt idx="4">
                  <c:v>5.5146442689695367E-2</c:v>
                </c:pt>
                <c:pt idx="5">
                  <c:v>2.9128395269795833E-2</c:v>
                </c:pt>
                <c:pt idx="6">
                  <c:v>9.2215351036740584E-2</c:v>
                </c:pt>
                <c:pt idx="7">
                  <c:v>4.9616559995387152E-2</c:v>
                </c:pt>
                <c:pt idx="8">
                  <c:v>6.0804069783118676E-2</c:v>
                </c:pt>
              </c:numCache>
            </c:numRef>
          </c:val>
          <c:extLst>
            <c:ext xmlns:c16="http://schemas.microsoft.com/office/drawing/2014/chart" uri="{C3380CC4-5D6E-409C-BE32-E72D297353CC}">
              <c16:uniqueId val="{00000003-632C-4823-90AB-6E83BCC7D9B3}"/>
            </c:ext>
          </c:extLst>
        </c:ser>
        <c:ser>
          <c:idx val="4"/>
          <c:order val="4"/>
          <c:tx>
            <c:strRef>
              <c:f>'F64'!$A$31</c:f>
              <c:strCache>
                <c:ptCount val="1"/>
                <c:pt idx="0">
                  <c:v>jul-21</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'F64'!$B$31:$J$31</c:f>
              <c:numCache>
                <c:formatCode>0.00%</c:formatCode>
                <c:ptCount val="9"/>
                <c:pt idx="0">
                  <c:v>6.7294964297033702E-2</c:v>
                </c:pt>
                <c:pt idx="1">
                  <c:v>8.4780077040222154E-2</c:v>
                </c:pt>
                <c:pt idx="2">
                  <c:v>4.5623504251744024E-2</c:v>
                </c:pt>
                <c:pt idx="3">
                  <c:v>7.0524082447702197E-2</c:v>
                </c:pt>
                <c:pt idx="4">
                  <c:v>3.8804052673070695E-2</c:v>
                </c:pt>
                <c:pt idx="5">
                  <c:v>2.0389593508012831E-2</c:v>
                </c:pt>
                <c:pt idx="6">
                  <c:v>7.1840959623325401E-2</c:v>
                </c:pt>
                <c:pt idx="7">
                  <c:v>5.5115075962659354E-2</c:v>
                </c:pt>
                <c:pt idx="8">
                  <c:v>6.4015658247964111E-2</c:v>
                </c:pt>
              </c:numCache>
            </c:numRef>
          </c:val>
          <c:extLst>
            <c:ext xmlns:c16="http://schemas.microsoft.com/office/drawing/2014/chart" uri="{C3380CC4-5D6E-409C-BE32-E72D297353CC}">
              <c16:uniqueId val="{00000004-632C-4823-90AB-6E83BCC7D9B3}"/>
            </c:ext>
          </c:extLst>
        </c:ser>
        <c:dLbls>
          <c:showLegendKey val="0"/>
          <c:showVal val="0"/>
          <c:showCatName val="0"/>
          <c:showSerName val="0"/>
          <c:showPercent val="0"/>
          <c:showBubbleSize val="0"/>
        </c:dLbls>
        <c:gapWidth val="219"/>
        <c:overlap val="-27"/>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25"/>
          <c:min val="-5.000000000000001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3"/>
            <c:invertIfNegative val="0"/>
            <c:bubble3D val="0"/>
            <c:extLst>
              <c:ext xmlns:c16="http://schemas.microsoft.com/office/drawing/2014/chart" uri="{C3380CC4-5D6E-409C-BE32-E72D297353CC}">
                <c16:uniqueId val="{00000000-60A4-4C7A-B32D-BD2824EEB36D}"/>
              </c:ext>
            </c:extLst>
          </c:dPt>
          <c:dPt>
            <c:idx val="8"/>
            <c:invertIfNegative val="0"/>
            <c:bubble3D val="0"/>
            <c:extLst>
              <c:ext xmlns:c16="http://schemas.microsoft.com/office/drawing/2014/chart" uri="{C3380CC4-5D6E-409C-BE32-E72D297353CC}">
                <c16:uniqueId val="{00000001-60A4-4C7A-B32D-BD2824EEB36D}"/>
              </c:ext>
            </c:extLst>
          </c:dPt>
          <c:dPt>
            <c:idx val="11"/>
            <c:invertIfNegative val="0"/>
            <c:bubble3D val="0"/>
            <c:extLst>
              <c:ext xmlns:c16="http://schemas.microsoft.com/office/drawing/2014/chart" uri="{C3380CC4-5D6E-409C-BE32-E72D297353CC}">
                <c16:uniqueId val="{00000002-60A4-4C7A-B32D-BD2824EEB36D}"/>
              </c:ext>
            </c:extLst>
          </c:dPt>
          <c:dPt>
            <c:idx val="16"/>
            <c:invertIfNegative val="0"/>
            <c:bubble3D val="0"/>
            <c:extLst>
              <c:ext xmlns:c16="http://schemas.microsoft.com/office/drawing/2014/chart" uri="{C3380CC4-5D6E-409C-BE32-E72D297353CC}">
                <c16:uniqueId val="{00000003-60A4-4C7A-B32D-BD2824EEB36D}"/>
              </c:ext>
            </c:extLst>
          </c:dPt>
          <c:dPt>
            <c:idx val="18"/>
            <c:invertIfNegative val="0"/>
            <c:bubble3D val="0"/>
            <c:extLst>
              <c:ext xmlns:c16="http://schemas.microsoft.com/office/drawing/2014/chart" uri="{C3380CC4-5D6E-409C-BE32-E72D297353CC}">
                <c16:uniqueId val="{00000004-60A4-4C7A-B32D-BD2824EEB36D}"/>
              </c:ext>
            </c:extLst>
          </c:dPt>
          <c:dPt>
            <c:idx val="19"/>
            <c:invertIfNegative val="0"/>
            <c:bubble3D val="0"/>
            <c:extLst>
              <c:ext xmlns:c16="http://schemas.microsoft.com/office/drawing/2014/chart" uri="{C3380CC4-5D6E-409C-BE32-E72D297353CC}">
                <c16:uniqueId val="{00000005-60A4-4C7A-B32D-BD2824EEB36D}"/>
              </c:ext>
            </c:extLst>
          </c:dPt>
          <c:dPt>
            <c:idx val="22"/>
            <c:invertIfNegative val="0"/>
            <c:bubble3D val="0"/>
            <c:extLst>
              <c:ext xmlns:c16="http://schemas.microsoft.com/office/drawing/2014/chart" uri="{C3380CC4-5D6E-409C-BE32-E72D297353CC}">
                <c16:uniqueId val="{00000006-60A4-4C7A-B32D-BD2824EEB36D}"/>
              </c:ext>
            </c:extLst>
          </c:dPt>
          <c:dPt>
            <c:idx val="25"/>
            <c:invertIfNegative val="0"/>
            <c:bubble3D val="0"/>
            <c:extLst>
              <c:ext xmlns:c16="http://schemas.microsoft.com/office/drawing/2014/chart" uri="{C3380CC4-5D6E-409C-BE32-E72D297353CC}">
                <c16:uniqueId val="{00000007-60A4-4C7A-B32D-BD2824EEB36D}"/>
              </c:ext>
            </c:extLst>
          </c:dPt>
          <c:dPt>
            <c:idx val="27"/>
            <c:invertIfNegative val="0"/>
            <c:bubble3D val="0"/>
            <c:extLst>
              <c:ext xmlns:c16="http://schemas.microsoft.com/office/drawing/2014/chart" uri="{C3380CC4-5D6E-409C-BE32-E72D297353CC}">
                <c16:uniqueId val="{00000008-60A4-4C7A-B32D-BD2824EEB36D}"/>
              </c:ext>
            </c:extLst>
          </c:dPt>
          <c:dPt>
            <c:idx val="28"/>
            <c:invertIfNegative val="0"/>
            <c:bubble3D val="0"/>
            <c:extLst>
              <c:ext xmlns:c16="http://schemas.microsoft.com/office/drawing/2014/chart" uri="{C3380CC4-5D6E-409C-BE32-E72D297353CC}">
                <c16:uniqueId val="{00000009-60A4-4C7A-B32D-BD2824EEB36D}"/>
              </c:ext>
            </c:extLst>
          </c:dPt>
          <c:dPt>
            <c:idx val="29"/>
            <c:invertIfNegative val="0"/>
            <c:bubble3D val="0"/>
            <c:extLst>
              <c:ext xmlns:c16="http://schemas.microsoft.com/office/drawing/2014/chart" uri="{C3380CC4-5D6E-409C-BE32-E72D297353CC}">
                <c16:uniqueId val="{0000000A-60A4-4C7A-B32D-BD2824EEB36D}"/>
              </c:ext>
            </c:extLst>
          </c:dPt>
          <c:dPt>
            <c:idx val="30"/>
            <c:invertIfNegative val="0"/>
            <c:bubble3D val="0"/>
            <c:spPr>
              <a:solidFill>
                <a:srgbClr val="FBBB27"/>
              </a:solidFill>
              <a:ln>
                <a:noFill/>
              </a:ln>
              <a:effectLst/>
            </c:spPr>
            <c:extLst>
              <c:ext xmlns:c16="http://schemas.microsoft.com/office/drawing/2014/chart" uri="{C3380CC4-5D6E-409C-BE32-E72D297353CC}">
                <c16:uniqueId val="{0000000C-60A4-4C7A-B32D-BD2824EEB36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'F65'!$B$7:$B$38</c:f>
              <c:strCache>
                <c:ptCount val="32"/>
                <c:pt idx="0">
                  <c:v>Quintana Roo</c:v>
                </c:pt>
                <c:pt idx="1">
                  <c:v>Tabasco</c:v>
                </c:pt>
                <c:pt idx="2">
                  <c:v>Sonora</c:v>
                </c:pt>
                <c:pt idx="3">
                  <c:v>Chihuahua</c:v>
                </c:pt>
                <c:pt idx="4">
                  <c:v>Nuevo León</c:v>
                </c:pt>
                <c:pt idx="5">
                  <c:v>Yucatán</c:v>
                </c:pt>
                <c:pt idx="6">
                  <c:v>Oaxaca</c:v>
                </c:pt>
                <c:pt idx="7">
                  <c:v>Nayarit</c:v>
                </c:pt>
                <c:pt idx="8">
                  <c:v>Baja California Sur</c:v>
                </c:pt>
                <c:pt idx="9">
                  <c:v>Guanajuato</c:v>
                </c:pt>
                <c:pt idx="10">
                  <c:v>Campeche</c:v>
                </c:pt>
                <c:pt idx="11">
                  <c:v>Baja California</c:v>
                </c:pt>
                <c:pt idx="12">
                  <c:v>Morelos</c:v>
                </c:pt>
                <c:pt idx="13">
                  <c:v>Coahuila</c:v>
                </c:pt>
                <c:pt idx="14">
                  <c:v>Chiapas</c:v>
                </c:pt>
                <c:pt idx="15">
                  <c:v>Querétaro</c:v>
                </c:pt>
                <c:pt idx="16">
                  <c:v>Veracruz</c:v>
                </c:pt>
                <c:pt idx="17">
                  <c:v>Aguascalientes</c:v>
                </c:pt>
                <c:pt idx="18">
                  <c:v>Michoacán</c:v>
                </c:pt>
                <c:pt idx="19">
                  <c:v>Tamaulipas</c:v>
                </c:pt>
                <c:pt idx="20">
                  <c:v>San Luis Potosí</c:v>
                </c:pt>
                <c:pt idx="21">
                  <c:v>Ciudad de México</c:v>
                </c:pt>
                <c:pt idx="22">
                  <c:v>Guerrero</c:v>
                </c:pt>
                <c:pt idx="23">
                  <c:v>Estado de México</c:v>
                </c:pt>
                <c:pt idx="24">
                  <c:v>Hidalgo</c:v>
                </c:pt>
                <c:pt idx="25">
                  <c:v>Durango</c:v>
                </c:pt>
                <c:pt idx="26">
                  <c:v>Colima</c:v>
                </c:pt>
                <c:pt idx="27">
                  <c:v>Sinaloa</c:v>
                </c:pt>
                <c:pt idx="28">
                  <c:v>Tlaxcala</c:v>
                </c:pt>
                <c:pt idx="29">
                  <c:v>Puebla</c:v>
                </c:pt>
                <c:pt idx="30">
                  <c:v>Jalisco</c:v>
                </c:pt>
                <c:pt idx="31">
                  <c:v>Zacatecas</c:v>
                </c:pt>
              </c:strCache>
            </c:strRef>
          </c:cat>
          <c:val>
            <c:numRef>
              <c:f>'F65'!$C$7:$C$38</c:f>
              <c:numCache>
                <c:formatCode>0.00%</c:formatCode>
                <c:ptCount val="32"/>
                <c:pt idx="0">
                  <c:v>4.1455404990887922E-2</c:v>
                </c:pt>
                <c:pt idx="1">
                  <c:v>4.2313264789568303E-2</c:v>
                </c:pt>
                <c:pt idx="2">
                  <c:v>4.7585686570381563E-2</c:v>
                </c:pt>
                <c:pt idx="3">
                  <c:v>4.9017885378966217E-2</c:v>
                </c:pt>
                <c:pt idx="4">
                  <c:v>5.0329105795472798E-2</c:v>
                </c:pt>
                <c:pt idx="5">
                  <c:v>5.4067062409754556E-2</c:v>
                </c:pt>
                <c:pt idx="6">
                  <c:v>5.4781728369202851E-2</c:v>
                </c:pt>
                <c:pt idx="7">
                  <c:v>5.5477294954733539E-2</c:v>
                </c:pt>
                <c:pt idx="8">
                  <c:v>5.7908577685631436E-2</c:v>
                </c:pt>
                <c:pt idx="9">
                  <c:v>5.8316997413106336E-2</c:v>
                </c:pt>
                <c:pt idx="10">
                  <c:v>5.9944707320963374E-2</c:v>
                </c:pt>
                <c:pt idx="11">
                  <c:v>6.0414964294596286E-2</c:v>
                </c:pt>
                <c:pt idx="12">
                  <c:v>6.0762863514954912E-2</c:v>
                </c:pt>
                <c:pt idx="13">
                  <c:v>6.4682868575604416E-2</c:v>
                </c:pt>
                <c:pt idx="14">
                  <c:v>6.5124842823782919E-2</c:v>
                </c:pt>
                <c:pt idx="15">
                  <c:v>6.5631393472911914E-2</c:v>
                </c:pt>
                <c:pt idx="16">
                  <c:v>6.7234690928833482E-2</c:v>
                </c:pt>
                <c:pt idx="17">
                  <c:v>6.7773313596955029E-2</c:v>
                </c:pt>
                <c:pt idx="18">
                  <c:v>6.8567874911158525E-2</c:v>
                </c:pt>
                <c:pt idx="19">
                  <c:v>6.9014553538480988E-2</c:v>
                </c:pt>
                <c:pt idx="20">
                  <c:v>6.9609268314171274E-2</c:v>
                </c:pt>
                <c:pt idx="21">
                  <c:v>7.1533345931985251E-2</c:v>
                </c:pt>
                <c:pt idx="22">
                  <c:v>7.3879311114483842E-2</c:v>
                </c:pt>
                <c:pt idx="23">
                  <c:v>7.3943982383023549E-2</c:v>
                </c:pt>
                <c:pt idx="24">
                  <c:v>7.4092022722989523E-2</c:v>
                </c:pt>
                <c:pt idx="25">
                  <c:v>7.6748748174888234E-2</c:v>
                </c:pt>
                <c:pt idx="26">
                  <c:v>7.6885640383211579E-2</c:v>
                </c:pt>
                <c:pt idx="27">
                  <c:v>7.7005270116087488E-2</c:v>
                </c:pt>
                <c:pt idx="28">
                  <c:v>8.1211435346105157E-2</c:v>
                </c:pt>
                <c:pt idx="29">
                  <c:v>8.2401623008106092E-2</c:v>
                </c:pt>
                <c:pt idx="30">
                  <c:v>8.4780077040222154E-2</c:v>
                </c:pt>
                <c:pt idx="31">
                  <c:v>8.5998918139199437E-2</c:v>
                </c:pt>
              </c:numCache>
            </c:numRef>
          </c:val>
          <c:extLst>
            <c:ext xmlns:c16="http://schemas.microsoft.com/office/drawing/2014/chart" uri="{C3380CC4-5D6E-409C-BE32-E72D297353CC}">
              <c16:uniqueId val="{0000000D-60A4-4C7A-B32D-BD2824EEB36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'F65'!$B$40</c:f>
              <c:strCache>
                <c:ptCount val="1"/>
                <c:pt idx="0">
                  <c:v>Nacional</c:v>
                </c:pt>
              </c:strCache>
            </c:strRef>
          </c:tx>
          <c:spPr>
            <a:ln w="50800">
              <a:solidFill>
                <a:srgbClr val="FF6C37"/>
              </a:solidFill>
              <a:prstDash val="sysDot"/>
            </a:ln>
          </c:spPr>
          <c:marker>
            <c:symbol val="circle"/>
            <c:size val="3"/>
          </c:marker>
          <c:dLbls>
            <c:dLbl>
              <c:idx val="0"/>
              <c:layout>
                <c:manualLayout>
                  <c:x val="-5.5589225589225591E-2"/>
                  <c:y val="0.2611340996168582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0A4-4C7A-B32D-BD2824EEB36D}"/>
                </c:ext>
              </c:extLst>
            </c:dLbl>
            <c:dLbl>
              <c:idx val="1"/>
              <c:delete val="1"/>
              <c:extLst>
                <c:ext xmlns:c15="http://schemas.microsoft.com/office/drawing/2012/chart" uri="{CE6537A1-D6FC-4f65-9D91-7224C49458BB}"/>
                <c:ext xmlns:c16="http://schemas.microsoft.com/office/drawing/2014/chart" uri="{C3380CC4-5D6E-409C-BE32-E72D297353CC}">
                  <c16:uniqueId val="{0000000F-60A4-4C7A-B32D-BD2824EEB36D}"/>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'F65'!$D$40:$D$41</c:f>
              <c:numCache>
                <c:formatCode>0.00%</c:formatCode>
                <c:ptCount val="2"/>
                <c:pt idx="0">
                  <c:v>6.6900000000000001E-2</c:v>
                </c:pt>
                <c:pt idx="1">
                  <c:v>6.6900000000000001E-2</c:v>
                </c:pt>
              </c:numCache>
            </c:numRef>
          </c:xVal>
          <c:yVal>
            <c:numRef>
              <c:f>'F65'!$C$40:$C$41</c:f>
              <c:numCache>
                <c:formatCode>General</c:formatCode>
                <c:ptCount val="2"/>
                <c:pt idx="0">
                  <c:v>1</c:v>
                </c:pt>
                <c:pt idx="1">
                  <c:v>0</c:v>
                </c:pt>
              </c:numCache>
            </c:numRef>
          </c:yVal>
          <c:smooth val="0"/>
          <c:extLst>
            <c:ext xmlns:c16="http://schemas.microsoft.com/office/drawing/2014/chart" uri="{C3380CC4-5D6E-409C-BE32-E72D297353CC}">
              <c16:uniqueId val="{00000010-60A4-4C7A-B32D-BD2824EEB36D}"/>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3"/>
            <c:invertIfNegative val="0"/>
            <c:bubble3D val="0"/>
            <c:extLst>
              <c:ext xmlns:c16="http://schemas.microsoft.com/office/drawing/2014/chart" uri="{C3380CC4-5D6E-409C-BE32-E72D297353CC}">
                <c16:uniqueId val="{00000000-B76C-4820-BB0C-CF4A7CCB0220}"/>
              </c:ext>
            </c:extLst>
          </c:dPt>
          <c:dPt>
            <c:idx val="4"/>
            <c:invertIfNegative val="0"/>
            <c:bubble3D val="0"/>
            <c:extLst>
              <c:ext xmlns:c16="http://schemas.microsoft.com/office/drawing/2014/chart" uri="{C3380CC4-5D6E-409C-BE32-E72D297353CC}">
                <c16:uniqueId val="{00000001-B76C-4820-BB0C-CF4A7CCB0220}"/>
              </c:ext>
            </c:extLst>
          </c:dPt>
          <c:dPt>
            <c:idx val="6"/>
            <c:invertIfNegative val="0"/>
            <c:bubble3D val="0"/>
            <c:extLst>
              <c:ext xmlns:c16="http://schemas.microsoft.com/office/drawing/2014/chart" uri="{C3380CC4-5D6E-409C-BE32-E72D297353CC}">
                <c16:uniqueId val="{00000002-B76C-4820-BB0C-CF4A7CCB0220}"/>
              </c:ext>
            </c:extLst>
          </c:dPt>
          <c:dPt>
            <c:idx val="9"/>
            <c:invertIfNegative val="0"/>
            <c:bubble3D val="0"/>
            <c:extLst>
              <c:ext xmlns:c16="http://schemas.microsoft.com/office/drawing/2014/chart" uri="{C3380CC4-5D6E-409C-BE32-E72D297353CC}">
                <c16:uniqueId val="{00000003-B76C-4820-BB0C-CF4A7CCB0220}"/>
              </c:ext>
            </c:extLst>
          </c:dPt>
          <c:dPt>
            <c:idx val="12"/>
            <c:invertIfNegative val="0"/>
            <c:bubble3D val="0"/>
            <c:extLst>
              <c:ext xmlns:c16="http://schemas.microsoft.com/office/drawing/2014/chart" uri="{C3380CC4-5D6E-409C-BE32-E72D297353CC}">
                <c16:uniqueId val="{00000004-B76C-4820-BB0C-CF4A7CCB0220}"/>
              </c:ext>
            </c:extLst>
          </c:dPt>
          <c:dPt>
            <c:idx val="14"/>
            <c:invertIfNegative val="0"/>
            <c:bubble3D val="0"/>
            <c:extLst>
              <c:ext xmlns:c16="http://schemas.microsoft.com/office/drawing/2014/chart" uri="{C3380CC4-5D6E-409C-BE32-E72D297353CC}">
                <c16:uniqueId val="{00000005-B76C-4820-BB0C-CF4A7CCB0220}"/>
              </c:ext>
            </c:extLst>
          </c:dPt>
          <c:dPt>
            <c:idx val="16"/>
            <c:invertIfNegative val="0"/>
            <c:bubble3D val="0"/>
            <c:spPr>
              <a:solidFill>
                <a:srgbClr val="FBBB27"/>
              </a:solidFill>
              <a:ln>
                <a:noFill/>
              </a:ln>
              <a:effectLst/>
            </c:spPr>
            <c:extLst>
              <c:ext xmlns:c16="http://schemas.microsoft.com/office/drawing/2014/chart" uri="{C3380CC4-5D6E-409C-BE32-E72D297353CC}">
                <c16:uniqueId val="{00000007-B76C-4820-BB0C-CF4A7CCB0220}"/>
              </c:ext>
            </c:extLst>
          </c:dPt>
          <c:dPt>
            <c:idx val="17"/>
            <c:invertIfNegative val="0"/>
            <c:bubble3D val="0"/>
            <c:extLst>
              <c:ext xmlns:c16="http://schemas.microsoft.com/office/drawing/2014/chart" uri="{C3380CC4-5D6E-409C-BE32-E72D297353CC}">
                <c16:uniqueId val="{00000008-B76C-4820-BB0C-CF4A7CCB0220}"/>
              </c:ext>
            </c:extLst>
          </c:dPt>
          <c:dPt>
            <c:idx val="19"/>
            <c:invertIfNegative val="0"/>
            <c:bubble3D val="0"/>
            <c:extLst>
              <c:ext xmlns:c16="http://schemas.microsoft.com/office/drawing/2014/chart" uri="{C3380CC4-5D6E-409C-BE32-E72D297353CC}">
                <c16:uniqueId val="{00000009-B76C-4820-BB0C-CF4A7CCB0220}"/>
              </c:ext>
            </c:extLst>
          </c:dPt>
          <c:dPt>
            <c:idx val="21"/>
            <c:invertIfNegative val="0"/>
            <c:bubble3D val="0"/>
            <c:extLst>
              <c:ext xmlns:c16="http://schemas.microsoft.com/office/drawing/2014/chart" uri="{C3380CC4-5D6E-409C-BE32-E72D297353CC}">
                <c16:uniqueId val="{0000000A-B76C-4820-BB0C-CF4A7CCB0220}"/>
              </c:ext>
            </c:extLst>
          </c:dPt>
          <c:dPt>
            <c:idx val="23"/>
            <c:invertIfNegative val="0"/>
            <c:bubble3D val="0"/>
            <c:extLst>
              <c:ext xmlns:c16="http://schemas.microsoft.com/office/drawing/2014/chart" uri="{C3380CC4-5D6E-409C-BE32-E72D297353CC}">
                <c16:uniqueId val="{0000000B-B76C-4820-BB0C-CF4A7CCB0220}"/>
              </c:ext>
            </c:extLst>
          </c:dPt>
          <c:dPt>
            <c:idx val="25"/>
            <c:invertIfNegative val="0"/>
            <c:bubble3D val="0"/>
            <c:extLst>
              <c:ext xmlns:c16="http://schemas.microsoft.com/office/drawing/2014/chart" uri="{C3380CC4-5D6E-409C-BE32-E72D297353CC}">
                <c16:uniqueId val="{0000000C-B76C-4820-BB0C-CF4A7CCB0220}"/>
              </c:ext>
            </c:extLst>
          </c:dPt>
          <c:dPt>
            <c:idx val="27"/>
            <c:invertIfNegative val="0"/>
            <c:bubble3D val="0"/>
            <c:extLst>
              <c:ext xmlns:c16="http://schemas.microsoft.com/office/drawing/2014/chart" uri="{C3380CC4-5D6E-409C-BE32-E72D297353CC}">
                <c16:uniqueId val="{0000000D-B76C-4820-BB0C-CF4A7CCB0220}"/>
              </c:ext>
            </c:extLst>
          </c:dPt>
          <c:dLbls>
            <c:dLbl>
              <c:idx val="21"/>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6C-4820-BB0C-CF4A7CCB022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'F66'!$B$7:$B$38</c:f>
              <c:strCache>
                <c:ptCount val="32"/>
                <c:pt idx="0">
                  <c:v>Estado de México</c:v>
                </c:pt>
                <c:pt idx="1">
                  <c:v>Zacatecas</c:v>
                </c:pt>
                <c:pt idx="2">
                  <c:v>Michoacán</c:v>
                </c:pt>
                <c:pt idx="3">
                  <c:v>Nuevo León</c:v>
                </c:pt>
                <c:pt idx="4">
                  <c:v>Yucatán</c:v>
                </c:pt>
                <c:pt idx="5">
                  <c:v>Baja California Sur</c:v>
                </c:pt>
                <c:pt idx="6">
                  <c:v>San Luis Potosí</c:v>
                </c:pt>
                <c:pt idx="7">
                  <c:v>Chiapas</c:v>
                </c:pt>
                <c:pt idx="8">
                  <c:v>Chihuahua</c:v>
                </c:pt>
                <c:pt idx="9">
                  <c:v>Morelos</c:v>
                </c:pt>
                <c:pt idx="10">
                  <c:v>Tlaxcala</c:v>
                </c:pt>
                <c:pt idx="11">
                  <c:v>Ciudad de México</c:v>
                </c:pt>
                <c:pt idx="12">
                  <c:v>Tamaulipas</c:v>
                </c:pt>
                <c:pt idx="13">
                  <c:v>Nayarit</c:v>
                </c:pt>
                <c:pt idx="14">
                  <c:v>Hidalgo</c:v>
                </c:pt>
                <c:pt idx="15">
                  <c:v>Guanajuato</c:v>
                </c:pt>
                <c:pt idx="16">
                  <c:v>Jalisco</c:v>
                </c:pt>
                <c:pt idx="17">
                  <c:v>Oaxaca</c:v>
                </c:pt>
                <c:pt idx="18">
                  <c:v>Puebla</c:v>
                </c:pt>
                <c:pt idx="19">
                  <c:v>Quintana Roo</c:v>
                </c:pt>
                <c:pt idx="20">
                  <c:v>Tabasco</c:v>
                </c:pt>
                <c:pt idx="21">
                  <c:v>Campeche</c:v>
                </c:pt>
                <c:pt idx="22">
                  <c:v>Veracruz</c:v>
                </c:pt>
                <c:pt idx="23">
                  <c:v>Aguascalientes</c:v>
                </c:pt>
                <c:pt idx="24">
                  <c:v>Guerrero</c:v>
                </c:pt>
                <c:pt idx="25">
                  <c:v>Sinaloa</c:v>
                </c:pt>
                <c:pt idx="26">
                  <c:v>Colima</c:v>
                </c:pt>
                <c:pt idx="27">
                  <c:v>Durango</c:v>
                </c:pt>
                <c:pt idx="28">
                  <c:v>Coahuila</c:v>
                </c:pt>
                <c:pt idx="29">
                  <c:v>Baja California</c:v>
                </c:pt>
                <c:pt idx="30">
                  <c:v>Sonora</c:v>
                </c:pt>
                <c:pt idx="31">
                  <c:v>Querétaro</c:v>
                </c:pt>
              </c:strCache>
            </c:strRef>
          </c:cat>
          <c:val>
            <c:numRef>
              <c:f>'F66'!$C$7:$C$38</c:f>
              <c:numCache>
                <c:formatCode>0.00%</c:formatCode>
                <c:ptCount val="32"/>
                <c:pt idx="0">
                  <c:v>3.4218145740953841E-3</c:v>
                </c:pt>
                <c:pt idx="1">
                  <c:v>4.5898908836249676E-3</c:v>
                </c:pt>
                <c:pt idx="2">
                  <c:v>1.8615427635521011E-2</c:v>
                </c:pt>
                <c:pt idx="3">
                  <c:v>2.1839475089646815E-2</c:v>
                </c:pt>
                <c:pt idx="4">
                  <c:v>2.4203452110428854E-2</c:v>
                </c:pt>
                <c:pt idx="5">
                  <c:v>2.5601950624809532E-2</c:v>
                </c:pt>
                <c:pt idx="6">
                  <c:v>2.7280287792047019E-2</c:v>
                </c:pt>
                <c:pt idx="7">
                  <c:v>2.7355158919538033E-2</c:v>
                </c:pt>
                <c:pt idx="8">
                  <c:v>2.7535070527240642E-2</c:v>
                </c:pt>
                <c:pt idx="9">
                  <c:v>3.0996123049348342E-2</c:v>
                </c:pt>
                <c:pt idx="10">
                  <c:v>3.1913854091344424E-2</c:v>
                </c:pt>
                <c:pt idx="11">
                  <c:v>3.1945444940690661E-2</c:v>
                </c:pt>
                <c:pt idx="12">
                  <c:v>3.2052567739224228E-2</c:v>
                </c:pt>
                <c:pt idx="13">
                  <c:v>4.0067663603787558E-2</c:v>
                </c:pt>
                <c:pt idx="14">
                  <c:v>4.2552369173687973E-2</c:v>
                </c:pt>
                <c:pt idx="15">
                  <c:v>4.2881781122609014E-2</c:v>
                </c:pt>
                <c:pt idx="16">
                  <c:v>4.5623504251744024E-2</c:v>
                </c:pt>
                <c:pt idx="17">
                  <c:v>4.7091412742382321E-2</c:v>
                </c:pt>
                <c:pt idx="18">
                  <c:v>4.8492005110534579E-2</c:v>
                </c:pt>
                <c:pt idx="19">
                  <c:v>4.9466120859931843E-2</c:v>
                </c:pt>
                <c:pt idx="20">
                  <c:v>5.0031538505648253E-2</c:v>
                </c:pt>
                <c:pt idx="21">
                  <c:v>5.3536529995854544E-2</c:v>
                </c:pt>
                <c:pt idx="22">
                  <c:v>5.4690875572497077E-2</c:v>
                </c:pt>
                <c:pt idx="23">
                  <c:v>5.6675176452920868E-2</c:v>
                </c:pt>
                <c:pt idx="24">
                  <c:v>5.6807493713649508E-2</c:v>
                </c:pt>
                <c:pt idx="25">
                  <c:v>5.682451808188619E-2</c:v>
                </c:pt>
                <c:pt idx="26">
                  <c:v>5.8895066018068008E-2</c:v>
                </c:pt>
                <c:pt idx="27">
                  <c:v>8.0725046111209939E-2</c:v>
                </c:pt>
                <c:pt idx="28">
                  <c:v>8.1035715988746357E-2</c:v>
                </c:pt>
                <c:pt idx="29">
                  <c:v>8.3690331984124691E-2</c:v>
                </c:pt>
                <c:pt idx="30">
                  <c:v>8.407923391928647E-2</c:v>
                </c:pt>
                <c:pt idx="31">
                  <c:v>0.10278421427137889</c:v>
                </c:pt>
              </c:numCache>
            </c:numRef>
          </c:val>
          <c:extLst>
            <c:ext xmlns:c16="http://schemas.microsoft.com/office/drawing/2014/chart" uri="{C3380CC4-5D6E-409C-BE32-E72D297353CC}">
              <c16:uniqueId val="{0000000E-B76C-4820-BB0C-CF4A7CCB022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'F66'!$B$40</c:f>
              <c:strCache>
                <c:ptCount val="1"/>
                <c:pt idx="0">
                  <c:v>Nacional</c:v>
                </c:pt>
              </c:strCache>
            </c:strRef>
          </c:tx>
          <c:spPr>
            <a:ln w="50800">
              <a:solidFill>
                <a:srgbClr val="FF6C37"/>
              </a:solidFill>
              <a:prstDash val="sysDot"/>
            </a:ln>
          </c:spPr>
          <c:marker>
            <c:symbol val="none"/>
          </c:marker>
          <c:dLbls>
            <c:dLbl>
              <c:idx val="0"/>
              <c:layout>
                <c:manualLayout>
                  <c:x val="-5.3838383838383838E-2"/>
                  <c:y val="0.186866780045351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B76C-4820-BB0C-CF4A7CCB0220}"/>
                </c:ext>
              </c:extLst>
            </c:dLbl>
            <c:dLbl>
              <c:idx val="1"/>
              <c:delete val="1"/>
              <c:extLst>
                <c:ext xmlns:c15="http://schemas.microsoft.com/office/drawing/2012/chart" uri="{CE6537A1-D6FC-4f65-9D91-7224C49458BB}"/>
                <c:ext xmlns:c16="http://schemas.microsoft.com/office/drawing/2014/chart" uri="{C3380CC4-5D6E-409C-BE32-E72D297353CC}">
                  <c16:uniqueId val="{00000010-B76C-4820-BB0C-CF4A7CCB02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'F66'!$D$40:$D$41</c:f>
              <c:numCache>
                <c:formatCode>0.00%</c:formatCode>
                <c:ptCount val="2"/>
                <c:pt idx="0">
                  <c:v>4.36E-2</c:v>
                </c:pt>
                <c:pt idx="1">
                  <c:v>4.36E-2</c:v>
                </c:pt>
              </c:numCache>
            </c:numRef>
          </c:xVal>
          <c:yVal>
            <c:numRef>
              <c:f>'F66'!$C$40:$C$41</c:f>
              <c:numCache>
                <c:formatCode>General</c:formatCode>
                <c:ptCount val="2"/>
                <c:pt idx="0">
                  <c:v>1</c:v>
                </c:pt>
                <c:pt idx="1">
                  <c:v>0</c:v>
                </c:pt>
              </c:numCache>
            </c:numRef>
          </c:yVal>
          <c:smooth val="0"/>
          <c:extLst>
            <c:ext xmlns:c16="http://schemas.microsoft.com/office/drawing/2014/chart" uri="{C3380CC4-5D6E-409C-BE32-E72D297353CC}">
              <c16:uniqueId val="{00000011-B76C-4820-BB0C-CF4A7CCB0220}"/>
            </c:ext>
          </c:extLst>
        </c:ser>
        <c:dLbls>
          <c:showLegendKey val="0"/>
          <c:showVal val="0"/>
          <c:showCatName val="0"/>
          <c:showSerName val="0"/>
          <c:showPercent val="0"/>
          <c:showBubbleSize val="0"/>
        </c:dLbls>
        <c:axId val="426950624"/>
        <c:axId val="426950296"/>
      </c:scatterChart>
      <c:valAx>
        <c:axId val="403253368"/>
        <c:scaling>
          <c:orientation val="minMax"/>
          <c:max val="0.12000000000000001"/>
          <c:min val="-1.5000000000000003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4EBE-4CBF-A88B-80960F6931D3}"/>
              </c:ext>
            </c:extLst>
          </c:dPt>
          <c:dPt>
            <c:idx val="3"/>
            <c:invertIfNegative val="0"/>
            <c:bubble3D val="0"/>
            <c:extLst>
              <c:ext xmlns:c16="http://schemas.microsoft.com/office/drawing/2014/chart" uri="{C3380CC4-5D6E-409C-BE32-E72D297353CC}">
                <c16:uniqueId val="{00000001-4EBE-4CBF-A88B-80960F6931D3}"/>
              </c:ext>
            </c:extLst>
          </c:dPt>
          <c:dPt>
            <c:idx val="4"/>
            <c:invertIfNegative val="0"/>
            <c:bubble3D val="0"/>
            <c:extLst>
              <c:ext xmlns:c16="http://schemas.microsoft.com/office/drawing/2014/chart" uri="{C3380CC4-5D6E-409C-BE32-E72D297353CC}">
                <c16:uniqueId val="{00000002-4EBE-4CBF-A88B-80960F6931D3}"/>
              </c:ext>
            </c:extLst>
          </c:dPt>
          <c:dPt>
            <c:idx val="5"/>
            <c:invertIfNegative val="0"/>
            <c:bubble3D val="0"/>
            <c:extLst>
              <c:ext xmlns:c16="http://schemas.microsoft.com/office/drawing/2014/chart" uri="{C3380CC4-5D6E-409C-BE32-E72D297353CC}">
                <c16:uniqueId val="{00000003-4EBE-4CBF-A88B-80960F6931D3}"/>
              </c:ext>
            </c:extLst>
          </c:dPt>
          <c:dPt>
            <c:idx val="7"/>
            <c:invertIfNegative val="0"/>
            <c:bubble3D val="0"/>
            <c:extLst>
              <c:ext xmlns:c16="http://schemas.microsoft.com/office/drawing/2014/chart" uri="{C3380CC4-5D6E-409C-BE32-E72D297353CC}">
                <c16:uniqueId val="{00000004-4EBE-4CBF-A88B-80960F6931D3}"/>
              </c:ext>
            </c:extLst>
          </c:dPt>
          <c:dPt>
            <c:idx val="9"/>
            <c:invertIfNegative val="0"/>
            <c:bubble3D val="0"/>
            <c:extLst>
              <c:ext xmlns:c16="http://schemas.microsoft.com/office/drawing/2014/chart" uri="{C3380CC4-5D6E-409C-BE32-E72D297353CC}">
                <c16:uniqueId val="{00000005-4EBE-4CBF-A88B-80960F6931D3}"/>
              </c:ext>
            </c:extLst>
          </c:dPt>
          <c:dPt>
            <c:idx val="11"/>
            <c:invertIfNegative val="0"/>
            <c:bubble3D val="0"/>
            <c:extLst>
              <c:ext xmlns:c16="http://schemas.microsoft.com/office/drawing/2014/chart" uri="{C3380CC4-5D6E-409C-BE32-E72D297353CC}">
                <c16:uniqueId val="{00000006-4EBE-4CBF-A88B-80960F6931D3}"/>
              </c:ext>
            </c:extLst>
          </c:dPt>
          <c:dPt>
            <c:idx val="14"/>
            <c:invertIfNegative val="0"/>
            <c:bubble3D val="0"/>
            <c:extLst>
              <c:ext xmlns:c16="http://schemas.microsoft.com/office/drawing/2014/chart" uri="{C3380CC4-5D6E-409C-BE32-E72D297353CC}">
                <c16:uniqueId val="{00000007-4EBE-4CBF-A88B-80960F6931D3}"/>
              </c:ext>
            </c:extLst>
          </c:dPt>
          <c:dPt>
            <c:idx val="16"/>
            <c:invertIfNegative val="0"/>
            <c:bubble3D val="0"/>
            <c:extLst>
              <c:ext xmlns:c16="http://schemas.microsoft.com/office/drawing/2014/chart" uri="{C3380CC4-5D6E-409C-BE32-E72D297353CC}">
                <c16:uniqueId val="{00000008-4EBE-4CBF-A88B-80960F6931D3}"/>
              </c:ext>
            </c:extLst>
          </c:dPt>
          <c:dPt>
            <c:idx val="20"/>
            <c:invertIfNegative val="0"/>
            <c:bubble3D val="0"/>
            <c:extLst>
              <c:ext xmlns:c16="http://schemas.microsoft.com/office/drawing/2014/chart" uri="{C3380CC4-5D6E-409C-BE32-E72D297353CC}">
                <c16:uniqueId val="{00000009-4EBE-4CBF-A88B-80960F6931D3}"/>
              </c:ext>
            </c:extLst>
          </c:dPt>
          <c:dPt>
            <c:idx val="22"/>
            <c:invertIfNegative val="0"/>
            <c:bubble3D val="0"/>
            <c:extLst>
              <c:ext xmlns:c16="http://schemas.microsoft.com/office/drawing/2014/chart" uri="{C3380CC4-5D6E-409C-BE32-E72D297353CC}">
                <c16:uniqueId val="{0000000A-4EBE-4CBF-A88B-80960F6931D3}"/>
              </c:ext>
            </c:extLst>
          </c:dPt>
          <c:dPt>
            <c:idx val="23"/>
            <c:invertIfNegative val="0"/>
            <c:bubble3D val="0"/>
            <c:extLst>
              <c:ext xmlns:c16="http://schemas.microsoft.com/office/drawing/2014/chart" uri="{C3380CC4-5D6E-409C-BE32-E72D297353CC}">
                <c16:uniqueId val="{0000000B-4EBE-4CBF-A88B-80960F6931D3}"/>
              </c:ext>
            </c:extLst>
          </c:dPt>
          <c:dPt>
            <c:idx val="25"/>
            <c:invertIfNegative val="0"/>
            <c:bubble3D val="0"/>
            <c:extLst>
              <c:ext xmlns:c16="http://schemas.microsoft.com/office/drawing/2014/chart" uri="{C3380CC4-5D6E-409C-BE32-E72D297353CC}">
                <c16:uniqueId val="{0000000C-4EBE-4CBF-A88B-80960F6931D3}"/>
              </c:ext>
            </c:extLst>
          </c:dPt>
          <c:dPt>
            <c:idx val="27"/>
            <c:invertIfNegative val="0"/>
            <c:bubble3D val="0"/>
            <c:spPr>
              <a:solidFill>
                <a:srgbClr val="FBBB27"/>
              </a:solidFill>
              <a:ln>
                <a:noFill/>
              </a:ln>
              <a:effectLst/>
            </c:spPr>
            <c:extLst>
              <c:ext xmlns:c16="http://schemas.microsoft.com/office/drawing/2014/chart" uri="{C3380CC4-5D6E-409C-BE32-E72D297353CC}">
                <c16:uniqueId val="{0000000E-4EBE-4CBF-A88B-80960F6931D3}"/>
              </c:ext>
            </c:extLst>
          </c:dPt>
          <c:dPt>
            <c:idx val="28"/>
            <c:invertIfNegative val="0"/>
            <c:bubble3D val="0"/>
            <c:extLst>
              <c:ext xmlns:c16="http://schemas.microsoft.com/office/drawing/2014/chart" uri="{C3380CC4-5D6E-409C-BE32-E72D297353CC}">
                <c16:uniqueId val="{0000000F-4EBE-4CBF-A88B-80960F6931D3}"/>
              </c:ext>
            </c:extLst>
          </c:dPt>
          <c:dPt>
            <c:idx val="30"/>
            <c:invertIfNegative val="0"/>
            <c:bubble3D val="0"/>
            <c:extLst>
              <c:ext xmlns:c16="http://schemas.microsoft.com/office/drawing/2014/chart" uri="{C3380CC4-5D6E-409C-BE32-E72D297353CC}">
                <c16:uniqueId val="{00000010-4EBE-4CBF-A88B-80960F6931D3}"/>
              </c:ext>
            </c:extLst>
          </c:dPt>
          <c:dLbls>
            <c:dLbl>
              <c:idx val="8"/>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BE-4CBF-A88B-80960F6931D3}"/>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'F67'!$B$7:$B$38</c:f>
              <c:strCache>
                <c:ptCount val="32"/>
                <c:pt idx="0">
                  <c:v>Tabasco</c:v>
                </c:pt>
                <c:pt idx="1">
                  <c:v>Quintana Roo</c:v>
                </c:pt>
                <c:pt idx="2">
                  <c:v>Nuevo León</c:v>
                </c:pt>
                <c:pt idx="3">
                  <c:v>Colima</c:v>
                </c:pt>
                <c:pt idx="4">
                  <c:v>Baja California</c:v>
                </c:pt>
                <c:pt idx="5">
                  <c:v>Baja California Sur</c:v>
                </c:pt>
                <c:pt idx="6">
                  <c:v>Yucatán</c:v>
                </c:pt>
                <c:pt idx="7">
                  <c:v>Campeche</c:v>
                </c:pt>
                <c:pt idx="8">
                  <c:v>Ciudad de México</c:v>
                </c:pt>
                <c:pt idx="9">
                  <c:v>Querétaro</c:v>
                </c:pt>
                <c:pt idx="10">
                  <c:v>Guanajuato</c:v>
                </c:pt>
                <c:pt idx="11">
                  <c:v>Aguascalientes</c:v>
                </c:pt>
                <c:pt idx="12">
                  <c:v>Morelos</c:v>
                </c:pt>
                <c:pt idx="13">
                  <c:v>Tamaulipas</c:v>
                </c:pt>
                <c:pt idx="14">
                  <c:v>Guerrero</c:v>
                </c:pt>
                <c:pt idx="15">
                  <c:v>Sonora</c:v>
                </c:pt>
                <c:pt idx="16">
                  <c:v>Veracruz</c:v>
                </c:pt>
                <c:pt idx="17">
                  <c:v>Nayarit</c:v>
                </c:pt>
                <c:pt idx="18">
                  <c:v>Sinaloa</c:v>
                </c:pt>
                <c:pt idx="19">
                  <c:v>Michoacán</c:v>
                </c:pt>
                <c:pt idx="20">
                  <c:v>Hidalgo</c:v>
                </c:pt>
                <c:pt idx="21">
                  <c:v>San Luis Potosí</c:v>
                </c:pt>
                <c:pt idx="22">
                  <c:v>Chiapas</c:v>
                </c:pt>
                <c:pt idx="23">
                  <c:v>Coahuila</c:v>
                </c:pt>
                <c:pt idx="24">
                  <c:v>Durango</c:v>
                </c:pt>
                <c:pt idx="25">
                  <c:v>Chihuahua</c:v>
                </c:pt>
                <c:pt idx="26">
                  <c:v>Oaxaca</c:v>
                </c:pt>
                <c:pt idx="27">
                  <c:v>Jalisco</c:v>
                </c:pt>
                <c:pt idx="28">
                  <c:v>Estado de México</c:v>
                </c:pt>
                <c:pt idx="29">
                  <c:v>Zacatecas</c:v>
                </c:pt>
                <c:pt idx="30">
                  <c:v>Tlaxcala</c:v>
                </c:pt>
                <c:pt idx="31">
                  <c:v>Puebla</c:v>
                </c:pt>
              </c:strCache>
            </c:strRef>
          </c:cat>
          <c:val>
            <c:numRef>
              <c:f>'F67'!$C$7:$C$38</c:f>
              <c:numCache>
                <c:formatCode>0.00%</c:formatCode>
                <c:ptCount val="32"/>
                <c:pt idx="0">
                  <c:v>5.865159972237076E-4</c:v>
                </c:pt>
                <c:pt idx="1">
                  <c:v>3.4391157914709931E-2</c:v>
                </c:pt>
                <c:pt idx="2">
                  <c:v>3.7874296599379992E-2</c:v>
                </c:pt>
                <c:pt idx="3">
                  <c:v>3.815270676042546E-2</c:v>
                </c:pt>
                <c:pt idx="4">
                  <c:v>3.8565725018641028E-2</c:v>
                </c:pt>
                <c:pt idx="5">
                  <c:v>4.0303345956523011E-2</c:v>
                </c:pt>
                <c:pt idx="6">
                  <c:v>4.0781850978745295E-2</c:v>
                </c:pt>
                <c:pt idx="7">
                  <c:v>4.3282088776864867E-2</c:v>
                </c:pt>
                <c:pt idx="8">
                  <c:v>4.8271314178049883E-2</c:v>
                </c:pt>
                <c:pt idx="9">
                  <c:v>4.9055232558139629E-2</c:v>
                </c:pt>
                <c:pt idx="10">
                  <c:v>4.991874823630163E-2</c:v>
                </c:pt>
                <c:pt idx="11">
                  <c:v>5.1813770239753962E-2</c:v>
                </c:pt>
                <c:pt idx="12">
                  <c:v>5.461229814401198E-2</c:v>
                </c:pt>
                <c:pt idx="13">
                  <c:v>5.4807711012119023E-2</c:v>
                </c:pt>
                <c:pt idx="14">
                  <c:v>5.5023349922806206E-2</c:v>
                </c:pt>
                <c:pt idx="15">
                  <c:v>5.7027829893683539E-2</c:v>
                </c:pt>
                <c:pt idx="16">
                  <c:v>5.7898285494124548E-2</c:v>
                </c:pt>
                <c:pt idx="17">
                  <c:v>5.8178350023843535E-2</c:v>
                </c:pt>
                <c:pt idx="18">
                  <c:v>6.0468517058996633E-2</c:v>
                </c:pt>
                <c:pt idx="19">
                  <c:v>6.2788311227474539E-2</c:v>
                </c:pt>
                <c:pt idx="20">
                  <c:v>6.3113820981341787E-2</c:v>
                </c:pt>
                <c:pt idx="21">
                  <c:v>6.391412369374333E-2</c:v>
                </c:pt>
                <c:pt idx="22">
                  <c:v>6.5003359724210438E-2</c:v>
                </c:pt>
                <c:pt idx="23">
                  <c:v>6.5078656916183419E-2</c:v>
                </c:pt>
                <c:pt idx="24">
                  <c:v>6.7852120319770531E-2</c:v>
                </c:pt>
                <c:pt idx="25">
                  <c:v>6.828612046675378E-2</c:v>
                </c:pt>
                <c:pt idx="26">
                  <c:v>6.991148713339447E-2</c:v>
                </c:pt>
                <c:pt idx="27">
                  <c:v>7.0524082447702197E-2</c:v>
                </c:pt>
                <c:pt idx="28">
                  <c:v>7.1142255393902912E-2</c:v>
                </c:pt>
                <c:pt idx="29">
                  <c:v>8.3885187894122942E-2</c:v>
                </c:pt>
                <c:pt idx="30">
                  <c:v>9.6012746996918225E-2</c:v>
                </c:pt>
                <c:pt idx="31">
                  <c:v>0.11397195803510157</c:v>
                </c:pt>
              </c:numCache>
            </c:numRef>
          </c:val>
          <c:extLst>
            <c:ext xmlns:c16="http://schemas.microsoft.com/office/drawing/2014/chart" uri="{C3380CC4-5D6E-409C-BE32-E72D297353CC}">
              <c16:uniqueId val="{00000012-4EBE-4CBF-A88B-80960F6931D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'F67'!$B$40</c:f>
              <c:strCache>
                <c:ptCount val="1"/>
                <c:pt idx="0">
                  <c:v>Nacional</c:v>
                </c:pt>
              </c:strCache>
            </c:strRef>
          </c:tx>
          <c:spPr>
            <a:ln w="57150">
              <a:solidFill>
                <a:srgbClr val="FF6C37"/>
              </a:solidFill>
              <a:prstDash val="sysDot"/>
            </a:ln>
          </c:spPr>
          <c:marker>
            <c:symbol val="none"/>
          </c:marker>
          <c:dLbls>
            <c:dLbl>
              <c:idx val="0"/>
              <c:layout>
                <c:manualLayout>
                  <c:x val="-5.1313199152097796E-2"/>
                  <c:y val="0.3395518733482419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3-4EBE-4CBF-A88B-80960F6931D3}"/>
                </c:ext>
              </c:extLst>
            </c:dLbl>
            <c:dLbl>
              <c:idx val="1"/>
              <c:delete val="1"/>
              <c:extLst>
                <c:ext xmlns:c15="http://schemas.microsoft.com/office/drawing/2012/chart" uri="{CE6537A1-D6FC-4f65-9D91-7224C49458BB}"/>
                <c:ext xmlns:c16="http://schemas.microsoft.com/office/drawing/2014/chart" uri="{C3380CC4-5D6E-409C-BE32-E72D297353CC}">
                  <c16:uniqueId val="{00000014-4EBE-4CBF-A88B-80960F6931D3}"/>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'F67'!$D$40:$D$41</c:f>
              <c:numCache>
                <c:formatCode>0.00%</c:formatCode>
                <c:ptCount val="2"/>
                <c:pt idx="0">
                  <c:v>5.6299999999999996E-2</c:v>
                </c:pt>
                <c:pt idx="1">
                  <c:v>5.6299999999999996E-2</c:v>
                </c:pt>
              </c:numCache>
            </c:numRef>
          </c:xVal>
          <c:yVal>
            <c:numRef>
              <c:f>'F67'!$C$40:$C$41</c:f>
              <c:numCache>
                <c:formatCode>General</c:formatCode>
                <c:ptCount val="2"/>
                <c:pt idx="0">
                  <c:v>1</c:v>
                </c:pt>
                <c:pt idx="1">
                  <c:v>0</c:v>
                </c:pt>
              </c:numCache>
            </c:numRef>
          </c:yVal>
          <c:smooth val="0"/>
          <c:extLst>
            <c:ext xmlns:c16="http://schemas.microsoft.com/office/drawing/2014/chart" uri="{C3380CC4-5D6E-409C-BE32-E72D297353CC}">
              <c16:uniqueId val="{00000015-4EBE-4CBF-A88B-80960F6931D3}"/>
            </c:ext>
          </c:extLst>
        </c:ser>
        <c:dLbls>
          <c:showLegendKey val="0"/>
          <c:showVal val="0"/>
          <c:showCatName val="0"/>
          <c:showSerName val="0"/>
          <c:showPercent val="0"/>
          <c:showBubbleSize val="0"/>
        </c:dLbls>
        <c:axId val="394368384"/>
        <c:axId val="394368056"/>
      </c:scatterChart>
      <c:valAx>
        <c:axId val="403253368"/>
        <c:scaling>
          <c:orientation val="minMax"/>
          <c:min val="-2.0000000000000004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'F68'!$B$6</c:f>
              <c:strCache>
                <c:ptCount val="1"/>
                <c:pt idx="0">
                  <c:v>Estado</c:v>
                </c:pt>
              </c:strCache>
            </c:strRef>
          </c:tx>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8AC1-4EEB-AE6E-E74BF54FEE92}"/>
              </c:ext>
            </c:extLst>
          </c:dPt>
          <c:dPt>
            <c:idx val="2"/>
            <c:invertIfNegative val="0"/>
            <c:bubble3D val="0"/>
            <c:extLst>
              <c:ext xmlns:c16="http://schemas.microsoft.com/office/drawing/2014/chart" uri="{C3380CC4-5D6E-409C-BE32-E72D297353CC}">
                <c16:uniqueId val="{00000001-8AC1-4EEB-AE6E-E74BF54FEE92}"/>
              </c:ext>
            </c:extLst>
          </c:dPt>
          <c:dPt>
            <c:idx val="3"/>
            <c:invertIfNegative val="0"/>
            <c:bubble3D val="0"/>
            <c:spPr>
              <a:solidFill>
                <a:srgbClr val="FBBB27"/>
              </a:solidFill>
              <a:ln>
                <a:noFill/>
              </a:ln>
              <a:effectLst/>
            </c:spPr>
            <c:extLst>
              <c:ext xmlns:c16="http://schemas.microsoft.com/office/drawing/2014/chart" uri="{C3380CC4-5D6E-409C-BE32-E72D297353CC}">
                <c16:uniqueId val="{00000003-8AC1-4EEB-AE6E-E74BF54FEE92}"/>
              </c:ext>
            </c:extLst>
          </c:dPt>
          <c:dPt>
            <c:idx val="4"/>
            <c:invertIfNegative val="0"/>
            <c:bubble3D val="0"/>
            <c:extLst>
              <c:ext xmlns:c16="http://schemas.microsoft.com/office/drawing/2014/chart" uri="{C3380CC4-5D6E-409C-BE32-E72D297353CC}">
                <c16:uniqueId val="{00000004-8AC1-4EEB-AE6E-E74BF54FEE92}"/>
              </c:ext>
            </c:extLst>
          </c:dPt>
          <c:dPt>
            <c:idx val="5"/>
            <c:invertIfNegative val="0"/>
            <c:bubble3D val="0"/>
            <c:extLst>
              <c:ext xmlns:c16="http://schemas.microsoft.com/office/drawing/2014/chart" uri="{C3380CC4-5D6E-409C-BE32-E72D297353CC}">
                <c16:uniqueId val="{00000005-8AC1-4EEB-AE6E-E74BF54FEE92}"/>
              </c:ext>
            </c:extLst>
          </c:dPt>
          <c:dPt>
            <c:idx val="6"/>
            <c:invertIfNegative val="0"/>
            <c:bubble3D val="0"/>
            <c:extLst>
              <c:ext xmlns:c16="http://schemas.microsoft.com/office/drawing/2014/chart" uri="{C3380CC4-5D6E-409C-BE32-E72D297353CC}">
                <c16:uniqueId val="{00000006-8AC1-4EEB-AE6E-E74BF54FEE92}"/>
              </c:ext>
            </c:extLst>
          </c:dPt>
          <c:dPt>
            <c:idx val="9"/>
            <c:invertIfNegative val="0"/>
            <c:bubble3D val="0"/>
            <c:extLst>
              <c:ext xmlns:c16="http://schemas.microsoft.com/office/drawing/2014/chart" uri="{C3380CC4-5D6E-409C-BE32-E72D297353CC}">
                <c16:uniqueId val="{00000007-8AC1-4EEB-AE6E-E74BF54FEE92}"/>
              </c:ext>
            </c:extLst>
          </c:dPt>
          <c:dPt>
            <c:idx val="11"/>
            <c:invertIfNegative val="0"/>
            <c:bubble3D val="0"/>
            <c:extLst>
              <c:ext xmlns:c16="http://schemas.microsoft.com/office/drawing/2014/chart" uri="{C3380CC4-5D6E-409C-BE32-E72D297353CC}">
                <c16:uniqueId val="{00000008-8AC1-4EEB-AE6E-E74BF54FEE92}"/>
              </c:ext>
            </c:extLst>
          </c:dPt>
          <c:dPt>
            <c:idx val="13"/>
            <c:invertIfNegative val="0"/>
            <c:bubble3D val="0"/>
            <c:extLst>
              <c:ext xmlns:c16="http://schemas.microsoft.com/office/drawing/2014/chart" uri="{C3380CC4-5D6E-409C-BE32-E72D297353CC}">
                <c16:uniqueId val="{00000009-8AC1-4EEB-AE6E-E74BF54FEE92}"/>
              </c:ext>
            </c:extLst>
          </c:dPt>
          <c:dPt>
            <c:idx val="14"/>
            <c:invertIfNegative val="0"/>
            <c:bubble3D val="0"/>
            <c:extLst>
              <c:ext xmlns:c16="http://schemas.microsoft.com/office/drawing/2014/chart" uri="{C3380CC4-5D6E-409C-BE32-E72D297353CC}">
                <c16:uniqueId val="{0000000A-8AC1-4EEB-AE6E-E74BF54FEE92}"/>
              </c:ext>
            </c:extLst>
          </c:dPt>
          <c:dPt>
            <c:idx val="16"/>
            <c:invertIfNegative val="0"/>
            <c:bubble3D val="0"/>
            <c:extLst>
              <c:ext xmlns:c16="http://schemas.microsoft.com/office/drawing/2014/chart" uri="{C3380CC4-5D6E-409C-BE32-E72D297353CC}">
                <c16:uniqueId val="{0000000B-8AC1-4EEB-AE6E-E74BF54FEE92}"/>
              </c:ext>
            </c:extLst>
          </c:dPt>
          <c:dPt>
            <c:idx val="21"/>
            <c:invertIfNegative val="0"/>
            <c:bubble3D val="0"/>
            <c:extLst>
              <c:ext xmlns:c16="http://schemas.microsoft.com/office/drawing/2014/chart" uri="{C3380CC4-5D6E-409C-BE32-E72D297353CC}">
                <c16:uniqueId val="{0000000C-8AC1-4EEB-AE6E-E74BF54FEE92}"/>
              </c:ext>
            </c:extLst>
          </c:dPt>
          <c:dPt>
            <c:idx val="23"/>
            <c:invertIfNegative val="0"/>
            <c:bubble3D val="0"/>
            <c:extLst>
              <c:ext xmlns:c16="http://schemas.microsoft.com/office/drawing/2014/chart" uri="{C3380CC4-5D6E-409C-BE32-E72D297353CC}">
                <c16:uniqueId val="{0000000D-8AC1-4EEB-AE6E-E74BF54FEE92}"/>
              </c:ext>
            </c:extLst>
          </c:dPt>
          <c:dPt>
            <c:idx val="25"/>
            <c:invertIfNegative val="0"/>
            <c:bubble3D val="0"/>
            <c:extLst>
              <c:ext xmlns:c16="http://schemas.microsoft.com/office/drawing/2014/chart" uri="{C3380CC4-5D6E-409C-BE32-E72D297353CC}">
                <c16:uniqueId val="{0000000E-8AC1-4EEB-AE6E-E74BF54FEE92}"/>
              </c:ext>
            </c:extLst>
          </c:dPt>
          <c:dPt>
            <c:idx val="27"/>
            <c:invertIfNegative val="0"/>
            <c:bubble3D val="0"/>
            <c:extLst>
              <c:ext xmlns:c16="http://schemas.microsoft.com/office/drawing/2014/chart" uri="{C3380CC4-5D6E-409C-BE32-E72D297353CC}">
                <c16:uniqueId val="{0000000F-8AC1-4EEB-AE6E-E74BF54FEE92}"/>
              </c:ext>
            </c:extLst>
          </c:dPt>
          <c:dPt>
            <c:idx val="28"/>
            <c:invertIfNegative val="0"/>
            <c:bubble3D val="0"/>
            <c:extLst>
              <c:ext xmlns:c16="http://schemas.microsoft.com/office/drawing/2014/chart" uri="{C3380CC4-5D6E-409C-BE32-E72D297353CC}">
                <c16:uniqueId val="{00000010-8AC1-4EEB-AE6E-E74BF54FEE9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'F68'!$B$7:$B$38</c:f>
              <c:strCache>
                <c:ptCount val="32"/>
                <c:pt idx="0">
                  <c:v>Ciudad de México</c:v>
                </c:pt>
                <c:pt idx="1">
                  <c:v>Michoacán</c:v>
                </c:pt>
                <c:pt idx="2">
                  <c:v>Campeche</c:v>
                </c:pt>
                <c:pt idx="3">
                  <c:v>Jalisco</c:v>
                </c:pt>
                <c:pt idx="4">
                  <c:v>Tabasco</c:v>
                </c:pt>
                <c:pt idx="5">
                  <c:v>Quintana Roo</c:v>
                </c:pt>
                <c:pt idx="6">
                  <c:v>Colima</c:v>
                </c:pt>
                <c:pt idx="7">
                  <c:v>Morelos</c:v>
                </c:pt>
                <c:pt idx="8">
                  <c:v>Tamaulipas</c:v>
                </c:pt>
                <c:pt idx="9">
                  <c:v>San Luis Potosí</c:v>
                </c:pt>
                <c:pt idx="10">
                  <c:v>Puebla</c:v>
                </c:pt>
                <c:pt idx="11">
                  <c:v>Tlaxcala</c:v>
                </c:pt>
                <c:pt idx="12">
                  <c:v>Oaxaca</c:v>
                </c:pt>
                <c:pt idx="13">
                  <c:v>Nayarit</c:v>
                </c:pt>
                <c:pt idx="14">
                  <c:v>Sonora</c:v>
                </c:pt>
                <c:pt idx="15">
                  <c:v>Querétaro</c:v>
                </c:pt>
                <c:pt idx="16">
                  <c:v>Durango</c:v>
                </c:pt>
                <c:pt idx="17">
                  <c:v>Aguascalientes</c:v>
                </c:pt>
                <c:pt idx="18">
                  <c:v>Chihuahua</c:v>
                </c:pt>
                <c:pt idx="19">
                  <c:v>Veracruz</c:v>
                </c:pt>
                <c:pt idx="20">
                  <c:v>Sinaloa</c:v>
                </c:pt>
                <c:pt idx="21">
                  <c:v>Zacatecas</c:v>
                </c:pt>
                <c:pt idx="22">
                  <c:v>Hidalgo</c:v>
                </c:pt>
                <c:pt idx="23">
                  <c:v>Guanajuato</c:v>
                </c:pt>
                <c:pt idx="24">
                  <c:v>Nuevo León</c:v>
                </c:pt>
                <c:pt idx="25">
                  <c:v>Coahuila</c:v>
                </c:pt>
                <c:pt idx="26">
                  <c:v>Baja California Sur</c:v>
                </c:pt>
                <c:pt idx="27">
                  <c:v>Guerrero</c:v>
                </c:pt>
                <c:pt idx="28">
                  <c:v>Baja California</c:v>
                </c:pt>
                <c:pt idx="29">
                  <c:v>Yucatán</c:v>
                </c:pt>
                <c:pt idx="30">
                  <c:v>Chiapas</c:v>
                </c:pt>
                <c:pt idx="31">
                  <c:v>Estado de México</c:v>
                </c:pt>
              </c:strCache>
            </c:strRef>
          </c:cat>
          <c:val>
            <c:numRef>
              <c:f>'F68'!$C$7:$C$38</c:f>
              <c:numCache>
                <c:formatCode>0.00%</c:formatCode>
                <c:ptCount val="32"/>
                <c:pt idx="0">
                  <c:v>3.0541456818671639E-2</c:v>
                </c:pt>
                <c:pt idx="1">
                  <c:v>3.3190945670207236E-2</c:v>
                </c:pt>
                <c:pt idx="2">
                  <c:v>3.8524902966389565E-2</c:v>
                </c:pt>
                <c:pt idx="3">
                  <c:v>3.8804052673070695E-2</c:v>
                </c:pt>
                <c:pt idx="4">
                  <c:v>3.9770628647410683E-2</c:v>
                </c:pt>
                <c:pt idx="5">
                  <c:v>4.2445079732925509E-2</c:v>
                </c:pt>
                <c:pt idx="6">
                  <c:v>4.5992422034392251E-2</c:v>
                </c:pt>
                <c:pt idx="7">
                  <c:v>4.623755071929174E-2</c:v>
                </c:pt>
                <c:pt idx="8">
                  <c:v>4.7543208247733587E-2</c:v>
                </c:pt>
                <c:pt idx="9">
                  <c:v>4.9785325827688229E-2</c:v>
                </c:pt>
                <c:pt idx="10">
                  <c:v>5.0271278399457477E-2</c:v>
                </c:pt>
                <c:pt idx="11">
                  <c:v>5.1418309080862021E-2</c:v>
                </c:pt>
                <c:pt idx="12">
                  <c:v>5.7155306682488985E-2</c:v>
                </c:pt>
                <c:pt idx="13">
                  <c:v>6.1720806039533602E-2</c:v>
                </c:pt>
                <c:pt idx="14">
                  <c:v>6.2808196302626573E-2</c:v>
                </c:pt>
                <c:pt idx="15">
                  <c:v>6.3186129469347027E-2</c:v>
                </c:pt>
                <c:pt idx="16">
                  <c:v>6.459852663532363E-2</c:v>
                </c:pt>
                <c:pt idx="17">
                  <c:v>6.4787036949959048E-2</c:v>
                </c:pt>
                <c:pt idx="18">
                  <c:v>6.8164443255227206E-2</c:v>
                </c:pt>
                <c:pt idx="19">
                  <c:v>6.8183109528589581E-2</c:v>
                </c:pt>
                <c:pt idx="20">
                  <c:v>6.9209881449102575E-2</c:v>
                </c:pt>
                <c:pt idx="21">
                  <c:v>7.0423180963733817E-2</c:v>
                </c:pt>
                <c:pt idx="22">
                  <c:v>7.1537290715372931E-2</c:v>
                </c:pt>
                <c:pt idx="23">
                  <c:v>7.2885692552382267E-2</c:v>
                </c:pt>
                <c:pt idx="24">
                  <c:v>7.2980814779725206E-2</c:v>
                </c:pt>
                <c:pt idx="25">
                  <c:v>7.4645274792519242E-2</c:v>
                </c:pt>
                <c:pt idx="26">
                  <c:v>7.4762464265558964E-2</c:v>
                </c:pt>
                <c:pt idx="27">
                  <c:v>7.7366902701285128E-2</c:v>
                </c:pt>
                <c:pt idx="28">
                  <c:v>7.7772967682433414E-2</c:v>
                </c:pt>
                <c:pt idx="29">
                  <c:v>7.842626628872483E-2</c:v>
                </c:pt>
                <c:pt idx="30">
                  <c:v>8.0766020673019578E-2</c:v>
                </c:pt>
                <c:pt idx="31">
                  <c:v>8.8895631067961209E-2</c:v>
                </c:pt>
              </c:numCache>
            </c:numRef>
          </c:val>
          <c:extLst>
            <c:ext xmlns:c16="http://schemas.microsoft.com/office/drawing/2014/chart" uri="{C3380CC4-5D6E-409C-BE32-E72D297353CC}">
              <c16:uniqueId val="{00000011-8AC1-4EEB-AE6E-E74BF54FEE92}"/>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'F68'!$B$40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2-8AC1-4EEB-AE6E-E74BF54FEE92}"/>
                </c:ext>
              </c:extLst>
            </c:dLbl>
            <c:dLbl>
              <c:idx val="1"/>
              <c:delete val="1"/>
              <c:extLst>
                <c:ext xmlns:c15="http://schemas.microsoft.com/office/drawing/2012/chart" uri="{CE6537A1-D6FC-4f65-9D91-7224C49458BB}"/>
                <c:ext xmlns:c16="http://schemas.microsoft.com/office/drawing/2014/chart" uri="{C3380CC4-5D6E-409C-BE32-E72D297353CC}">
                  <c16:uniqueId val="{00000013-8AC1-4EEB-AE6E-E74BF54FEE92}"/>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'F68'!$D$40:$D$41</c:f>
              <c:numCache>
                <c:formatCode>0.00%</c:formatCode>
                <c:ptCount val="2"/>
                <c:pt idx="0">
                  <c:v>5.5999999999999994E-2</c:v>
                </c:pt>
                <c:pt idx="1">
                  <c:v>5.5999999999999994E-2</c:v>
                </c:pt>
              </c:numCache>
            </c:numRef>
          </c:xVal>
          <c:yVal>
            <c:numRef>
              <c:f>'F68'!$C$40:$C$41</c:f>
              <c:numCache>
                <c:formatCode>General</c:formatCode>
                <c:ptCount val="2"/>
                <c:pt idx="0">
                  <c:v>1</c:v>
                </c:pt>
                <c:pt idx="1">
                  <c:v>0</c:v>
                </c:pt>
              </c:numCache>
            </c:numRef>
          </c:yVal>
          <c:smooth val="0"/>
          <c:extLst>
            <c:ext xmlns:c16="http://schemas.microsoft.com/office/drawing/2014/chart" uri="{C3380CC4-5D6E-409C-BE32-E72D297353CC}">
              <c16:uniqueId val="{00000014-8AC1-4EEB-AE6E-E74BF54FEE92}"/>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5AD-4767-8568-65FF675C566F}"/>
              </c:ext>
            </c:extLst>
          </c:dPt>
          <c:dPt>
            <c:idx val="1"/>
            <c:invertIfNegative val="0"/>
            <c:bubble3D val="0"/>
            <c:spPr>
              <a:solidFill>
                <a:srgbClr val="FBBB27"/>
              </a:solidFill>
              <a:ln>
                <a:noFill/>
              </a:ln>
              <a:effectLst/>
            </c:spPr>
            <c:extLst>
              <c:ext xmlns:c16="http://schemas.microsoft.com/office/drawing/2014/chart" uri="{C3380CC4-5D6E-409C-BE32-E72D297353CC}">
                <c16:uniqueId val="{00000002-D5AD-4767-8568-65FF675C566F}"/>
              </c:ext>
            </c:extLst>
          </c:dPt>
          <c:dPt>
            <c:idx val="4"/>
            <c:invertIfNegative val="0"/>
            <c:bubble3D val="0"/>
            <c:extLst>
              <c:ext xmlns:c16="http://schemas.microsoft.com/office/drawing/2014/chart" uri="{C3380CC4-5D6E-409C-BE32-E72D297353CC}">
                <c16:uniqueId val="{00000003-D5AD-4767-8568-65FF675C566F}"/>
              </c:ext>
            </c:extLst>
          </c:dPt>
          <c:dPt>
            <c:idx val="7"/>
            <c:invertIfNegative val="0"/>
            <c:bubble3D val="0"/>
            <c:extLst>
              <c:ext xmlns:c16="http://schemas.microsoft.com/office/drawing/2014/chart" uri="{C3380CC4-5D6E-409C-BE32-E72D297353CC}">
                <c16:uniqueId val="{00000004-D5AD-4767-8568-65FF675C566F}"/>
              </c:ext>
            </c:extLst>
          </c:dPt>
          <c:dPt>
            <c:idx val="10"/>
            <c:invertIfNegative val="0"/>
            <c:bubble3D val="0"/>
            <c:extLst>
              <c:ext xmlns:c16="http://schemas.microsoft.com/office/drawing/2014/chart" uri="{C3380CC4-5D6E-409C-BE32-E72D297353CC}">
                <c16:uniqueId val="{00000005-D5AD-4767-8568-65FF675C566F}"/>
              </c:ext>
            </c:extLst>
          </c:dPt>
          <c:dPt>
            <c:idx val="14"/>
            <c:invertIfNegative val="0"/>
            <c:bubble3D val="0"/>
            <c:extLst>
              <c:ext xmlns:c16="http://schemas.microsoft.com/office/drawing/2014/chart" uri="{C3380CC4-5D6E-409C-BE32-E72D297353CC}">
                <c16:uniqueId val="{00000006-D5AD-4767-8568-65FF675C566F}"/>
              </c:ext>
            </c:extLst>
          </c:dPt>
          <c:dPt>
            <c:idx val="15"/>
            <c:invertIfNegative val="0"/>
            <c:bubble3D val="0"/>
            <c:extLst>
              <c:ext xmlns:c16="http://schemas.microsoft.com/office/drawing/2014/chart" uri="{C3380CC4-5D6E-409C-BE32-E72D297353CC}">
                <c16:uniqueId val="{00000007-D5AD-4767-8568-65FF675C566F}"/>
              </c:ext>
            </c:extLst>
          </c:dPt>
          <c:dPt>
            <c:idx val="17"/>
            <c:invertIfNegative val="0"/>
            <c:bubble3D val="0"/>
            <c:extLst>
              <c:ext xmlns:c16="http://schemas.microsoft.com/office/drawing/2014/chart" uri="{C3380CC4-5D6E-409C-BE32-E72D297353CC}">
                <c16:uniqueId val="{00000008-D5AD-4767-8568-65FF675C566F}"/>
              </c:ext>
            </c:extLst>
          </c:dPt>
          <c:dPt>
            <c:idx val="19"/>
            <c:invertIfNegative val="0"/>
            <c:bubble3D val="0"/>
            <c:extLst>
              <c:ext xmlns:c16="http://schemas.microsoft.com/office/drawing/2014/chart" uri="{C3380CC4-5D6E-409C-BE32-E72D297353CC}">
                <c16:uniqueId val="{00000009-D5AD-4767-8568-65FF675C566F}"/>
              </c:ext>
            </c:extLst>
          </c:dPt>
          <c:dPt>
            <c:idx val="20"/>
            <c:invertIfNegative val="0"/>
            <c:bubble3D val="0"/>
            <c:extLst>
              <c:ext xmlns:c16="http://schemas.microsoft.com/office/drawing/2014/chart" uri="{C3380CC4-5D6E-409C-BE32-E72D297353CC}">
                <c16:uniqueId val="{0000000A-D5AD-4767-8568-65FF675C566F}"/>
              </c:ext>
            </c:extLst>
          </c:dPt>
          <c:dPt>
            <c:idx val="23"/>
            <c:invertIfNegative val="0"/>
            <c:bubble3D val="0"/>
            <c:extLst>
              <c:ext xmlns:c16="http://schemas.microsoft.com/office/drawing/2014/chart" uri="{C3380CC4-5D6E-409C-BE32-E72D297353CC}">
                <c16:uniqueId val="{0000000B-D5AD-4767-8568-65FF675C566F}"/>
              </c:ext>
            </c:extLst>
          </c:dPt>
          <c:dPt>
            <c:idx val="28"/>
            <c:invertIfNegative val="0"/>
            <c:bubble3D val="0"/>
            <c:extLst>
              <c:ext xmlns:c16="http://schemas.microsoft.com/office/drawing/2014/chart" uri="{C3380CC4-5D6E-409C-BE32-E72D297353CC}">
                <c16:uniqueId val="{0000000C-D5AD-4767-8568-65FF675C566F}"/>
              </c:ext>
            </c:extLst>
          </c:dPt>
          <c:dPt>
            <c:idx val="30"/>
            <c:invertIfNegative val="0"/>
            <c:bubble3D val="0"/>
            <c:extLst>
              <c:ext xmlns:c16="http://schemas.microsoft.com/office/drawing/2014/chart" uri="{C3380CC4-5D6E-409C-BE32-E72D297353CC}">
                <c16:uniqueId val="{0000000D-D5AD-4767-8568-65FF675C566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'F69'!$B$7:$B$38</c:f>
              <c:strCache>
                <c:ptCount val="32"/>
                <c:pt idx="0">
                  <c:v>Nuevo León</c:v>
                </c:pt>
                <c:pt idx="1">
                  <c:v>Jalisco</c:v>
                </c:pt>
                <c:pt idx="2">
                  <c:v>Tabasco</c:v>
                </c:pt>
                <c:pt idx="3">
                  <c:v>Durango</c:v>
                </c:pt>
                <c:pt idx="4">
                  <c:v>Nayarit</c:v>
                </c:pt>
                <c:pt idx="5">
                  <c:v>Quintana Roo</c:v>
                </c:pt>
                <c:pt idx="6">
                  <c:v>Estado de México</c:v>
                </c:pt>
                <c:pt idx="7">
                  <c:v>San Luis Potosí</c:v>
                </c:pt>
                <c:pt idx="8">
                  <c:v>Puebla</c:v>
                </c:pt>
                <c:pt idx="9">
                  <c:v>Campeche</c:v>
                </c:pt>
                <c:pt idx="10">
                  <c:v>Ciudad de México</c:v>
                </c:pt>
                <c:pt idx="11">
                  <c:v>Hidalgo</c:v>
                </c:pt>
                <c:pt idx="12">
                  <c:v>Aguascalientes</c:v>
                </c:pt>
                <c:pt idx="13">
                  <c:v>Colima</c:v>
                </c:pt>
                <c:pt idx="14">
                  <c:v>Tamaulipas</c:v>
                </c:pt>
                <c:pt idx="15">
                  <c:v>Chiapas</c:v>
                </c:pt>
                <c:pt idx="16">
                  <c:v>Morelos</c:v>
                </c:pt>
                <c:pt idx="17">
                  <c:v>Guanajuato</c:v>
                </c:pt>
                <c:pt idx="18">
                  <c:v>Veracruz</c:v>
                </c:pt>
                <c:pt idx="19">
                  <c:v>Tlaxcala</c:v>
                </c:pt>
                <c:pt idx="20">
                  <c:v>Michoacán</c:v>
                </c:pt>
                <c:pt idx="21">
                  <c:v>Chihuahua</c:v>
                </c:pt>
                <c:pt idx="22">
                  <c:v>Coahuila</c:v>
                </c:pt>
                <c:pt idx="23">
                  <c:v>Yucatán</c:v>
                </c:pt>
                <c:pt idx="24">
                  <c:v>Baja California</c:v>
                </c:pt>
                <c:pt idx="25">
                  <c:v>Zacatecas</c:v>
                </c:pt>
                <c:pt idx="26">
                  <c:v>Sonora</c:v>
                </c:pt>
                <c:pt idx="27">
                  <c:v>Oaxaca</c:v>
                </c:pt>
                <c:pt idx="28">
                  <c:v>Sinaloa</c:v>
                </c:pt>
                <c:pt idx="29">
                  <c:v>Querétaro</c:v>
                </c:pt>
                <c:pt idx="30">
                  <c:v>Baja California Sur</c:v>
                </c:pt>
                <c:pt idx="31">
                  <c:v>Guerrero</c:v>
                </c:pt>
              </c:strCache>
            </c:strRef>
          </c:cat>
          <c:val>
            <c:numRef>
              <c:f>'F69'!$C$7:$C$38</c:f>
              <c:numCache>
                <c:formatCode>0.00%</c:formatCode>
                <c:ptCount val="32"/>
                <c:pt idx="0">
                  <c:v>9.3655369997642859E-3</c:v>
                </c:pt>
                <c:pt idx="1">
                  <c:v>2.0389593508012831E-2</c:v>
                </c:pt>
                <c:pt idx="2">
                  <c:v>2.1023732647439689E-2</c:v>
                </c:pt>
                <c:pt idx="3">
                  <c:v>2.7748278892632251E-2</c:v>
                </c:pt>
                <c:pt idx="4">
                  <c:v>3.222926943857183E-2</c:v>
                </c:pt>
                <c:pt idx="5">
                  <c:v>3.361259155944317E-2</c:v>
                </c:pt>
                <c:pt idx="6">
                  <c:v>3.3956193095514203E-2</c:v>
                </c:pt>
                <c:pt idx="7">
                  <c:v>3.4379200074152932E-2</c:v>
                </c:pt>
                <c:pt idx="8">
                  <c:v>3.5183372517449921E-2</c:v>
                </c:pt>
                <c:pt idx="9">
                  <c:v>3.5654502845664578E-2</c:v>
                </c:pt>
                <c:pt idx="10">
                  <c:v>3.6607598629038188E-2</c:v>
                </c:pt>
                <c:pt idx="11">
                  <c:v>3.6658423134268342E-2</c:v>
                </c:pt>
                <c:pt idx="12">
                  <c:v>3.7150927879286359E-2</c:v>
                </c:pt>
                <c:pt idx="13">
                  <c:v>3.7775724362551853E-2</c:v>
                </c:pt>
                <c:pt idx="14">
                  <c:v>3.8640373447033728E-2</c:v>
                </c:pt>
                <c:pt idx="15">
                  <c:v>3.9480592208883135E-2</c:v>
                </c:pt>
                <c:pt idx="16">
                  <c:v>4.2474027982460902E-2</c:v>
                </c:pt>
                <c:pt idx="17">
                  <c:v>4.3105133336435987E-2</c:v>
                </c:pt>
                <c:pt idx="18">
                  <c:v>4.3201217555537248E-2</c:v>
                </c:pt>
                <c:pt idx="19">
                  <c:v>4.3694877087633671E-2</c:v>
                </c:pt>
                <c:pt idx="20">
                  <c:v>4.5347451536901083E-2</c:v>
                </c:pt>
                <c:pt idx="21">
                  <c:v>4.5853089485963679E-2</c:v>
                </c:pt>
                <c:pt idx="22">
                  <c:v>4.7090153876916625E-2</c:v>
                </c:pt>
                <c:pt idx="23">
                  <c:v>5.2521857321284199E-2</c:v>
                </c:pt>
                <c:pt idx="24">
                  <c:v>5.4849754892788982E-2</c:v>
                </c:pt>
                <c:pt idx="25">
                  <c:v>5.5448364571848555E-2</c:v>
                </c:pt>
                <c:pt idx="26">
                  <c:v>5.6678296359686665E-2</c:v>
                </c:pt>
                <c:pt idx="27">
                  <c:v>5.908543148095341E-2</c:v>
                </c:pt>
                <c:pt idx="28">
                  <c:v>6.7409001590717638E-2</c:v>
                </c:pt>
                <c:pt idx="29">
                  <c:v>6.7862051504629595E-2</c:v>
                </c:pt>
                <c:pt idx="30">
                  <c:v>6.8280437845858036E-2</c:v>
                </c:pt>
                <c:pt idx="31">
                  <c:v>8.0038484445869779E-2</c:v>
                </c:pt>
              </c:numCache>
            </c:numRef>
          </c:val>
          <c:extLst>
            <c:ext xmlns:c16="http://schemas.microsoft.com/office/drawing/2014/chart" uri="{C3380CC4-5D6E-409C-BE32-E72D297353CC}">
              <c16:uniqueId val="{0000000E-D5AD-4767-8568-65FF675C566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'F69'!$B$40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5AD-4767-8568-65FF675C566F}"/>
                </c:ext>
              </c:extLst>
            </c:dLbl>
            <c:dLbl>
              <c:idx val="1"/>
              <c:delete val="1"/>
              <c:extLst>
                <c:ext xmlns:c15="http://schemas.microsoft.com/office/drawing/2012/chart" uri="{CE6537A1-D6FC-4f65-9D91-7224C49458BB}"/>
                <c:ext xmlns:c16="http://schemas.microsoft.com/office/drawing/2014/chart" uri="{C3380CC4-5D6E-409C-BE32-E72D297353CC}">
                  <c16:uniqueId val="{00000010-D5AD-4767-8568-65FF675C566F}"/>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'F69'!$D$40:$D$41</c:f>
              <c:numCache>
                <c:formatCode>0.00%</c:formatCode>
                <c:ptCount val="2"/>
                <c:pt idx="0">
                  <c:v>4.0300000000000002E-2</c:v>
                </c:pt>
                <c:pt idx="1">
                  <c:v>4.0300000000000002E-2</c:v>
                </c:pt>
              </c:numCache>
            </c:numRef>
          </c:xVal>
          <c:yVal>
            <c:numRef>
              <c:f>'F69'!$C$40:$C$41</c:f>
              <c:numCache>
                <c:formatCode>General</c:formatCode>
                <c:ptCount val="2"/>
                <c:pt idx="0">
                  <c:v>1</c:v>
                </c:pt>
                <c:pt idx="1">
                  <c:v>0</c:v>
                </c:pt>
              </c:numCache>
            </c:numRef>
          </c:yVal>
          <c:smooth val="0"/>
          <c:extLst>
            <c:ext xmlns:c16="http://schemas.microsoft.com/office/drawing/2014/chart" uri="{C3380CC4-5D6E-409C-BE32-E72D297353CC}">
              <c16:uniqueId val="{00000011-D5AD-4767-8568-65FF675C566F}"/>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EFA5-47F0-808E-4C80796B559B}"/>
              </c:ext>
            </c:extLst>
          </c:dPt>
          <c:dPt>
            <c:idx val="2"/>
            <c:invertIfNegative val="0"/>
            <c:bubble3D val="0"/>
            <c:extLst>
              <c:ext xmlns:c16="http://schemas.microsoft.com/office/drawing/2014/chart" uri="{C3380CC4-5D6E-409C-BE32-E72D297353CC}">
                <c16:uniqueId val="{00000001-EFA5-47F0-808E-4C80796B559B}"/>
              </c:ext>
            </c:extLst>
          </c:dPt>
          <c:dPt>
            <c:idx val="4"/>
            <c:invertIfNegative val="0"/>
            <c:bubble3D val="0"/>
            <c:extLst>
              <c:ext xmlns:c16="http://schemas.microsoft.com/office/drawing/2014/chart" uri="{C3380CC4-5D6E-409C-BE32-E72D297353CC}">
                <c16:uniqueId val="{00000002-EFA5-47F0-808E-4C80796B559B}"/>
              </c:ext>
            </c:extLst>
          </c:dPt>
          <c:dPt>
            <c:idx val="6"/>
            <c:invertIfNegative val="0"/>
            <c:bubble3D val="0"/>
            <c:extLst>
              <c:ext xmlns:c16="http://schemas.microsoft.com/office/drawing/2014/chart" uri="{C3380CC4-5D6E-409C-BE32-E72D297353CC}">
                <c16:uniqueId val="{00000003-EFA5-47F0-808E-4C80796B559B}"/>
              </c:ext>
            </c:extLst>
          </c:dPt>
          <c:dPt>
            <c:idx val="9"/>
            <c:invertIfNegative val="0"/>
            <c:bubble3D val="0"/>
            <c:extLst>
              <c:ext xmlns:c16="http://schemas.microsoft.com/office/drawing/2014/chart" uri="{C3380CC4-5D6E-409C-BE32-E72D297353CC}">
                <c16:uniqueId val="{00000004-EFA5-47F0-808E-4C80796B559B}"/>
              </c:ext>
            </c:extLst>
          </c:dPt>
          <c:dPt>
            <c:idx val="11"/>
            <c:invertIfNegative val="0"/>
            <c:bubble3D val="0"/>
            <c:extLst>
              <c:ext xmlns:c16="http://schemas.microsoft.com/office/drawing/2014/chart" uri="{C3380CC4-5D6E-409C-BE32-E72D297353CC}">
                <c16:uniqueId val="{00000005-EFA5-47F0-808E-4C80796B559B}"/>
              </c:ext>
            </c:extLst>
          </c:dPt>
          <c:dPt>
            <c:idx val="14"/>
            <c:invertIfNegative val="0"/>
            <c:bubble3D val="0"/>
            <c:extLst>
              <c:ext xmlns:c16="http://schemas.microsoft.com/office/drawing/2014/chart" uri="{C3380CC4-5D6E-409C-BE32-E72D297353CC}">
                <c16:uniqueId val="{00000006-EFA5-47F0-808E-4C80796B559B}"/>
              </c:ext>
            </c:extLst>
          </c:dPt>
          <c:dPt>
            <c:idx val="15"/>
            <c:invertIfNegative val="0"/>
            <c:bubble3D val="0"/>
            <c:extLst>
              <c:ext xmlns:c16="http://schemas.microsoft.com/office/drawing/2014/chart" uri="{C3380CC4-5D6E-409C-BE32-E72D297353CC}">
                <c16:uniqueId val="{00000007-EFA5-47F0-808E-4C80796B559B}"/>
              </c:ext>
            </c:extLst>
          </c:dPt>
          <c:dPt>
            <c:idx val="18"/>
            <c:invertIfNegative val="0"/>
            <c:bubble3D val="0"/>
            <c:spPr>
              <a:solidFill>
                <a:srgbClr val="FBBB27"/>
              </a:solidFill>
              <a:ln>
                <a:noFill/>
              </a:ln>
              <a:effectLst/>
            </c:spPr>
            <c:extLst>
              <c:ext xmlns:c16="http://schemas.microsoft.com/office/drawing/2014/chart" uri="{C3380CC4-5D6E-409C-BE32-E72D297353CC}">
                <c16:uniqueId val="{00000009-EFA5-47F0-808E-4C80796B559B}"/>
              </c:ext>
            </c:extLst>
          </c:dPt>
          <c:dPt>
            <c:idx val="24"/>
            <c:invertIfNegative val="0"/>
            <c:bubble3D val="0"/>
            <c:extLst>
              <c:ext xmlns:c16="http://schemas.microsoft.com/office/drawing/2014/chart" uri="{C3380CC4-5D6E-409C-BE32-E72D297353CC}">
                <c16:uniqueId val="{0000000A-EFA5-47F0-808E-4C80796B559B}"/>
              </c:ext>
            </c:extLst>
          </c:dPt>
          <c:dPt>
            <c:idx val="26"/>
            <c:invertIfNegative val="0"/>
            <c:bubble3D val="0"/>
            <c:extLst>
              <c:ext xmlns:c16="http://schemas.microsoft.com/office/drawing/2014/chart" uri="{C3380CC4-5D6E-409C-BE32-E72D297353CC}">
                <c16:uniqueId val="{0000000B-EFA5-47F0-808E-4C80796B559B}"/>
              </c:ext>
            </c:extLst>
          </c:dPt>
          <c:dPt>
            <c:idx val="27"/>
            <c:invertIfNegative val="0"/>
            <c:bubble3D val="0"/>
            <c:extLst>
              <c:ext xmlns:c16="http://schemas.microsoft.com/office/drawing/2014/chart" uri="{C3380CC4-5D6E-409C-BE32-E72D297353CC}">
                <c16:uniqueId val="{0000000C-EFA5-47F0-808E-4C80796B559B}"/>
              </c:ext>
            </c:extLst>
          </c:dPt>
          <c:dPt>
            <c:idx val="28"/>
            <c:invertIfNegative val="0"/>
            <c:bubble3D val="0"/>
            <c:extLst>
              <c:ext xmlns:c16="http://schemas.microsoft.com/office/drawing/2014/chart" uri="{C3380CC4-5D6E-409C-BE32-E72D297353CC}">
                <c16:uniqueId val="{0000000D-EFA5-47F0-808E-4C80796B559B}"/>
              </c:ext>
            </c:extLst>
          </c:dPt>
          <c:dPt>
            <c:idx val="29"/>
            <c:invertIfNegative val="0"/>
            <c:bubble3D val="0"/>
            <c:extLst>
              <c:ext xmlns:c16="http://schemas.microsoft.com/office/drawing/2014/chart" uri="{C3380CC4-5D6E-409C-BE32-E72D297353CC}">
                <c16:uniqueId val="{0000000E-EFA5-47F0-808E-4C80796B559B}"/>
              </c:ext>
            </c:extLst>
          </c:dPt>
          <c:dPt>
            <c:idx val="30"/>
            <c:invertIfNegative val="0"/>
            <c:bubble3D val="0"/>
            <c:extLst>
              <c:ext xmlns:c16="http://schemas.microsoft.com/office/drawing/2014/chart" uri="{C3380CC4-5D6E-409C-BE32-E72D297353CC}">
                <c16:uniqueId val="{0000000F-EFA5-47F0-808E-4C80796B559B}"/>
              </c:ext>
            </c:extLst>
          </c:dPt>
          <c:dPt>
            <c:idx val="31"/>
            <c:invertIfNegative val="0"/>
            <c:bubble3D val="0"/>
            <c:extLst>
              <c:ext xmlns:c16="http://schemas.microsoft.com/office/drawing/2014/chart" uri="{C3380CC4-5D6E-409C-BE32-E72D297353CC}">
                <c16:uniqueId val="{00000010-EFA5-47F0-808E-4C80796B559B}"/>
              </c:ext>
            </c:extLst>
          </c:dPt>
          <c:dLbls>
            <c:dLbl>
              <c:idx val="22"/>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FA5-47F0-808E-4C80796B559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'F70'!$B$7:$B$38</c:f>
              <c:strCache>
                <c:ptCount val="32"/>
                <c:pt idx="0">
                  <c:v>Chiapas</c:v>
                </c:pt>
                <c:pt idx="1">
                  <c:v>Aguascalientes</c:v>
                </c:pt>
                <c:pt idx="2">
                  <c:v>Hidalgo</c:v>
                </c:pt>
                <c:pt idx="3">
                  <c:v>Estado de México</c:v>
                </c:pt>
                <c:pt idx="4">
                  <c:v>Sonora</c:v>
                </c:pt>
                <c:pt idx="5">
                  <c:v>Guerrero</c:v>
                </c:pt>
                <c:pt idx="6">
                  <c:v>Querétaro</c:v>
                </c:pt>
                <c:pt idx="7">
                  <c:v>Tlaxcala</c:v>
                </c:pt>
                <c:pt idx="8">
                  <c:v>Sinaloa</c:v>
                </c:pt>
                <c:pt idx="9">
                  <c:v>Morelos</c:v>
                </c:pt>
                <c:pt idx="10">
                  <c:v>Puebla</c:v>
                </c:pt>
                <c:pt idx="11">
                  <c:v>Ciudad de México</c:v>
                </c:pt>
                <c:pt idx="12">
                  <c:v>Guanajuato</c:v>
                </c:pt>
                <c:pt idx="13">
                  <c:v>Quintana Roo</c:v>
                </c:pt>
                <c:pt idx="14">
                  <c:v>Colima</c:v>
                </c:pt>
                <c:pt idx="15">
                  <c:v>Durango</c:v>
                </c:pt>
                <c:pt idx="16">
                  <c:v>Michoacán</c:v>
                </c:pt>
                <c:pt idx="17">
                  <c:v>Tabasco</c:v>
                </c:pt>
                <c:pt idx="18">
                  <c:v>Jalisco</c:v>
                </c:pt>
                <c:pt idx="19">
                  <c:v>Nayarit</c:v>
                </c:pt>
                <c:pt idx="20">
                  <c:v>Veracruz</c:v>
                </c:pt>
                <c:pt idx="21">
                  <c:v>Baja California Sur</c:v>
                </c:pt>
                <c:pt idx="22">
                  <c:v>San Luis Potosí</c:v>
                </c:pt>
                <c:pt idx="23">
                  <c:v>Campeche</c:v>
                </c:pt>
                <c:pt idx="24">
                  <c:v>Yucatán</c:v>
                </c:pt>
                <c:pt idx="25">
                  <c:v>Oaxaca</c:v>
                </c:pt>
                <c:pt idx="26">
                  <c:v>Tamaulipas</c:v>
                </c:pt>
                <c:pt idx="27">
                  <c:v>Baja California</c:v>
                </c:pt>
                <c:pt idx="28">
                  <c:v>Nuevo León</c:v>
                </c:pt>
                <c:pt idx="29">
                  <c:v>Coahuila</c:v>
                </c:pt>
                <c:pt idx="30">
                  <c:v>Zacatecas</c:v>
                </c:pt>
                <c:pt idx="31">
                  <c:v>Chihuahua</c:v>
                </c:pt>
              </c:strCache>
            </c:strRef>
          </c:cat>
          <c:val>
            <c:numRef>
              <c:f>'F70'!$C$7:$C$38</c:f>
              <c:numCache>
                <c:formatCode>0.00%</c:formatCode>
                <c:ptCount val="32"/>
                <c:pt idx="0">
                  <c:v>4.9415742443664132E-2</c:v>
                </c:pt>
                <c:pt idx="1">
                  <c:v>5.1386078034546083E-2</c:v>
                </c:pt>
                <c:pt idx="2">
                  <c:v>5.287571400433326E-2</c:v>
                </c:pt>
                <c:pt idx="3">
                  <c:v>5.4585234848911701E-2</c:v>
                </c:pt>
                <c:pt idx="4">
                  <c:v>5.7402490557570775E-2</c:v>
                </c:pt>
                <c:pt idx="5">
                  <c:v>6.0716563996610552E-2</c:v>
                </c:pt>
                <c:pt idx="6">
                  <c:v>6.0977048525714984E-2</c:v>
                </c:pt>
                <c:pt idx="7">
                  <c:v>6.1588092249764727E-2</c:v>
                </c:pt>
                <c:pt idx="8">
                  <c:v>6.2391172685290368E-2</c:v>
                </c:pt>
                <c:pt idx="9">
                  <c:v>6.4225319485734109E-2</c:v>
                </c:pt>
                <c:pt idx="10">
                  <c:v>6.4863332510310678E-2</c:v>
                </c:pt>
                <c:pt idx="11">
                  <c:v>6.5851209669633842E-2</c:v>
                </c:pt>
                <c:pt idx="12">
                  <c:v>6.6186731855673031E-2</c:v>
                </c:pt>
                <c:pt idx="13">
                  <c:v>6.7849260197825542E-2</c:v>
                </c:pt>
                <c:pt idx="14">
                  <c:v>6.8352333625645537E-2</c:v>
                </c:pt>
                <c:pt idx="15">
                  <c:v>7.013993786872641E-2</c:v>
                </c:pt>
                <c:pt idx="16">
                  <c:v>7.0682856667612537E-2</c:v>
                </c:pt>
                <c:pt idx="17">
                  <c:v>7.1735021735021817E-2</c:v>
                </c:pt>
                <c:pt idx="18">
                  <c:v>7.1840959623325401E-2</c:v>
                </c:pt>
                <c:pt idx="19">
                  <c:v>7.2215686274509805E-2</c:v>
                </c:pt>
                <c:pt idx="20">
                  <c:v>7.2790848596972144E-2</c:v>
                </c:pt>
                <c:pt idx="21">
                  <c:v>7.5945620835163138E-2</c:v>
                </c:pt>
                <c:pt idx="22">
                  <c:v>7.6819094701066001E-2</c:v>
                </c:pt>
                <c:pt idx="23">
                  <c:v>7.6838751033528122E-2</c:v>
                </c:pt>
                <c:pt idx="24">
                  <c:v>7.8276600809331007E-2</c:v>
                </c:pt>
                <c:pt idx="25">
                  <c:v>8.0163877167643602E-2</c:v>
                </c:pt>
                <c:pt idx="26">
                  <c:v>8.7102978939454664E-2</c:v>
                </c:pt>
                <c:pt idx="27">
                  <c:v>9.0351540828163546E-2</c:v>
                </c:pt>
                <c:pt idx="28">
                  <c:v>9.2685267704120097E-2</c:v>
                </c:pt>
                <c:pt idx="29">
                  <c:v>9.5410616193562919E-2</c:v>
                </c:pt>
                <c:pt idx="30">
                  <c:v>0.10282517864813139</c:v>
                </c:pt>
                <c:pt idx="31">
                  <c:v>0.10283670177055873</c:v>
                </c:pt>
              </c:numCache>
            </c:numRef>
          </c:val>
          <c:extLst>
            <c:ext xmlns:c16="http://schemas.microsoft.com/office/drawing/2014/chart" uri="{C3380CC4-5D6E-409C-BE32-E72D297353CC}">
              <c16:uniqueId val="{00000012-EFA5-47F0-808E-4C80796B559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'F70'!$B$40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FA5-47F0-808E-4C80796B559B}"/>
                </c:ext>
              </c:extLst>
            </c:dLbl>
            <c:dLbl>
              <c:idx val="1"/>
              <c:delete val="1"/>
              <c:extLst>
                <c:ext xmlns:c15="http://schemas.microsoft.com/office/drawing/2012/chart" uri="{CE6537A1-D6FC-4f65-9D91-7224C49458BB}"/>
                <c:ext xmlns:c16="http://schemas.microsoft.com/office/drawing/2014/chart" uri="{C3380CC4-5D6E-409C-BE32-E72D297353CC}">
                  <c16:uniqueId val="{00000014-EFA5-47F0-808E-4C80796B559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'F70'!$D$40:$D$41</c:f>
              <c:numCache>
                <c:formatCode>0.00%</c:formatCode>
                <c:ptCount val="2"/>
                <c:pt idx="0">
                  <c:v>7.2099999999999997E-2</c:v>
                </c:pt>
                <c:pt idx="1">
                  <c:v>7.2099999999999997E-2</c:v>
                </c:pt>
              </c:numCache>
            </c:numRef>
          </c:xVal>
          <c:yVal>
            <c:numRef>
              <c:f>'F70'!$C$40:$C$41</c:f>
              <c:numCache>
                <c:formatCode>General</c:formatCode>
                <c:ptCount val="2"/>
                <c:pt idx="0">
                  <c:v>1</c:v>
                </c:pt>
                <c:pt idx="1">
                  <c:v>0</c:v>
                </c:pt>
              </c:numCache>
            </c:numRef>
          </c:yVal>
          <c:smooth val="0"/>
          <c:extLst>
            <c:ext xmlns:c16="http://schemas.microsoft.com/office/drawing/2014/chart" uri="{C3380CC4-5D6E-409C-BE32-E72D297353CC}">
              <c16:uniqueId val="{00000015-EFA5-47F0-808E-4C80796B559B}"/>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spPr>
              <a:solidFill>
                <a:srgbClr val="FBBB27"/>
              </a:solidFill>
              <a:ln>
                <a:noFill/>
              </a:ln>
              <a:effectLst/>
            </c:spPr>
            <c:extLst>
              <c:ext xmlns:c16="http://schemas.microsoft.com/office/drawing/2014/chart" uri="{C3380CC4-5D6E-409C-BE32-E72D297353CC}">
                <c16:uniqueId val="{00000001-FCF5-4A11-AF16-6C4046CAB844}"/>
              </c:ext>
            </c:extLst>
          </c:dPt>
          <c:dPt>
            <c:idx val="4"/>
            <c:invertIfNegative val="0"/>
            <c:bubble3D val="0"/>
            <c:extLst>
              <c:ext xmlns:c16="http://schemas.microsoft.com/office/drawing/2014/chart" uri="{C3380CC4-5D6E-409C-BE32-E72D297353CC}">
                <c16:uniqueId val="{00000002-FCF5-4A11-AF16-6C4046CAB844}"/>
              </c:ext>
            </c:extLst>
          </c:dPt>
          <c:dPt>
            <c:idx val="7"/>
            <c:invertIfNegative val="0"/>
            <c:bubble3D val="0"/>
            <c:extLst>
              <c:ext xmlns:c16="http://schemas.microsoft.com/office/drawing/2014/chart" uri="{C3380CC4-5D6E-409C-BE32-E72D297353CC}">
                <c16:uniqueId val="{00000003-FCF5-4A11-AF16-6C4046CAB844}"/>
              </c:ext>
            </c:extLst>
          </c:dPt>
          <c:dPt>
            <c:idx val="8"/>
            <c:invertIfNegative val="0"/>
            <c:bubble3D val="0"/>
            <c:extLst>
              <c:ext xmlns:c16="http://schemas.microsoft.com/office/drawing/2014/chart" uri="{C3380CC4-5D6E-409C-BE32-E72D297353CC}">
                <c16:uniqueId val="{00000004-FCF5-4A11-AF16-6C4046CAB844}"/>
              </c:ext>
            </c:extLst>
          </c:dPt>
          <c:dPt>
            <c:idx val="10"/>
            <c:invertIfNegative val="0"/>
            <c:bubble3D val="0"/>
            <c:extLst>
              <c:ext xmlns:c16="http://schemas.microsoft.com/office/drawing/2014/chart" uri="{C3380CC4-5D6E-409C-BE32-E72D297353CC}">
                <c16:uniqueId val="{00000005-FCF5-4A11-AF16-6C4046CAB844}"/>
              </c:ext>
            </c:extLst>
          </c:dPt>
          <c:dPt>
            <c:idx val="11"/>
            <c:invertIfNegative val="0"/>
            <c:bubble3D val="0"/>
            <c:extLst>
              <c:ext xmlns:c16="http://schemas.microsoft.com/office/drawing/2014/chart" uri="{C3380CC4-5D6E-409C-BE32-E72D297353CC}">
                <c16:uniqueId val="{00000006-FCF5-4A11-AF16-6C4046CAB844}"/>
              </c:ext>
            </c:extLst>
          </c:dPt>
          <c:dPt>
            <c:idx val="14"/>
            <c:invertIfNegative val="0"/>
            <c:bubble3D val="0"/>
            <c:extLst>
              <c:ext xmlns:c16="http://schemas.microsoft.com/office/drawing/2014/chart" uri="{C3380CC4-5D6E-409C-BE32-E72D297353CC}">
                <c16:uniqueId val="{00000007-FCF5-4A11-AF16-6C4046CAB844}"/>
              </c:ext>
            </c:extLst>
          </c:dPt>
          <c:dPt>
            <c:idx val="15"/>
            <c:invertIfNegative val="0"/>
            <c:bubble3D val="0"/>
            <c:extLst>
              <c:ext xmlns:c16="http://schemas.microsoft.com/office/drawing/2014/chart" uri="{C3380CC4-5D6E-409C-BE32-E72D297353CC}">
                <c16:uniqueId val="{00000008-FCF5-4A11-AF16-6C4046CAB844}"/>
              </c:ext>
            </c:extLst>
          </c:dPt>
          <c:dPt>
            <c:idx val="21"/>
            <c:invertIfNegative val="0"/>
            <c:bubble3D val="0"/>
            <c:extLst>
              <c:ext xmlns:c16="http://schemas.microsoft.com/office/drawing/2014/chart" uri="{C3380CC4-5D6E-409C-BE32-E72D297353CC}">
                <c16:uniqueId val="{00000009-FCF5-4A11-AF16-6C4046CAB844}"/>
              </c:ext>
            </c:extLst>
          </c:dPt>
          <c:dPt>
            <c:idx val="22"/>
            <c:invertIfNegative val="0"/>
            <c:bubble3D val="0"/>
            <c:extLst>
              <c:ext xmlns:c16="http://schemas.microsoft.com/office/drawing/2014/chart" uri="{C3380CC4-5D6E-409C-BE32-E72D297353CC}">
                <c16:uniqueId val="{0000000A-FCF5-4A11-AF16-6C4046CAB844}"/>
              </c:ext>
            </c:extLst>
          </c:dPt>
          <c:dPt>
            <c:idx val="27"/>
            <c:invertIfNegative val="0"/>
            <c:bubble3D val="0"/>
            <c:extLst>
              <c:ext xmlns:c16="http://schemas.microsoft.com/office/drawing/2014/chart" uri="{C3380CC4-5D6E-409C-BE32-E72D297353CC}">
                <c16:uniqueId val="{0000000B-FCF5-4A11-AF16-6C4046CAB844}"/>
              </c:ext>
            </c:extLst>
          </c:dPt>
          <c:dPt>
            <c:idx val="28"/>
            <c:invertIfNegative val="0"/>
            <c:bubble3D val="0"/>
            <c:extLst>
              <c:ext xmlns:c16="http://schemas.microsoft.com/office/drawing/2014/chart" uri="{C3380CC4-5D6E-409C-BE32-E72D297353CC}">
                <c16:uniqueId val="{0000000C-FCF5-4A11-AF16-6C4046CAB844}"/>
              </c:ext>
            </c:extLst>
          </c:dPt>
          <c:dPt>
            <c:idx val="31"/>
            <c:invertIfNegative val="0"/>
            <c:bubble3D val="0"/>
            <c:extLst>
              <c:ext xmlns:c16="http://schemas.microsoft.com/office/drawing/2014/chart" uri="{C3380CC4-5D6E-409C-BE32-E72D297353CC}">
                <c16:uniqueId val="{0000000D-FCF5-4A11-AF16-6C4046CAB84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'F71'!$B$7:$B$38</c:f>
              <c:strCache>
                <c:ptCount val="32"/>
                <c:pt idx="0">
                  <c:v>Guanajuato</c:v>
                </c:pt>
                <c:pt idx="1">
                  <c:v>Quintana Roo</c:v>
                </c:pt>
                <c:pt idx="2">
                  <c:v>Tlaxcala</c:v>
                </c:pt>
                <c:pt idx="3">
                  <c:v>Puebla</c:v>
                </c:pt>
                <c:pt idx="4">
                  <c:v>Campeche</c:v>
                </c:pt>
                <c:pt idx="5">
                  <c:v>Morelos</c:v>
                </c:pt>
                <c:pt idx="6">
                  <c:v>Ciudad de México</c:v>
                </c:pt>
                <c:pt idx="7">
                  <c:v>Querétaro</c:v>
                </c:pt>
                <c:pt idx="8">
                  <c:v>Tamaulipas</c:v>
                </c:pt>
                <c:pt idx="9">
                  <c:v>Nuevo León</c:v>
                </c:pt>
                <c:pt idx="10">
                  <c:v>Nayarit</c:v>
                </c:pt>
                <c:pt idx="11">
                  <c:v>Tabasco</c:v>
                </c:pt>
                <c:pt idx="12">
                  <c:v>Estado de México</c:v>
                </c:pt>
                <c:pt idx="13">
                  <c:v>Chiapas</c:v>
                </c:pt>
                <c:pt idx="14">
                  <c:v>Veracruz</c:v>
                </c:pt>
                <c:pt idx="15">
                  <c:v>Hidalgo</c:v>
                </c:pt>
                <c:pt idx="16">
                  <c:v>Guerrero</c:v>
                </c:pt>
                <c:pt idx="17">
                  <c:v>Oaxaca</c:v>
                </c:pt>
                <c:pt idx="18">
                  <c:v>Michoacán</c:v>
                </c:pt>
                <c:pt idx="19">
                  <c:v>Yucatán</c:v>
                </c:pt>
                <c:pt idx="20">
                  <c:v>San Luis Potosí</c:v>
                </c:pt>
                <c:pt idx="21">
                  <c:v>Baja California Sur</c:v>
                </c:pt>
                <c:pt idx="22">
                  <c:v>Sinaloa</c:v>
                </c:pt>
                <c:pt idx="23">
                  <c:v>Aguascalientes</c:v>
                </c:pt>
                <c:pt idx="24">
                  <c:v>Durango</c:v>
                </c:pt>
                <c:pt idx="25">
                  <c:v>Sonora</c:v>
                </c:pt>
                <c:pt idx="26">
                  <c:v>Chihuahua</c:v>
                </c:pt>
                <c:pt idx="27">
                  <c:v>Zacatecas</c:v>
                </c:pt>
                <c:pt idx="28">
                  <c:v>Coahuila</c:v>
                </c:pt>
                <c:pt idx="29">
                  <c:v>Jalisco</c:v>
                </c:pt>
                <c:pt idx="30">
                  <c:v>Baja California</c:v>
                </c:pt>
                <c:pt idx="31">
                  <c:v>Colima</c:v>
                </c:pt>
              </c:strCache>
            </c:strRef>
          </c:cat>
          <c:val>
            <c:numRef>
              <c:f>'F71'!$C$7:$C$38</c:f>
              <c:numCache>
                <c:formatCode>0.00%</c:formatCode>
                <c:ptCount val="32"/>
                <c:pt idx="0">
                  <c:v>-4.6173272271542745E-4</c:v>
                </c:pt>
                <c:pt idx="1">
                  <c:v>5.1335190272931335E-3</c:v>
                </c:pt>
                <c:pt idx="2">
                  <c:v>7.7285938914565472E-3</c:v>
                </c:pt>
                <c:pt idx="3">
                  <c:v>1.252281106848906E-2</c:v>
                </c:pt>
                <c:pt idx="4">
                  <c:v>1.4594480563067004E-2</c:v>
                </c:pt>
                <c:pt idx="5">
                  <c:v>2.0385779122541525E-2</c:v>
                </c:pt>
                <c:pt idx="6">
                  <c:v>2.05126271434093E-2</c:v>
                </c:pt>
                <c:pt idx="7">
                  <c:v>2.1236921164404805E-2</c:v>
                </c:pt>
                <c:pt idx="8">
                  <c:v>2.8369812910515005E-2</c:v>
                </c:pt>
                <c:pt idx="9">
                  <c:v>2.8694022395798699E-2</c:v>
                </c:pt>
                <c:pt idx="10">
                  <c:v>2.9268849310118607E-2</c:v>
                </c:pt>
                <c:pt idx="11">
                  <c:v>2.9595555513917047E-2</c:v>
                </c:pt>
                <c:pt idx="12">
                  <c:v>2.9823321554770375E-2</c:v>
                </c:pt>
                <c:pt idx="13">
                  <c:v>3.0831796472312906E-2</c:v>
                </c:pt>
                <c:pt idx="14">
                  <c:v>3.0843636500498612E-2</c:v>
                </c:pt>
                <c:pt idx="15">
                  <c:v>3.1626690254161573E-2</c:v>
                </c:pt>
                <c:pt idx="16">
                  <c:v>3.189590379556554E-2</c:v>
                </c:pt>
                <c:pt idx="17">
                  <c:v>3.2089125880784657E-2</c:v>
                </c:pt>
                <c:pt idx="18">
                  <c:v>3.2398280554300059E-2</c:v>
                </c:pt>
                <c:pt idx="19">
                  <c:v>3.2457352763837828E-2</c:v>
                </c:pt>
                <c:pt idx="20">
                  <c:v>3.3708503327306565E-2</c:v>
                </c:pt>
                <c:pt idx="21">
                  <c:v>3.3998117086479547E-2</c:v>
                </c:pt>
                <c:pt idx="22">
                  <c:v>3.4202202659959637E-2</c:v>
                </c:pt>
                <c:pt idx="23">
                  <c:v>3.6452716522256581E-2</c:v>
                </c:pt>
                <c:pt idx="24">
                  <c:v>4.1028983864263208E-2</c:v>
                </c:pt>
                <c:pt idx="25">
                  <c:v>4.2193808882907233E-2</c:v>
                </c:pt>
                <c:pt idx="26">
                  <c:v>4.4753425836497059E-2</c:v>
                </c:pt>
                <c:pt idx="27">
                  <c:v>4.5377601661985956E-2</c:v>
                </c:pt>
                <c:pt idx="28">
                  <c:v>5.398063863603525E-2</c:v>
                </c:pt>
                <c:pt idx="29">
                  <c:v>5.5115075962659354E-2</c:v>
                </c:pt>
                <c:pt idx="30">
                  <c:v>5.965881648345267E-2</c:v>
                </c:pt>
                <c:pt idx="31">
                  <c:v>6.2448778888706806E-2</c:v>
                </c:pt>
              </c:numCache>
            </c:numRef>
          </c:val>
          <c:extLst>
            <c:ext xmlns:c16="http://schemas.microsoft.com/office/drawing/2014/chart" uri="{C3380CC4-5D6E-409C-BE32-E72D297353CC}">
              <c16:uniqueId val="{0000000E-FCF5-4A11-AF16-6C4046CAB84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'F71'!$B$40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CF5-4A11-AF16-6C4046CAB844}"/>
                </c:ext>
              </c:extLst>
            </c:dLbl>
            <c:dLbl>
              <c:idx val="1"/>
              <c:delete val="1"/>
              <c:extLst>
                <c:ext xmlns:c15="http://schemas.microsoft.com/office/drawing/2012/chart" uri="{CE6537A1-D6FC-4f65-9D91-7224C49458BB}"/>
                <c:ext xmlns:c16="http://schemas.microsoft.com/office/drawing/2014/chart" uri="{C3380CC4-5D6E-409C-BE32-E72D297353CC}">
                  <c16:uniqueId val="{00000010-FCF5-4A11-AF16-6C4046CAB844}"/>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'F71'!$D$40:$D$41</c:f>
              <c:numCache>
                <c:formatCode>0.00%</c:formatCode>
                <c:ptCount val="2"/>
                <c:pt idx="0">
                  <c:v>2.92E-2</c:v>
                </c:pt>
                <c:pt idx="1">
                  <c:v>2.92E-2</c:v>
                </c:pt>
              </c:numCache>
            </c:numRef>
          </c:xVal>
          <c:yVal>
            <c:numRef>
              <c:f>'F71'!$C$40:$C$41</c:f>
              <c:numCache>
                <c:formatCode>General</c:formatCode>
                <c:ptCount val="2"/>
                <c:pt idx="0">
                  <c:v>1</c:v>
                </c:pt>
                <c:pt idx="1">
                  <c:v>0</c:v>
                </c:pt>
              </c:numCache>
            </c:numRef>
          </c:yVal>
          <c:smooth val="0"/>
          <c:extLst>
            <c:ext xmlns:c16="http://schemas.microsoft.com/office/drawing/2014/chart" uri="{C3380CC4-5D6E-409C-BE32-E72D297353CC}">
              <c16:uniqueId val="{00000011-FCF5-4A11-AF16-6C4046CAB844}"/>
            </c:ext>
          </c:extLst>
        </c:ser>
        <c:dLbls>
          <c:showLegendKey val="0"/>
          <c:showVal val="0"/>
          <c:showCatName val="0"/>
          <c:showSerName val="0"/>
          <c:showPercent val="0"/>
          <c:showBubbleSize val="0"/>
        </c:dLbls>
        <c:axId val="454604320"/>
        <c:axId val="454608912"/>
      </c:scatterChart>
      <c:valAx>
        <c:axId val="403253368"/>
        <c:scaling>
          <c:orientation val="minMax"/>
          <c:max val="7.0000000000000007E-2"/>
          <c:min val="-3.0000000000000006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'F6'!$B$6</c:f>
              <c:strCache>
                <c:ptCount val="1"/>
                <c:pt idx="0">
                  <c:v>tasa de contratación</c:v>
                </c:pt>
              </c:strCache>
            </c:strRef>
          </c:tx>
          <c:spPr>
            <a:solidFill>
              <a:sysClr val="window" lastClr="FFFFFF">
                <a:lumMod val="75000"/>
              </a:sysClr>
            </a:solidFill>
          </c:spPr>
          <c:invertIfNegative val="0"/>
          <c:dPt>
            <c:idx val="10"/>
            <c:invertIfNegative val="0"/>
            <c:bubble3D val="0"/>
            <c:spPr>
              <a:solidFill>
                <a:srgbClr val="606868"/>
              </a:solidFill>
            </c:spPr>
            <c:extLst>
              <c:ext xmlns:c16="http://schemas.microsoft.com/office/drawing/2014/chart" uri="{C3380CC4-5D6E-409C-BE32-E72D297353CC}">
                <c16:uniqueId val="{00000001-0DBE-4004-B1CC-DB963D9372EE}"/>
              </c:ext>
            </c:extLst>
          </c:dPt>
          <c:dPt>
            <c:idx val="14"/>
            <c:invertIfNegative val="0"/>
            <c:bubble3D val="0"/>
            <c:extLst>
              <c:ext xmlns:c16="http://schemas.microsoft.com/office/drawing/2014/chart" uri="{C3380CC4-5D6E-409C-BE32-E72D297353CC}">
                <c16:uniqueId val="{00000002-0DBE-4004-B1CC-DB963D9372EE}"/>
              </c:ext>
            </c:extLst>
          </c:dPt>
          <c:dPt>
            <c:idx val="19"/>
            <c:invertIfNegative val="0"/>
            <c:bubble3D val="0"/>
            <c:spPr>
              <a:solidFill>
                <a:sysClr val="window" lastClr="FFFFFF">
                  <a:lumMod val="50000"/>
                </a:sysClr>
              </a:solidFill>
            </c:spPr>
            <c:extLst>
              <c:ext xmlns:c16="http://schemas.microsoft.com/office/drawing/2014/chart" uri="{C3380CC4-5D6E-409C-BE32-E72D297353CC}">
                <c16:uniqueId val="{00000004-0DBE-4004-B1CC-DB963D9372EE}"/>
              </c:ext>
            </c:extLst>
          </c:dPt>
          <c:dPt>
            <c:idx val="31"/>
            <c:invertIfNegative val="0"/>
            <c:bubble3D val="0"/>
            <c:extLst>
              <c:ext xmlns:c16="http://schemas.microsoft.com/office/drawing/2014/chart" uri="{C3380CC4-5D6E-409C-BE32-E72D297353CC}">
                <c16:uniqueId val="{00000005-0DBE-4004-B1CC-DB963D9372EE}"/>
              </c:ext>
            </c:extLst>
          </c:dPt>
          <c:dLbls>
            <c:spPr>
              <a:noFill/>
              <a:ln>
                <a:noFill/>
              </a:ln>
              <a:effectLst/>
            </c:spPr>
            <c:txPr>
              <a:bodyPr wrap="square" lIns="38100" tIns="19050" rIns="38100" bIns="19050" anchor="ctr">
                <a:spAutoFit/>
              </a:bodyPr>
              <a:lstStyle/>
              <a:p>
                <a:pPr>
                  <a:defRPr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'F6'!$A$8:$A$40</c:f>
              <c:strCache>
                <c:ptCount val="33"/>
                <c:pt idx="0">
                  <c:v>Zacatecas</c:v>
                </c:pt>
                <c:pt idx="1">
                  <c:v>Tamaulipas</c:v>
                </c:pt>
                <c:pt idx="2">
                  <c:v>Oaxaca</c:v>
                </c:pt>
                <c:pt idx="3">
                  <c:v>Colima</c:v>
                </c:pt>
                <c:pt idx="4">
                  <c:v>Michoacán</c:v>
                </c:pt>
                <c:pt idx="5">
                  <c:v>Aguascalientes</c:v>
                </c:pt>
                <c:pt idx="6">
                  <c:v>Chihuahua</c:v>
                </c:pt>
                <c:pt idx="7">
                  <c:v>Veracruz </c:v>
                </c:pt>
                <c:pt idx="8">
                  <c:v>Durango</c:v>
                </c:pt>
                <c:pt idx="9">
                  <c:v>Baja California</c:v>
                </c:pt>
                <c:pt idx="10">
                  <c:v>Jalisco</c:v>
                </c:pt>
                <c:pt idx="11">
                  <c:v>Yucatán</c:v>
                </c:pt>
                <c:pt idx="12">
                  <c:v>Morelos</c:v>
                </c:pt>
                <c:pt idx="13">
                  <c:v>Sonora</c:v>
                </c:pt>
                <c:pt idx="14">
                  <c:v>Guanajuato</c:v>
                </c:pt>
                <c:pt idx="15">
                  <c:v>San Luis Potosí</c:v>
                </c:pt>
                <c:pt idx="16">
                  <c:v>Chiapas</c:v>
                </c:pt>
                <c:pt idx="17">
                  <c:v>Hidalgo</c:v>
                </c:pt>
                <c:pt idx="18">
                  <c:v>Nayarit</c:v>
                </c:pt>
                <c:pt idx="19">
                  <c:v>Nacional</c:v>
                </c:pt>
                <c:pt idx="20">
                  <c:v>Sinaloa</c:v>
                </c:pt>
                <c:pt idx="21">
                  <c:v>Puebla</c:v>
                </c:pt>
                <c:pt idx="22">
                  <c:v>Tlaxcala</c:v>
                </c:pt>
                <c:pt idx="23">
                  <c:v>Guerrero</c:v>
                </c:pt>
                <c:pt idx="24">
                  <c:v>Campeche</c:v>
                </c:pt>
                <c:pt idx="25">
                  <c:v>Coahuila</c:v>
                </c:pt>
                <c:pt idx="26">
                  <c:v>Querétaro</c:v>
                </c:pt>
                <c:pt idx="27">
                  <c:v>Nuevo León</c:v>
                </c:pt>
                <c:pt idx="28">
                  <c:v>Baja California Sur</c:v>
                </c:pt>
                <c:pt idx="29">
                  <c:v>Ciudad de México</c:v>
                </c:pt>
                <c:pt idx="30">
                  <c:v>Estado de México</c:v>
                </c:pt>
                <c:pt idx="31">
                  <c:v>Tabasco</c:v>
                </c:pt>
                <c:pt idx="32">
                  <c:v>Quintana Roo</c:v>
                </c:pt>
              </c:strCache>
            </c:strRef>
          </c:cat>
          <c:val>
            <c:numRef>
              <c:f>'F6'!$B$8:$B$40</c:f>
              <c:numCache>
                <c:formatCode>0.00%</c:formatCode>
                <c:ptCount val="33"/>
                <c:pt idx="0">
                  <c:v>5.6545236188951159E-2</c:v>
                </c:pt>
                <c:pt idx="1">
                  <c:v>7.0773903219347359E-2</c:v>
                </c:pt>
                <c:pt idx="2">
                  <c:v>6.9121601577078765E-2</c:v>
                </c:pt>
                <c:pt idx="3">
                  <c:v>7.8084669779280858E-2</c:v>
                </c:pt>
                <c:pt idx="4">
                  <c:v>7.3998415265551565E-2</c:v>
                </c:pt>
                <c:pt idx="5">
                  <c:v>6.3580961150521281E-2</c:v>
                </c:pt>
                <c:pt idx="6">
                  <c:v>8.0733168598064203E-2</c:v>
                </c:pt>
                <c:pt idx="7">
                  <c:v>6.276526385311966E-2</c:v>
                </c:pt>
                <c:pt idx="8">
                  <c:v>7.099474720945502E-2</c:v>
                </c:pt>
                <c:pt idx="9">
                  <c:v>9.6219573570162448E-2</c:v>
                </c:pt>
                <c:pt idx="10">
                  <c:v>8.3364043530674961E-2</c:v>
                </c:pt>
                <c:pt idx="11">
                  <c:v>8.7474094250959394E-2</c:v>
                </c:pt>
                <c:pt idx="12">
                  <c:v>5.6647075011794307E-2</c:v>
                </c:pt>
                <c:pt idx="13">
                  <c:v>9.4605615556554945E-2</c:v>
                </c:pt>
                <c:pt idx="14">
                  <c:v>8.585309870698693E-2</c:v>
                </c:pt>
                <c:pt idx="15">
                  <c:v>7.6334640476433679E-2</c:v>
                </c:pt>
                <c:pt idx="16">
                  <c:v>6.5779083076759268E-2</c:v>
                </c:pt>
                <c:pt idx="17">
                  <c:v>7.020758907872135E-2</c:v>
                </c:pt>
                <c:pt idx="18">
                  <c:v>0.10890958366607768</c:v>
                </c:pt>
                <c:pt idx="19">
                  <c:v>8.5221591860971141E-2</c:v>
                </c:pt>
                <c:pt idx="20">
                  <c:v>8.3620891462963531E-2</c:v>
                </c:pt>
                <c:pt idx="21">
                  <c:v>7.4859433700612696E-2</c:v>
                </c:pt>
                <c:pt idx="22">
                  <c:v>6.0966873826256991E-2</c:v>
                </c:pt>
                <c:pt idx="23">
                  <c:v>7.1275257197838796E-2</c:v>
                </c:pt>
                <c:pt idx="24">
                  <c:v>7.5075051779910168E-2</c:v>
                </c:pt>
                <c:pt idx="25">
                  <c:v>8.3998793766080451E-2</c:v>
                </c:pt>
                <c:pt idx="26">
                  <c:v>8.8389447715493133E-2</c:v>
                </c:pt>
                <c:pt idx="27">
                  <c:v>0.10148782592226267</c:v>
                </c:pt>
                <c:pt idx="28">
                  <c:v>9.7900233307410281E-2</c:v>
                </c:pt>
                <c:pt idx="29">
                  <c:v>8.9685882107120474E-2</c:v>
                </c:pt>
                <c:pt idx="30">
                  <c:v>8.7594236549916257E-2</c:v>
                </c:pt>
                <c:pt idx="31">
                  <c:v>9.6572697481448047E-2</c:v>
                </c:pt>
                <c:pt idx="32">
                  <c:v>0.12678906933965511</c:v>
                </c:pt>
              </c:numCache>
            </c:numRef>
          </c:val>
          <c:extLst>
            <c:ext xmlns:c16="http://schemas.microsoft.com/office/drawing/2014/chart" uri="{C3380CC4-5D6E-409C-BE32-E72D297353CC}">
              <c16:uniqueId val="{00000006-0DBE-4004-B1CC-DB963D9372EE}"/>
            </c:ext>
          </c:extLst>
        </c:ser>
        <c:ser>
          <c:idx val="1"/>
          <c:order val="1"/>
          <c:tx>
            <c:strRef>
              <c:f>'F6'!$E$6</c:f>
              <c:strCache>
                <c:ptCount val="1"/>
                <c:pt idx="0">
                  <c:v>tasa de separación</c:v>
                </c:pt>
              </c:strCache>
            </c:strRef>
          </c:tx>
          <c:spPr>
            <a:solidFill>
              <a:srgbClr val="FFC000"/>
            </a:solidFill>
          </c:spPr>
          <c:invertIfNegative val="0"/>
          <c:dPt>
            <c:idx val="10"/>
            <c:invertIfNegative val="0"/>
            <c:bubble3D val="0"/>
            <c:spPr>
              <a:solidFill>
                <a:srgbClr val="FFC000">
                  <a:lumMod val="75000"/>
                </a:srgbClr>
              </a:solidFill>
            </c:spPr>
            <c:extLst>
              <c:ext xmlns:c16="http://schemas.microsoft.com/office/drawing/2014/chart" uri="{C3380CC4-5D6E-409C-BE32-E72D297353CC}">
                <c16:uniqueId val="{00000008-0DBE-4004-B1CC-DB963D9372EE}"/>
              </c:ext>
            </c:extLst>
          </c:dPt>
          <c:dPt>
            <c:idx val="14"/>
            <c:invertIfNegative val="0"/>
            <c:bubble3D val="0"/>
            <c:extLst>
              <c:ext xmlns:c16="http://schemas.microsoft.com/office/drawing/2014/chart" uri="{C3380CC4-5D6E-409C-BE32-E72D297353CC}">
                <c16:uniqueId val="{00000009-0DBE-4004-B1CC-DB963D9372EE}"/>
              </c:ext>
            </c:extLst>
          </c:dPt>
          <c:dPt>
            <c:idx val="19"/>
            <c:invertIfNegative val="0"/>
            <c:bubble3D val="0"/>
            <c:spPr>
              <a:solidFill>
                <a:srgbClr val="FFC000">
                  <a:lumMod val="75000"/>
                </a:srgbClr>
              </a:solidFill>
            </c:spPr>
            <c:extLst>
              <c:ext xmlns:c16="http://schemas.microsoft.com/office/drawing/2014/chart" uri="{C3380CC4-5D6E-409C-BE32-E72D297353CC}">
                <c16:uniqueId val="{0000000B-0DBE-4004-B1CC-DB963D9372EE}"/>
              </c:ext>
            </c:extLst>
          </c:dPt>
          <c:dPt>
            <c:idx val="31"/>
            <c:invertIfNegative val="0"/>
            <c:bubble3D val="0"/>
            <c:extLst>
              <c:ext xmlns:c16="http://schemas.microsoft.com/office/drawing/2014/chart" uri="{C3380CC4-5D6E-409C-BE32-E72D297353CC}">
                <c16:uniqueId val="{0000000C-0DBE-4004-B1CC-DB963D9372EE}"/>
              </c:ext>
            </c:extLst>
          </c:dPt>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'F6'!$A$8:$A$40</c:f>
              <c:strCache>
                <c:ptCount val="33"/>
                <c:pt idx="0">
                  <c:v>Zacatecas</c:v>
                </c:pt>
                <c:pt idx="1">
                  <c:v>Tamaulipas</c:v>
                </c:pt>
                <c:pt idx="2">
                  <c:v>Oaxaca</c:v>
                </c:pt>
                <c:pt idx="3">
                  <c:v>Colima</c:v>
                </c:pt>
                <c:pt idx="4">
                  <c:v>Michoacán</c:v>
                </c:pt>
                <c:pt idx="5">
                  <c:v>Aguascalientes</c:v>
                </c:pt>
                <c:pt idx="6">
                  <c:v>Chihuahua</c:v>
                </c:pt>
                <c:pt idx="7">
                  <c:v>Veracruz </c:v>
                </c:pt>
                <c:pt idx="8">
                  <c:v>Durango</c:v>
                </c:pt>
                <c:pt idx="9">
                  <c:v>Baja California</c:v>
                </c:pt>
                <c:pt idx="10">
                  <c:v>Jalisco</c:v>
                </c:pt>
                <c:pt idx="11">
                  <c:v>Yucatán</c:v>
                </c:pt>
                <c:pt idx="12">
                  <c:v>Morelos</c:v>
                </c:pt>
                <c:pt idx="13">
                  <c:v>Sonora</c:v>
                </c:pt>
                <c:pt idx="14">
                  <c:v>Guanajuato</c:v>
                </c:pt>
                <c:pt idx="15">
                  <c:v>San Luis Potosí</c:v>
                </c:pt>
                <c:pt idx="16">
                  <c:v>Chiapas</c:v>
                </c:pt>
                <c:pt idx="17">
                  <c:v>Hidalgo</c:v>
                </c:pt>
                <c:pt idx="18">
                  <c:v>Nayarit</c:v>
                </c:pt>
                <c:pt idx="19">
                  <c:v>Nacional</c:v>
                </c:pt>
                <c:pt idx="20">
                  <c:v>Sinaloa</c:v>
                </c:pt>
                <c:pt idx="21">
                  <c:v>Puebla</c:v>
                </c:pt>
                <c:pt idx="22">
                  <c:v>Tlaxcala</c:v>
                </c:pt>
                <c:pt idx="23">
                  <c:v>Guerrero</c:v>
                </c:pt>
                <c:pt idx="24">
                  <c:v>Campeche</c:v>
                </c:pt>
                <c:pt idx="25">
                  <c:v>Coahuila</c:v>
                </c:pt>
                <c:pt idx="26">
                  <c:v>Querétaro</c:v>
                </c:pt>
                <c:pt idx="27">
                  <c:v>Nuevo León</c:v>
                </c:pt>
                <c:pt idx="28">
                  <c:v>Baja California Sur</c:v>
                </c:pt>
                <c:pt idx="29">
                  <c:v>Ciudad de México</c:v>
                </c:pt>
                <c:pt idx="30">
                  <c:v>Estado de México</c:v>
                </c:pt>
                <c:pt idx="31">
                  <c:v>Tabasco</c:v>
                </c:pt>
                <c:pt idx="32">
                  <c:v>Quintana Roo</c:v>
                </c:pt>
              </c:strCache>
            </c:strRef>
          </c:cat>
          <c:val>
            <c:numRef>
              <c:f>'F6'!$D$8:$D$40</c:f>
              <c:numCache>
                <c:formatCode>0.00%</c:formatCode>
                <c:ptCount val="33"/>
                <c:pt idx="0">
                  <c:v>5.6808604778559688E-2</c:v>
                </c:pt>
                <c:pt idx="1">
                  <c:v>6.471579507371307E-2</c:v>
                </c:pt>
                <c:pt idx="2">
                  <c:v>6.0566332047809986E-2</c:v>
                </c:pt>
                <c:pt idx="3">
                  <c:v>6.3484459570573637E-2</c:v>
                </c:pt>
                <c:pt idx="4">
                  <c:v>6.9380976674011441E-2</c:v>
                </c:pt>
                <c:pt idx="5">
                  <c:v>6.8827124968953129E-2</c:v>
                </c:pt>
                <c:pt idx="6">
                  <c:v>7.8044139172307292E-2</c:v>
                </c:pt>
                <c:pt idx="7">
                  <c:v>6.1782346809903847E-2</c:v>
                </c:pt>
                <c:pt idx="8">
                  <c:v>6.9583059750492449E-2</c:v>
                </c:pt>
                <c:pt idx="9">
                  <c:v>9.6583387063196427E-2</c:v>
                </c:pt>
                <c:pt idx="10">
                  <c:v>8.0520215181913296E-2</c:v>
                </c:pt>
                <c:pt idx="11">
                  <c:v>7.2643791682317368E-2</c:v>
                </c:pt>
                <c:pt idx="12">
                  <c:v>6.3192915552759868E-2</c:v>
                </c:pt>
                <c:pt idx="13">
                  <c:v>9.4095476543673937E-2</c:v>
                </c:pt>
                <c:pt idx="14">
                  <c:v>7.8641157522077731E-2</c:v>
                </c:pt>
                <c:pt idx="15">
                  <c:v>6.614691814738001E-2</c:v>
                </c:pt>
                <c:pt idx="16">
                  <c:v>5.711915388232789E-2</c:v>
                </c:pt>
                <c:pt idx="17">
                  <c:v>6.1852802077215545E-2</c:v>
                </c:pt>
                <c:pt idx="18">
                  <c:v>9.5717187215071275E-2</c:v>
                </c:pt>
                <c:pt idx="19">
                  <c:v>8.1953450195237962E-2</c:v>
                </c:pt>
                <c:pt idx="20">
                  <c:v>0.10171605637628507</c:v>
                </c:pt>
                <c:pt idx="21">
                  <c:v>6.7888689980921638E-2</c:v>
                </c:pt>
                <c:pt idx="22">
                  <c:v>5.9408336721457476E-2</c:v>
                </c:pt>
                <c:pt idx="23">
                  <c:v>6.6423991226004397E-2</c:v>
                </c:pt>
                <c:pt idx="24">
                  <c:v>7.7797860539441946E-2</c:v>
                </c:pt>
                <c:pt idx="25">
                  <c:v>7.4319408175442872E-2</c:v>
                </c:pt>
                <c:pt idx="26">
                  <c:v>8.3649391002945564E-2</c:v>
                </c:pt>
                <c:pt idx="27">
                  <c:v>9.4716399154623862E-2</c:v>
                </c:pt>
                <c:pt idx="28">
                  <c:v>8.2835240528830137E-2</c:v>
                </c:pt>
                <c:pt idx="29">
                  <c:v>9.1461781936092987E-2</c:v>
                </c:pt>
                <c:pt idx="30">
                  <c:v>8.6454832392354339E-2</c:v>
                </c:pt>
                <c:pt idx="31">
                  <c:v>8.6603108829547734E-2</c:v>
                </c:pt>
                <c:pt idx="32">
                  <c:v>0.10253887998111333</c:v>
                </c:pt>
              </c:numCache>
            </c:numRef>
          </c:val>
          <c:extLst>
            <c:ext xmlns:c16="http://schemas.microsoft.com/office/drawing/2014/chart" uri="{C3380CC4-5D6E-409C-BE32-E72D297353CC}">
              <c16:uniqueId val="{0000000D-0DBE-4004-B1CC-DB963D9372EE}"/>
            </c:ext>
          </c:extLst>
        </c:ser>
        <c:dLbls>
          <c:showLegendKey val="0"/>
          <c:showVal val="0"/>
          <c:showCatName val="0"/>
          <c:showSerName val="0"/>
          <c:showPercent val="0"/>
          <c:showBubbleSize val="0"/>
        </c:dLbls>
        <c:gapWidth val="6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29CD-433A-8039-B0B432FCE1AB}"/>
              </c:ext>
            </c:extLst>
          </c:dPt>
          <c:dPt>
            <c:idx val="4"/>
            <c:invertIfNegative val="0"/>
            <c:bubble3D val="0"/>
            <c:extLst>
              <c:ext xmlns:c16="http://schemas.microsoft.com/office/drawing/2014/chart" uri="{C3380CC4-5D6E-409C-BE32-E72D297353CC}">
                <c16:uniqueId val="{00000001-29CD-433A-8039-B0B432FCE1AB}"/>
              </c:ext>
            </c:extLst>
          </c:dPt>
          <c:dPt>
            <c:idx val="6"/>
            <c:invertIfNegative val="0"/>
            <c:bubble3D val="0"/>
            <c:extLst>
              <c:ext xmlns:c16="http://schemas.microsoft.com/office/drawing/2014/chart" uri="{C3380CC4-5D6E-409C-BE32-E72D297353CC}">
                <c16:uniqueId val="{00000002-29CD-433A-8039-B0B432FCE1AB}"/>
              </c:ext>
            </c:extLst>
          </c:dPt>
          <c:dPt>
            <c:idx val="7"/>
            <c:invertIfNegative val="0"/>
            <c:bubble3D val="0"/>
            <c:extLst>
              <c:ext xmlns:c16="http://schemas.microsoft.com/office/drawing/2014/chart" uri="{C3380CC4-5D6E-409C-BE32-E72D297353CC}">
                <c16:uniqueId val="{00000003-29CD-433A-8039-B0B432FCE1AB}"/>
              </c:ext>
            </c:extLst>
          </c:dPt>
          <c:dPt>
            <c:idx val="8"/>
            <c:invertIfNegative val="0"/>
            <c:bubble3D val="0"/>
            <c:extLst>
              <c:ext xmlns:c16="http://schemas.microsoft.com/office/drawing/2014/chart" uri="{C3380CC4-5D6E-409C-BE32-E72D297353CC}">
                <c16:uniqueId val="{00000004-29CD-433A-8039-B0B432FCE1AB}"/>
              </c:ext>
            </c:extLst>
          </c:dPt>
          <c:dPt>
            <c:idx val="10"/>
            <c:invertIfNegative val="0"/>
            <c:bubble3D val="0"/>
            <c:extLst>
              <c:ext xmlns:c16="http://schemas.microsoft.com/office/drawing/2014/chart" uri="{C3380CC4-5D6E-409C-BE32-E72D297353CC}">
                <c16:uniqueId val="{00000005-29CD-433A-8039-B0B432FCE1AB}"/>
              </c:ext>
            </c:extLst>
          </c:dPt>
          <c:dPt>
            <c:idx val="11"/>
            <c:invertIfNegative val="0"/>
            <c:bubble3D val="0"/>
            <c:extLst>
              <c:ext xmlns:c16="http://schemas.microsoft.com/office/drawing/2014/chart" uri="{C3380CC4-5D6E-409C-BE32-E72D297353CC}">
                <c16:uniqueId val="{00000006-29CD-433A-8039-B0B432FCE1AB}"/>
              </c:ext>
            </c:extLst>
          </c:dPt>
          <c:dPt>
            <c:idx val="12"/>
            <c:invertIfNegative val="0"/>
            <c:bubble3D val="0"/>
            <c:extLst>
              <c:ext xmlns:c16="http://schemas.microsoft.com/office/drawing/2014/chart" uri="{C3380CC4-5D6E-409C-BE32-E72D297353CC}">
                <c16:uniqueId val="{00000007-29CD-433A-8039-B0B432FCE1AB}"/>
              </c:ext>
            </c:extLst>
          </c:dPt>
          <c:dPt>
            <c:idx val="14"/>
            <c:invertIfNegative val="0"/>
            <c:bubble3D val="0"/>
            <c:extLst>
              <c:ext xmlns:c16="http://schemas.microsoft.com/office/drawing/2014/chart" uri="{C3380CC4-5D6E-409C-BE32-E72D297353CC}">
                <c16:uniqueId val="{00000008-29CD-433A-8039-B0B432FCE1AB}"/>
              </c:ext>
            </c:extLst>
          </c:dPt>
          <c:dPt>
            <c:idx val="15"/>
            <c:invertIfNegative val="0"/>
            <c:bubble3D val="0"/>
            <c:extLst>
              <c:ext xmlns:c16="http://schemas.microsoft.com/office/drawing/2014/chart" uri="{C3380CC4-5D6E-409C-BE32-E72D297353CC}">
                <c16:uniqueId val="{00000009-29CD-433A-8039-B0B432FCE1AB}"/>
              </c:ext>
            </c:extLst>
          </c:dPt>
          <c:dPt>
            <c:idx val="17"/>
            <c:invertIfNegative val="0"/>
            <c:bubble3D val="0"/>
            <c:spPr>
              <a:solidFill>
                <a:srgbClr val="FBBB27"/>
              </a:solidFill>
              <a:ln>
                <a:noFill/>
              </a:ln>
              <a:effectLst/>
            </c:spPr>
            <c:extLst>
              <c:ext xmlns:c16="http://schemas.microsoft.com/office/drawing/2014/chart" uri="{C3380CC4-5D6E-409C-BE32-E72D297353CC}">
                <c16:uniqueId val="{0000000B-29CD-433A-8039-B0B432FCE1AB}"/>
              </c:ext>
            </c:extLst>
          </c:dPt>
          <c:dPt>
            <c:idx val="19"/>
            <c:invertIfNegative val="0"/>
            <c:bubble3D val="0"/>
            <c:extLst>
              <c:ext xmlns:c16="http://schemas.microsoft.com/office/drawing/2014/chart" uri="{C3380CC4-5D6E-409C-BE32-E72D297353CC}">
                <c16:uniqueId val="{0000000C-29CD-433A-8039-B0B432FCE1AB}"/>
              </c:ext>
            </c:extLst>
          </c:dPt>
          <c:dPt>
            <c:idx val="21"/>
            <c:invertIfNegative val="0"/>
            <c:bubble3D val="0"/>
            <c:extLst>
              <c:ext xmlns:c16="http://schemas.microsoft.com/office/drawing/2014/chart" uri="{C3380CC4-5D6E-409C-BE32-E72D297353CC}">
                <c16:uniqueId val="{0000000D-29CD-433A-8039-B0B432FCE1AB}"/>
              </c:ext>
            </c:extLst>
          </c:dPt>
          <c:dPt>
            <c:idx val="22"/>
            <c:invertIfNegative val="0"/>
            <c:bubble3D val="0"/>
            <c:extLst>
              <c:ext xmlns:c16="http://schemas.microsoft.com/office/drawing/2014/chart" uri="{C3380CC4-5D6E-409C-BE32-E72D297353CC}">
                <c16:uniqueId val="{0000000E-29CD-433A-8039-B0B432FCE1AB}"/>
              </c:ext>
            </c:extLst>
          </c:dPt>
          <c:dPt>
            <c:idx val="23"/>
            <c:invertIfNegative val="0"/>
            <c:bubble3D val="0"/>
            <c:extLst>
              <c:ext xmlns:c16="http://schemas.microsoft.com/office/drawing/2014/chart" uri="{C3380CC4-5D6E-409C-BE32-E72D297353CC}">
                <c16:uniqueId val="{0000000F-29CD-433A-8039-B0B432FCE1AB}"/>
              </c:ext>
            </c:extLst>
          </c:dPt>
          <c:dPt>
            <c:idx val="24"/>
            <c:invertIfNegative val="0"/>
            <c:bubble3D val="0"/>
            <c:extLst>
              <c:ext xmlns:c16="http://schemas.microsoft.com/office/drawing/2014/chart" uri="{C3380CC4-5D6E-409C-BE32-E72D297353CC}">
                <c16:uniqueId val="{00000010-29CD-433A-8039-B0B432FCE1A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'F72'!$B$7:$B$38</c:f>
              <c:strCache>
                <c:ptCount val="32"/>
                <c:pt idx="0">
                  <c:v>Durango</c:v>
                </c:pt>
                <c:pt idx="1">
                  <c:v>Baja California Sur</c:v>
                </c:pt>
                <c:pt idx="2">
                  <c:v>Estado de México</c:v>
                </c:pt>
                <c:pt idx="3">
                  <c:v>Tabasco</c:v>
                </c:pt>
                <c:pt idx="4">
                  <c:v>Chiapas</c:v>
                </c:pt>
                <c:pt idx="5">
                  <c:v>Aguascalientes</c:v>
                </c:pt>
                <c:pt idx="6">
                  <c:v>Tamaulipas</c:v>
                </c:pt>
                <c:pt idx="7">
                  <c:v>Veracruz</c:v>
                </c:pt>
                <c:pt idx="8">
                  <c:v>Puebla</c:v>
                </c:pt>
                <c:pt idx="9">
                  <c:v>Campeche</c:v>
                </c:pt>
                <c:pt idx="10">
                  <c:v>Nuevo León</c:v>
                </c:pt>
                <c:pt idx="11">
                  <c:v>Morelos</c:v>
                </c:pt>
                <c:pt idx="12">
                  <c:v>Guerrero</c:v>
                </c:pt>
                <c:pt idx="13">
                  <c:v>Ciudad de México</c:v>
                </c:pt>
                <c:pt idx="14">
                  <c:v>Michoacán</c:v>
                </c:pt>
                <c:pt idx="15">
                  <c:v>Nayarit</c:v>
                </c:pt>
                <c:pt idx="16">
                  <c:v>Quintana Roo</c:v>
                </c:pt>
                <c:pt idx="17">
                  <c:v>Jalisco</c:v>
                </c:pt>
                <c:pt idx="18">
                  <c:v>Yucatán</c:v>
                </c:pt>
                <c:pt idx="19">
                  <c:v>Hidalgo</c:v>
                </c:pt>
                <c:pt idx="20">
                  <c:v>Chihuahua</c:v>
                </c:pt>
                <c:pt idx="21">
                  <c:v>Querétaro</c:v>
                </c:pt>
                <c:pt idx="22">
                  <c:v>Oaxaca</c:v>
                </c:pt>
                <c:pt idx="23">
                  <c:v>Zacatecas</c:v>
                </c:pt>
                <c:pt idx="24">
                  <c:v>Coahuila</c:v>
                </c:pt>
                <c:pt idx="25">
                  <c:v>Baja California</c:v>
                </c:pt>
                <c:pt idx="26">
                  <c:v>Sinaloa</c:v>
                </c:pt>
                <c:pt idx="27">
                  <c:v>Sonora</c:v>
                </c:pt>
                <c:pt idx="28">
                  <c:v>Guanajuato</c:v>
                </c:pt>
                <c:pt idx="29">
                  <c:v>San Luis Potosí</c:v>
                </c:pt>
                <c:pt idx="30">
                  <c:v>Tlaxcala</c:v>
                </c:pt>
                <c:pt idx="31">
                  <c:v>Colima</c:v>
                </c:pt>
              </c:strCache>
            </c:strRef>
          </c:cat>
          <c:val>
            <c:numRef>
              <c:f>'F72'!$C$7:$C$38</c:f>
              <c:numCache>
                <c:formatCode>0.00%</c:formatCode>
                <c:ptCount val="32"/>
                <c:pt idx="0">
                  <c:v>1.375011375011371E-2</c:v>
                </c:pt>
                <c:pt idx="1">
                  <c:v>3.535529184232631E-2</c:v>
                </c:pt>
                <c:pt idx="2">
                  <c:v>3.7060128729393224E-2</c:v>
                </c:pt>
                <c:pt idx="3">
                  <c:v>3.8406567549195712E-2</c:v>
                </c:pt>
                <c:pt idx="4">
                  <c:v>3.8949507524440659E-2</c:v>
                </c:pt>
                <c:pt idx="5">
                  <c:v>4.0964746857715235E-2</c:v>
                </c:pt>
                <c:pt idx="6">
                  <c:v>4.4341137539146758E-2</c:v>
                </c:pt>
                <c:pt idx="7">
                  <c:v>4.6428603871624174E-2</c:v>
                </c:pt>
                <c:pt idx="8">
                  <c:v>5.2588967971530259E-2</c:v>
                </c:pt>
                <c:pt idx="9">
                  <c:v>5.2939416197393778E-2</c:v>
                </c:pt>
                <c:pt idx="10">
                  <c:v>5.4598820513285087E-2</c:v>
                </c:pt>
                <c:pt idx="11">
                  <c:v>5.6376131380897421E-2</c:v>
                </c:pt>
                <c:pt idx="12">
                  <c:v>5.6668206563584157E-2</c:v>
                </c:pt>
                <c:pt idx="13">
                  <c:v>5.8084686265906092E-2</c:v>
                </c:pt>
                <c:pt idx="14">
                  <c:v>5.8936423268218942E-2</c:v>
                </c:pt>
                <c:pt idx="15">
                  <c:v>6.1409226532017511E-2</c:v>
                </c:pt>
                <c:pt idx="16">
                  <c:v>6.1705837615240552E-2</c:v>
                </c:pt>
                <c:pt idx="17">
                  <c:v>6.4015658247964111E-2</c:v>
                </c:pt>
                <c:pt idx="18">
                  <c:v>6.6629611003767256E-2</c:v>
                </c:pt>
                <c:pt idx="19">
                  <c:v>6.7331040521388941E-2</c:v>
                </c:pt>
                <c:pt idx="20">
                  <c:v>6.8786101285093784E-2</c:v>
                </c:pt>
                <c:pt idx="21">
                  <c:v>7.1196116575459462E-2</c:v>
                </c:pt>
                <c:pt idx="22">
                  <c:v>7.2882153701328126E-2</c:v>
                </c:pt>
                <c:pt idx="23">
                  <c:v>7.4466283371217176E-2</c:v>
                </c:pt>
                <c:pt idx="24">
                  <c:v>7.6253546114863402E-2</c:v>
                </c:pt>
                <c:pt idx="25">
                  <c:v>7.6497853767629811E-2</c:v>
                </c:pt>
                <c:pt idx="26">
                  <c:v>7.7069262657785603E-2</c:v>
                </c:pt>
                <c:pt idx="27">
                  <c:v>8.0129877138385638E-2</c:v>
                </c:pt>
                <c:pt idx="28">
                  <c:v>8.4660808108987767E-2</c:v>
                </c:pt>
                <c:pt idx="29">
                  <c:v>8.7499777354256125E-2</c:v>
                </c:pt>
                <c:pt idx="30">
                  <c:v>9.1757543625510724E-2</c:v>
                </c:pt>
                <c:pt idx="31">
                  <c:v>0.1091693731369844</c:v>
                </c:pt>
              </c:numCache>
            </c:numRef>
          </c:val>
          <c:extLst>
            <c:ext xmlns:c16="http://schemas.microsoft.com/office/drawing/2014/chart" uri="{C3380CC4-5D6E-409C-BE32-E72D297353CC}">
              <c16:uniqueId val="{00000011-29CD-433A-8039-B0B432FCE1A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'F72'!$B$40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2-29CD-433A-8039-B0B432FCE1AB}"/>
              </c:ext>
            </c:extLst>
          </c:dPt>
          <c:dLbls>
            <c:dLbl>
              <c:idx val="0"/>
              <c:layout>
                <c:manualLayout>
                  <c:x val="-5.8617003367003366E-2"/>
                  <c:y val="0.33392884163277331"/>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2-29CD-433A-8039-B0B432FCE1AB}"/>
                </c:ext>
              </c:extLst>
            </c:dLbl>
            <c:dLbl>
              <c:idx val="1"/>
              <c:delete val="1"/>
              <c:extLst>
                <c:ext xmlns:c15="http://schemas.microsoft.com/office/drawing/2012/chart" uri="{CE6537A1-D6FC-4f65-9D91-7224C49458BB}"/>
                <c:ext xmlns:c16="http://schemas.microsoft.com/office/drawing/2014/chart" uri="{C3380CC4-5D6E-409C-BE32-E72D297353CC}">
                  <c16:uniqueId val="{00000013-29CD-433A-8039-B0B432FCE1A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'F72'!$D$40:$D$41</c:f>
              <c:numCache>
                <c:formatCode>0.00%</c:formatCode>
                <c:ptCount val="2"/>
                <c:pt idx="0">
                  <c:v>6.1699999999999998E-2</c:v>
                </c:pt>
                <c:pt idx="1">
                  <c:v>6.1699999999999998E-2</c:v>
                </c:pt>
              </c:numCache>
            </c:numRef>
          </c:xVal>
          <c:yVal>
            <c:numRef>
              <c:f>'F72'!$C$40:$C$41</c:f>
              <c:numCache>
                <c:formatCode>General</c:formatCode>
                <c:ptCount val="2"/>
                <c:pt idx="0">
                  <c:v>1</c:v>
                </c:pt>
                <c:pt idx="1">
                  <c:v>0</c:v>
                </c:pt>
              </c:numCache>
            </c:numRef>
          </c:yVal>
          <c:smooth val="0"/>
          <c:extLst>
            <c:ext xmlns:c16="http://schemas.microsoft.com/office/drawing/2014/chart" uri="{C3380CC4-5D6E-409C-BE32-E72D297353CC}">
              <c16:uniqueId val="{00000014-29CD-433A-8039-B0B432FCE1AB}"/>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'F73'!$A$7:$B$7</c:f>
              <c:strCache>
                <c:ptCount val="2"/>
                <c:pt idx="0">
                  <c:v>junio</c:v>
                </c:pt>
                <c:pt idx="1">
                  <c:v>2021</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3858-44DF-BCF9-603E91B76C53}"/>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'F73'!$C$6:$E$6</c:f>
              <c:strCache>
                <c:ptCount val="3"/>
                <c:pt idx="0">
                  <c:v>Regular</c:v>
                </c:pt>
                <c:pt idx="1">
                  <c:v>Premium</c:v>
                </c:pt>
                <c:pt idx="2">
                  <c:v>Diésel</c:v>
                </c:pt>
              </c:strCache>
            </c:strRef>
          </c:cat>
          <c:val>
            <c:numRef>
              <c:f>'F73'!$C$7:$E$7</c:f>
              <c:numCache>
                <c:formatCode>0.00</c:formatCode>
                <c:ptCount val="3"/>
                <c:pt idx="0">
                  <c:v>20.908696735740499</c:v>
                </c:pt>
                <c:pt idx="1">
                  <c:v>22.714640909099099</c:v>
                </c:pt>
                <c:pt idx="2">
                  <c:v>21.9336598319891</c:v>
                </c:pt>
              </c:numCache>
            </c:numRef>
          </c:val>
          <c:extLst>
            <c:ext xmlns:c16="http://schemas.microsoft.com/office/drawing/2014/chart" uri="{C3380CC4-5D6E-409C-BE32-E72D297353CC}">
              <c16:uniqueId val="{00000002-3858-44DF-BCF9-603E91B76C53}"/>
            </c:ext>
          </c:extLst>
        </c:ser>
        <c:ser>
          <c:idx val="1"/>
          <c:order val="1"/>
          <c:tx>
            <c:strRef>
              <c:f>'F73'!$A$8:$B$8</c:f>
              <c:strCache>
                <c:ptCount val="2"/>
                <c:pt idx="0">
                  <c:v>julio</c:v>
                </c:pt>
                <c:pt idx="1">
                  <c:v>2021</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3858-44DF-BCF9-603E91B76C53}"/>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'F73'!$C$6:$E$6</c:f>
              <c:strCache>
                <c:ptCount val="3"/>
                <c:pt idx="0">
                  <c:v>Regular</c:v>
                </c:pt>
                <c:pt idx="1">
                  <c:v>Premium</c:v>
                </c:pt>
                <c:pt idx="2">
                  <c:v>Diésel</c:v>
                </c:pt>
              </c:strCache>
            </c:strRef>
          </c:cat>
          <c:val>
            <c:numRef>
              <c:f>'F73'!$C$8:$E$8</c:f>
              <c:numCache>
                <c:formatCode>0.00</c:formatCode>
                <c:ptCount val="3"/>
                <c:pt idx="0">
                  <c:v>20.703406384278502</c:v>
                </c:pt>
                <c:pt idx="1">
                  <c:v>22.6270970072441</c:v>
                </c:pt>
                <c:pt idx="2">
                  <c:v>21.801951594903802</c:v>
                </c:pt>
              </c:numCache>
            </c:numRef>
          </c:val>
          <c:extLst>
            <c:ext xmlns:c16="http://schemas.microsoft.com/office/drawing/2014/chart" uri="{C3380CC4-5D6E-409C-BE32-E72D297353CC}">
              <c16:uniqueId val="{00000004-3858-44DF-BCF9-603E91B76C53}"/>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3"/>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'F74-75'!$G$7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337A-4339-98C6-F8A6E437C967}"/>
              </c:ext>
            </c:extLst>
          </c:dPt>
          <c:dPt>
            <c:idx val="1"/>
            <c:invertIfNegative val="0"/>
            <c:bubble3D val="0"/>
            <c:extLst>
              <c:ext xmlns:c16="http://schemas.microsoft.com/office/drawing/2014/chart" uri="{C3380CC4-5D6E-409C-BE32-E72D297353CC}">
                <c16:uniqueId val="{00000001-337A-4339-98C6-F8A6E437C967}"/>
              </c:ext>
            </c:extLst>
          </c:dPt>
          <c:dPt>
            <c:idx val="2"/>
            <c:invertIfNegative val="0"/>
            <c:bubble3D val="0"/>
            <c:extLst>
              <c:ext xmlns:c16="http://schemas.microsoft.com/office/drawing/2014/chart" uri="{C3380CC4-5D6E-409C-BE32-E72D297353CC}">
                <c16:uniqueId val="{00000002-337A-4339-98C6-F8A6E437C967}"/>
              </c:ext>
            </c:extLst>
          </c:dPt>
          <c:dPt>
            <c:idx val="3"/>
            <c:invertIfNegative val="0"/>
            <c:bubble3D val="0"/>
            <c:extLst>
              <c:ext xmlns:c16="http://schemas.microsoft.com/office/drawing/2014/chart" uri="{C3380CC4-5D6E-409C-BE32-E72D297353CC}">
                <c16:uniqueId val="{00000003-337A-4339-98C6-F8A6E437C967}"/>
              </c:ext>
            </c:extLst>
          </c:dPt>
          <c:dPt>
            <c:idx val="4"/>
            <c:invertIfNegative val="0"/>
            <c:bubble3D val="0"/>
            <c:extLst>
              <c:ext xmlns:c16="http://schemas.microsoft.com/office/drawing/2014/chart" uri="{C3380CC4-5D6E-409C-BE32-E72D297353CC}">
                <c16:uniqueId val="{00000004-337A-4339-98C6-F8A6E437C967}"/>
              </c:ext>
            </c:extLst>
          </c:dPt>
          <c:dPt>
            <c:idx val="5"/>
            <c:invertIfNegative val="0"/>
            <c:bubble3D val="0"/>
            <c:extLst>
              <c:ext xmlns:c16="http://schemas.microsoft.com/office/drawing/2014/chart" uri="{C3380CC4-5D6E-409C-BE32-E72D297353CC}">
                <c16:uniqueId val="{00000005-337A-4339-98C6-F8A6E437C967}"/>
              </c:ext>
            </c:extLst>
          </c:dPt>
          <c:dPt>
            <c:idx val="6"/>
            <c:invertIfNegative val="0"/>
            <c:bubble3D val="0"/>
            <c:spPr>
              <a:solidFill>
                <a:srgbClr val="595959"/>
              </a:solidFill>
            </c:spPr>
            <c:extLst>
              <c:ext xmlns:c16="http://schemas.microsoft.com/office/drawing/2014/chart" uri="{C3380CC4-5D6E-409C-BE32-E72D297353CC}">
                <c16:uniqueId val="{00000007-337A-4339-98C6-F8A6E437C967}"/>
              </c:ext>
            </c:extLst>
          </c:dPt>
          <c:dPt>
            <c:idx val="7"/>
            <c:invertIfNegative val="0"/>
            <c:bubble3D val="0"/>
            <c:extLst>
              <c:ext xmlns:c16="http://schemas.microsoft.com/office/drawing/2014/chart" uri="{C3380CC4-5D6E-409C-BE32-E72D297353CC}">
                <c16:uniqueId val="{00000008-337A-4339-98C6-F8A6E437C967}"/>
              </c:ext>
            </c:extLst>
          </c:dPt>
          <c:dPt>
            <c:idx val="8"/>
            <c:invertIfNegative val="0"/>
            <c:bubble3D val="0"/>
            <c:extLst>
              <c:ext xmlns:c16="http://schemas.microsoft.com/office/drawing/2014/chart" uri="{C3380CC4-5D6E-409C-BE32-E72D297353CC}">
                <c16:uniqueId val="{00000009-337A-4339-98C6-F8A6E437C967}"/>
              </c:ext>
            </c:extLst>
          </c:dPt>
          <c:dPt>
            <c:idx val="9"/>
            <c:invertIfNegative val="0"/>
            <c:bubble3D val="0"/>
            <c:extLst>
              <c:ext xmlns:c16="http://schemas.microsoft.com/office/drawing/2014/chart" uri="{C3380CC4-5D6E-409C-BE32-E72D297353CC}">
                <c16:uniqueId val="{0000000A-337A-4339-98C6-F8A6E437C967}"/>
              </c:ext>
            </c:extLst>
          </c:dPt>
          <c:dPt>
            <c:idx val="10"/>
            <c:invertIfNegative val="0"/>
            <c:bubble3D val="0"/>
            <c:extLst>
              <c:ext xmlns:c16="http://schemas.microsoft.com/office/drawing/2014/chart" uri="{C3380CC4-5D6E-409C-BE32-E72D297353CC}">
                <c16:uniqueId val="{0000000B-337A-4339-98C6-F8A6E437C967}"/>
              </c:ext>
            </c:extLst>
          </c:dPt>
          <c:dPt>
            <c:idx val="11"/>
            <c:invertIfNegative val="0"/>
            <c:bubble3D val="0"/>
            <c:extLst>
              <c:ext xmlns:c16="http://schemas.microsoft.com/office/drawing/2014/chart" uri="{C3380CC4-5D6E-409C-BE32-E72D297353CC}">
                <c16:uniqueId val="{0000000C-337A-4339-98C6-F8A6E437C967}"/>
              </c:ext>
            </c:extLst>
          </c:dPt>
          <c:dPt>
            <c:idx val="12"/>
            <c:invertIfNegative val="0"/>
            <c:bubble3D val="0"/>
            <c:extLst>
              <c:ext xmlns:c16="http://schemas.microsoft.com/office/drawing/2014/chart" uri="{C3380CC4-5D6E-409C-BE32-E72D297353CC}">
                <c16:uniqueId val="{0000000D-337A-4339-98C6-F8A6E437C967}"/>
              </c:ext>
            </c:extLst>
          </c:dPt>
          <c:dPt>
            <c:idx val="13"/>
            <c:invertIfNegative val="0"/>
            <c:bubble3D val="0"/>
            <c:extLst>
              <c:ext xmlns:c16="http://schemas.microsoft.com/office/drawing/2014/chart" uri="{C3380CC4-5D6E-409C-BE32-E72D297353CC}">
                <c16:uniqueId val="{0000000E-337A-4339-98C6-F8A6E437C967}"/>
              </c:ext>
            </c:extLst>
          </c:dPt>
          <c:dPt>
            <c:idx val="14"/>
            <c:invertIfNegative val="0"/>
            <c:bubble3D val="0"/>
            <c:extLst>
              <c:ext xmlns:c16="http://schemas.microsoft.com/office/drawing/2014/chart" uri="{C3380CC4-5D6E-409C-BE32-E72D297353CC}">
                <c16:uniqueId val="{0000000F-337A-4339-98C6-F8A6E437C967}"/>
              </c:ext>
            </c:extLst>
          </c:dPt>
          <c:dPt>
            <c:idx val="15"/>
            <c:invertIfNegative val="0"/>
            <c:bubble3D val="0"/>
            <c:extLst>
              <c:ext xmlns:c16="http://schemas.microsoft.com/office/drawing/2014/chart" uri="{C3380CC4-5D6E-409C-BE32-E72D297353CC}">
                <c16:uniqueId val="{00000010-337A-4339-98C6-F8A6E437C967}"/>
              </c:ext>
            </c:extLst>
          </c:dPt>
          <c:dPt>
            <c:idx val="16"/>
            <c:invertIfNegative val="0"/>
            <c:bubble3D val="0"/>
            <c:extLst>
              <c:ext xmlns:c16="http://schemas.microsoft.com/office/drawing/2014/chart" uri="{C3380CC4-5D6E-409C-BE32-E72D297353CC}">
                <c16:uniqueId val="{00000011-337A-4339-98C6-F8A6E437C967}"/>
              </c:ext>
            </c:extLst>
          </c:dPt>
          <c:dPt>
            <c:idx val="17"/>
            <c:invertIfNegative val="0"/>
            <c:bubble3D val="0"/>
            <c:extLst>
              <c:ext xmlns:c16="http://schemas.microsoft.com/office/drawing/2014/chart" uri="{C3380CC4-5D6E-409C-BE32-E72D297353CC}">
                <c16:uniqueId val="{00000012-337A-4339-98C6-F8A6E437C967}"/>
              </c:ext>
            </c:extLst>
          </c:dPt>
          <c:dPt>
            <c:idx val="18"/>
            <c:invertIfNegative val="0"/>
            <c:bubble3D val="0"/>
            <c:spPr>
              <a:solidFill>
                <a:srgbClr val="595959"/>
              </a:solidFill>
            </c:spPr>
            <c:extLst>
              <c:ext xmlns:c16="http://schemas.microsoft.com/office/drawing/2014/chart" uri="{C3380CC4-5D6E-409C-BE32-E72D297353CC}">
                <c16:uniqueId val="{00000014-337A-4339-98C6-F8A6E437C967}"/>
              </c:ext>
            </c:extLst>
          </c:dPt>
          <c:dPt>
            <c:idx val="19"/>
            <c:invertIfNegative val="0"/>
            <c:bubble3D val="0"/>
            <c:extLst>
              <c:ext xmlns:c16="http://schemas.microsoft.com/office/drawing/2014/chart" uri="{C3380CC4-5D6E-409C-BE32-E72D297353CC}">
                <c16:uniqueId val="{00000015-337A-4339-98C6-F8A6E437C967}"/>
              </c:ext>
            </c:extLst>
          </c:dPt>
          <c:dPt>
            <c:idx val="20"/>
            <c:invertIfNegative val="0"/>
            <c:bubble3D val="0"/>
            <c:extLst>
              <c:ext xmlns:c16="http://schemas.microsoft.com/office/drawing/2014/chart" uri="{C3380CC4-5D6E-409C-BE32-E72D297353CC}">
                <c16:uniqueId val="{00000016-337A-4339-98C6-F8A6E437C967}"/>
              </c:ext>
            </c:extLst>
          </c:dPt>
          <c:dPt>
            <c:idx val="21"/>
            <c:invertIfNegative val="0"/>
            <c:bubble3D val="0"/>
            <c:extLst>
              <c:ext xmlns:c16="http://schemas.microsoft.com/office/drawing/2014/chart" uri="{C3380CC4-5D6E-409C-BE32-E72D297353CC}">
                <c16:uniqueId val="{00000017-337A-4339-98C6-F8A6E437C967}"/>
              </c:ext>
            </c:extLst>
          </c:dPt>
          <c:dPt>
            <c:idx val="22"/>
            <c:invertIfNegative val="0"/>
            <c:bubble3D val="0"/>
            <c:extLst>
              <c:ext xmlns:c16="http://schemas.microsoft.com/office/drawing/2014/chart" uri="{C3380CC4-5D6E-409C-BE32-E72D297353CC}">
                <c16:uniqueId val="{00000018-337A-4339-98C6-F8A6E437C967}"/>
              </c:ext>
            </c:extLst>
          </c:dPt>
          <c:dPt>
            <c:idx val="23"/>
            <c:invertIfNegative val="0"/>
            <c:bubble3D val="0"/>
            <c:extLst>
              <c:ext xmlns:c16="http://schemas.microsoft.com/office/drawing/2014/chart" uri="{C3380CC4-5D6E-409C-BE32-E72D297353CC}">
                <c16:uniqueId val="{00000019-337A-4339-98C6-F8A6E437C967}"/>
              </c:ext>
            </c:extLst>
          </c:dPt>
          <c:dPt>
            <c:idx val="24"/>
            <c:invertIfNegative val="0"/>
            <c:bubble3D val="0"/>
            <c:extLst>
              <c:ext xmlns:c16="http://schemas.microsoft.com/office/drawing/2014/chart" uri="{C3380CC4-5D6E-409C-BE32-E72D297353CC}">
                <c16:uniqueId val="{0000001A-337A-4339-98C6-F8A6E437C967}"/>
              </c:ext>
            </c:extLst>
          </c:dPt>
          <c:dPt>
            <c:idx val="25"/>
            <c:invertIfNegative val="0"/>
            <c:bubble3D val="0"/>
            <c:extLst>
              <c:ext xmlns:c16="http://schemas.microsoft.com/office/drawing/2014/chart" uri="{C3380CC4-5D6E-409C-BE32-E72D297353CC}">
                <c16:uniqueId val="{0000001B-337A-4339-98C6-F8A6E437C967}"/>
              </c:ext>
            </c:extLst>
          </c:dPt>
          <c:dPt>
            <c:idx val="26"/>
            <c:invertIfNegative val="0"/>
            <c:bubble3D val="0"/>
            <c:extLst>
              <c:ext xmlns:c16="http://schemas.microsoft.com/office/drawing/2014/chart" uri="{C3380CC4-5D6E-409C-BE32-E72D297353CC}">
                <c16:uniqueId val="{0000001C-337A-4339-98C6-F8A6E437C967}"/>
              </c:ext>
            </c:extLst>
          </c:dPt>
          <c:dPt>
            <c:idx val="27"/>
            <c:invertIfNegative val="0"/>
            <c:bubble3D val="0"/>
            <c:extLst>
              <c:ext xmlns:c16="http://schemas.microsoft.com/office/drawing/2014/chart" uri="{C3380CC4-5D6E-409C-BE32-E72D297353CC}">
                <c16:uniqueId val="{0000001D-337A-4339-98C6-F8A6E437C967}"/>
              </c:ext>
            </c:extLst>
          </c:dPt>
          <c:dPt>
            <c:idx val="28"/>
            <c:invertIfNegative val="0"/>
            <c:bubble3D val="0"/>
            <c:extLst>
              <c:ext xmlns:c16="http://schemas.microsoft.com/office/drawing/2014/chart" uri="{C3380CC4-5D6E-409C-BE32-E72D297353CC}">
                <c16:uniqueId val="{0000001E-337A-4339-98C6-F8A6E437C967}"/>
              </c:ext>
            </c:extLst>
          </c:dPt>
          <c:dPt>
            <c:idx val="29"/>
            <c:invertIfNegative val="0"/>
            <c:bubble3D val="0"/>
            <c:extLst>
              <c:ext xmlns:c16="http://schemas.microsoft.com/office/drawing/2014/chart" uri="{C3380CC4-5D6E-409C-BE32-E72D297353CC}">
                <c16:uniqueId val="{0000001F-337A-4339-98C6-F8A6E437C967}"/>
              </c:ext>
            </c:extLst>
          </c:dPt>
          <c:dPt>
            <c:idx val="30"/>
            <c:invertIfNegative val="0"/>
            <c:bubble3D val="0"/>
            <c:spPr>
              <a:solidFill>
                <a:srgbClr val="595959"/>
              </a:solidFill>
            </c:spPr>
            <c:extLst>
              <c:ext xmlns:c16="http://schemas.microsoft.com/office/drawing/2014/chart" uri="{C3380CC4-5D6E-409C-BE32-E72D297353CC}">
                <c16:uniqueId val="{00000021-337A-4339-98C6-F8A6E437C967}"/>
              </c:ext>
            </c:extLst>
          </c:dPt>
          <c:dPt>
            <c:idx val="31"/>
            <c:invertIfNegative val="0"/>
            <c:bubble3D val="0"/>
            <c:extLst>
              <c:ext xmlns:c16="http://schemas.microsoft.com/office/drawing/2014/chart" uri="{C3380CC4-5D6E-409C-BE32-E72D297353CC}">
                <c16:uniqueId val="{00000022-337A-4339-98C6-F8A6E437C967}"/>
              </c:ext>
            </c:extLst>
          </c:dPt>
          <c:dPt>
            <c:idx val="32"/>
            <c:invertIfNegative val="0"/>
            <c:bubble3D val="0"/>
            <c:extLst>
              <c:ext xmlns:c16="http://schemas.microsoft.com/office/drawing/2014/chart" uri="{C3380CC4-5D6E-409C-BE32-E72D297353CC}">
                <c16:uniqueId val="{00000023-337A-4339-98C6-F8A6E437C967}"/>
              </c:ext>
            </c:extLst>
          </c:dPt>
          <c:dPt>
            <c:idx val="33"/>
            <c:invertIfNegative val="0"/>
            <c:bubble3D val="0"/>
            <c:extLst>
              <c:ext xmlns:c16="http://schemas.microsoft.com/office/drawing/2014/chart" uri="{C3380CC4-5D6E-409C-BE32-E72D297353CC}">
                <c16:uniqueId val="{00000024-337A-4339-98C6-F8A6E437C967}"/>
              </c:ext>
            </c:extLst>
          </c:dPt>
          <c:dPt>
            <c:idx val="34"/>
            <c:invertIfNegative val="0"/>
            <c:bubble3D val="0"/>
            <c:extLst>
              <c:ext xmlns:c16="http://schemas.microsoft.com/office/drawing/2014/chart" uri="{C3380CC4-5D6E-409C-BE32-E72D297353CC}">
                <c16:uniqueId val="{00000025-337A-4339-98C6-F8A6E437C967}"/>
              </c:ext>
            </c:extLst>
          </c:dPt>
          <c:dPt>
            <c:idx val="35"/>
            <c:invertIfNegative val="0"/>
            <c:bubble3D val="0"/>
            <c:extLst>
              <c:ext xmlns:c16="http://schemas.microsoft.com/office/drawing/2014/chart" uri="{C3380CC4-5D6E-409C-BE32-E72D297353CC}">
                <c16:uniqueId val="{00000026-337A-4339-98C6-F8A6E437C967}"/>
              </c:ext>
            </c:extLst>
          </c:dPt>
          <c:dPt>
            <c:idx val="36"/>
            <c:invertIfNegative val="0"/>
            <c:bubble3D val="0"/>
            <c:extLst>
              <c:ext xmlns:c16="http://schemas.microsoft.com/office/drawing/2014/chart" uri="{C3380CC4-5D6E-409C-BE32-E72D297353CC}">
                <c16:uniqueId val="{00000027-337A-4339-98C6-F8A6E437C967}"/>
              </c:ext>
            </c:extLst>
          </c:dPt>
          <c:dPt>
            <c:idx val="37"/>
            <c:invertIfNegative val="0"/>
            <c:bubble3D val="0"/>
            <c:extLst>
              <c:ext xmlns:c16="http://schemas.microsoft.com/office/drawing/2014/chart" uri="{C3380CC4-5D6E-409C-BE32-E72D297353CC}">
                <c16:uniqueId val="{00000028-337A-4339-98C6-F8A6E437C967}"/>
              </c:ext>
            </c:extLst>
          </c:dPt>
          <c:dPt>
            <c:idx val="38"/>
            <c:invertIfNegative val="0"/>
            <c:bubble3D val="0"/>
            <c:extLst>
              <c:ext xmlns:c16="http://schemas.microsoft.com/office/drawing/2014/chart" uri="{C3380CC4-5D6E-409C-BE32-E72D297353CC}">
                <c16:uniqueId val="{00000029-337A-4339-98C6-F8A6E437C967}"/>
              </c:ext>
            </c:extLst>
          </c:dPt>
          <c:dPt>
            <c:idx val="39"/>
            <c:invertIfNegative val="0"/>
            <c:bubble3D val="0"/>
            <c:extLst>
              <c:ext xmlns:c16="http://schemas.microsoft.com/office/drawing/2014/chart" uri="{C3380CC4-5D6E-409C-BE32-E72D297353CC}">
                <c16:uniqueId val="{0000002A-337A-4339-98C6-F8A6E437C967}"/>
              </c:ext>
            </c:extLst>
          </c:dPt>
          <c:dPt>
            <c:idx val="40"/>
            <c:invertIfNegative val="0"/>
            <c:bubble3D val="0"/>
            <c:extLst>
              <c:ext xmlns:c16="http://schemas.microsoft.com/office/drawing/2014/chart" uri="{C3380CC4-5D6E-409C-BE32-E72D297353CC}">
                <c16:uniqueId val="{0000002B-337A-4339-98C6-F8A6E437C967}"/>
              </c:ext>
            </c:extLst>
          </c:dPt>
          <c:dPt>
            <c:idx val="41"/>
            <c:invertIfNegative val="0"/>
            <c:bubble3D val="0"/>
            <c:extLst>
              <c:ext xmlns:c16="http://schemas.microsoft.com/office/drawing/2014/chart" uri="{C3380CC4-5D6E-409C-BE32-E72D297353CC}">
                <c16:uniqueId val="{0000002C-337A-4339-98C6-F8A6E437C967}"/>
              </c:ext>
            </c:extLst>
          </c:dPt>
          <c:dPt>
            <c:idx val="42"/>
            <c:invertIfNegative val="0"/>
            <c:bubble3D val="0"/>
            <c:spPr>
              <a:solidFill>
                <a:srgbClr val="595959"/>
              </a:solidFill>
            </c:spPr>
            <c:extLst>
              <c:ext xmlns:c16="http://schemas.microsoft.com/office/drawing/2014/chart" uri="{C3380CC4-5D6E-409C-BE32-E72D297353CC}">
                <c16:uniqueId val="{0000002E-337A-4339-98C6-F8A6E437C967}"/>
              </c:ext>
            </c:extLst>
          </c:dPt>
          <c:dPt>
            <c:idx val="43"/>
            <c:invertIfNegative val="0"/>
            <c:bubble3D val="0"/>
            <c:extLst>
              <c:ext xmlns:c16="http://schemas.microsoft.com/office/drawing/2014/chart" uri="{C3380CC4-5D6E-409C-BE32-E72D297353CC}">
                <c16:uniqueId val="{0000002F-337A-4339-98C6-F8A6E437C967}"/>
              </c:ext>
            </c:extLst>
          </c:dPt>
          <c:dPt>
            <c:idx val="44"/>
            <c:invertIfNegative val="0"/>
            <c:bubble3D val="0"/>
            <c:extLst>
              <c:ext xmlns:c16="http://schemas.microsoft.com/office/drawing/2014/chart" uri="{C3380CC4-5D6E-409C-BE32-E72D297353CC}">
                <c16:uniqueId val="{00000030-337A-4339-98C6-F8A6E437C967}"/>
              </c:ext>
            </c:extLst>
          </c:dPt>
          <c:dPt>
            <c:idx val="45"/>
            <c:invertIfNegative val="0"/>
            <c:bubble3D val="0"/>
            <c:extLst>
              <c:ext xmlns:c16="http://schemas.microsoft.com/office/drawing/2014/chart" uri="{C3380CC4-5D6E-409C-BE32-E72D297353CC}">
                <c16:uniqueId val="{00000031-337A-4339-98C6-F8A6E437C967}"/>
              </c:ext>
            </c:extLst>
          </c:dPt>
          <c:dPt>
            <c:idx val="46"/>
            <c:invertIfNegative val="0"/>
            <c:bubble3D val="0"/>
            <c:extLst>
              <c:ext xmlns:c16="http://schemas.microsoft.com/office/drawing/2014/chart" uri="{C3380CC4-5D6E-409C-BE32-E72D297353CC}">
                <c16:uniqueId val="{00000032-337A-4339-98C6-F8A6E437C967}"/>
              </c:ext>
            </c:extLst>
          </c:dPt>
          <c:dPt>
            <c:idx val="47"/>
            <c:invertIfNegative val="0"/>
            <c:bubble3D val="0"/>
            <c:extLst>
              <c:ext xmlns:c16="http://schemas.microsoft.com/office/drawing/2014/chart" uri="{C3380CC4-5D6E-409C-BE32-E72D297353CC}">
                <c16:uniqueId val="{00000033-337A-4339-98C6-F8A6E437C967}"/>
              </c:ext>
            </c:extLst>
          </c:dPt>
          <c:dPt>
            <c:idx val="48"/>
            <c:invertIfNegative val="0"/>
            <c:bubble3D val="0"/>
            <c:extLst>
              <c:ext xmlns:c16="http://schemas.microsoft.com/office/drawing/2014/chart" uri="{C3380CC4-5D6E-409C-BE32-E72D297353CC}">
                <c16:uniqueId val="{00000034-337A-4339-98C6-F8A6E437C967}"/>
              </c:ext>
            </c:extLst>
          </c:dPt>
          <c:dPt>
            <c:idx val="49"/>
            <c:invertIfNegative val="0"/>
            <c:bubble3D val="0"/>
            <c:extLst>
              <c:ext xmlns:c16="http://schemas.microsoft.com/office/drawing/2014/chart" uri="{C3380CC4-5D6E-409C-BE32-E72D297353CC}">
                <c16:uniqueId val="{00000035-337A-4339-98C6-F8A6E437C967}"/>
              </c:ext>
            </c:extLst>
          </c:dPt>
          <c:dPt>
            <c:idx val="50"/>
            <c:invertIfNegative val="0"/>
            <c:bubble3D val="0"/>
            <c:extLst>
              <c:ext xmlns:c16="http://schemas.microsoft.com/office/drawing/2014/chart" uri="{C3380CC4-5D6E-409C-BE32-E72D297353CC}">
                <c16:uniqueId val="{00000036-337A-4339-98C6-F8A6E437C967}"/>
              </c:ext>
            </c:extLst>
          </c:dPt>
          <c:dPt>
            <c:idx val="51"/>
            <c:invertIfNegative val="0"/>
            <c:bubble3D val="0"/>
            <c:extLst>
              <c:ext xmlns:c16="http://schemas.microsoft.com/office/drawing/2014/chart" uri="{C3380CC4-5D6E-409C-BE32-E72D297353CC}">
                <c16:uniqueId val="{00000037-337A-4339-98C6-F8A6E437C967}"/>
              </c:ext>
            </c:extLst>
          </c:dPt>
          <c:dPt>
            <c:idx val="52"/>
            <c:invertIfNegative val="0"/>
            <c:bubble3D val="0"/>
            <c:extLst>
              <c:ext xmlns:c16="http://schemas.microsoft.com/office/drawing/2014/chart" uri="{C3380CC4-5D6E-409C-BE32-E72D297353CC}">
                <c16:uniqueId val="{00000038-337A-4339-98C6-F8A6E437C967}"/>
              </c:ext>
            </c:extLst>
          </c:dPt>
          <c:dPt>
            <c:idx val="53"/>
            <c:invertIfNegative val="0"/>
            <c:bubble3D val="0"/>
            <c:extLst>
              <c:ext xmlns:c16="http://schemas.microsoft.com/office/drawing/2014/chart" uri="{C3380CC4-5D6E-409C-BE32-E72D297353CC}">
                <c16:uniqueId val="{00000039-337A-4339-98C6-F8A6E437C967}"/>
              </c:ext>
            </c:extLst>
          </c:dPt>
          <c:dPt>
            <c:idx val="54"/>
            <c:invertIfNegative val="0"/>
            <c:bubble3D val="0"/>
            <c:spPr>
              <a:solidFill>
                <a:srgbClr val="595959"/>
              </a:solidFill>
            </c:spPr>
            <c:extLst>
              <c:ext xmlns:c16="http://schemas.microsoft.com/office/drawing/2014/chart" uri="{C3380CC4-5D6E-409C-BE32-E72D297353CC}">
                <c16:uniqueId val="{0000003B-337A-4339-98C6-F8A6E437C967}"/>
              </c:ext>
            </c:extLst>
          </c:dPt>
          <c:dLbls>
            <c:dLbl>
              <c:idx val="6"/>
              <c:layout>
                <c:manualLayout>
                  <c:x val="-8.4524454272353437E-3"/>
                  <c:y val="-0.11396989332709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7A-4339-98C6-F8A6E437C967}"/>
                </c:ext>
              </c:extLst>
            </c:dLbl>
            <c:dLbl>
              <c:idx val="18"/>
              <c:layout>
                <c:manualLayout>
                  <c:x val="-1.4791779497661851E-2"/>
                  <c:y val="-7.123118332943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37A-4339-98C6-F8A6E437C967}"/>
                </c:ext>
              </c:extLst>
            </c:dLbl>
            <c:dLbl>
              <c:idx val="30"/>
              <c:layout>
                <c:manualLayout>
                  <c:x val="-8.4524454272353437E-3"/>
                  <c:y val="-2.8492473331774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37A-4339-98C6-F8A6E437C967}"/>
                </c:ext>
              </c:extLst>
            </c:dLbl>
            <c:dLbl>
              <c:idx val="42"/>
              <c:layout>
                <c:manualLayout>
                  <c:x val="-1.0565556784044179E-2"/>
                  <c:y val="-1.0684677499415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37A-4339-98C6-F8A6E437C967}"/>
                </c:ext>
              </c:extLst>
            </c:dLbl>
            <c:dLbl>
              <c:idx val="54"/>
              <c:layout>
                <c:manualLayout>
                  <c:x val="-1.0565556784044333E-2"/>
                  <c:y val="-3.561559166471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37A-4339-98C6-F8A6E437C967}"/>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'F74-75'!$A$8:$B$62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'F74-75'!$G$8:$G$62</c:f>
              <c:numCache>
                <c:formatCode>0.00</c:formatCode>
                <c:ptCount val="55"/>
                <c:pt idx="0">
                  <c:v>19.9863037552036</c:v>
                </c:pt>
                <c:pt idx="1">
                  <c:v>19.857039909603401</c:v>
                </c:pt>
                <c:pt idx="2">
                  <c:v>19.628467454866499</c:v>
                </c:pt>
                <c:pt idx="3">
                  <c:v>19.605807363743398</c:v>
                </c:pt>
                <c:pt idx="4">
                  <c:v>19.489299394743199</c:v>
                </c:pt>
                <c:pt idx="5">
                  <c:v>19.295113198193899</c:v>
                </c:pt>
                <c:pt idx="6">
                  <c:v>19.114319801053899</c:v>
                </c:pt>
                <c:pt idx="7">
                  <c:v>19.095890832869799</c:v>
                </c:pt>
                <c:pt idx="8">
                  <c:v>19.300492061940499</c:v>
                </c:pt>
                <c:pt idx="9">
                  <c:v>19.330889884914399</c:v>
                </c:pt>
                <c:pt idx="10">
                  <c:v>19.226012779148199</c:v>
                </c:pt>
                <c:pt idx="11">
                  <c:v>19.284397962023998</c:v>
                </c:pt>
                <c:pt idx="12">
                  <c:v>19.8897460835726</c:v>
                </c:pt>
                <c:pt idx="13">
                  <c:v>20.7299717406319</c:v>
                </c:pt>
                <c:pt idx="14">
                  <c:v>20.942873235135401</c:v>
                </c:pt>
                <c:pt idx="15">
                  <c:v>21.114996484700299</c:v>
                </c:pt>
                <c:pt idx="16">
                  <c:v>21.419257321719702</c:v>
                </c:pt>
                <c:pt idx="17">
                  <c:v>21.6686407568832</c:v>
                </c:pt>
                <c:pt idx="18">
                  <c:v>21.869113577480299</c:v>
                </c:pt>
                <c:pt idx="19">
                  <c:v>22.211299984929699</c:v>
                </c:pt>
                <c:pt idx="20">
                  <c:v>22.410483197414099</c:v>
                </c:pt>
                <c:pt idx="21">
                  <c:v>22.571944308433999</c:v>
                </c:pt>
                <c:pt idx="22">
                  <c:v>22.429033126487798</c:v>
                </c:pt>
                <c:pt idx="23">
                  <c:v>22.016692611972399</c:v>
                </c:pt>
                <c:pt idx="24">
                  <c:v>21.9332423393647</c:v>
                </c:pt>
                <c:pt idx="25">
                  <c:v>22.389650798324499</c:v>
                </c:pt>
                <c:pt idx="26">
                  <c:v>22.823442901492999</c:v>
                </c:pt>
                <c:pt idx="27">
                  <c:v>22.6844520945073</c:v>
                </c:pt>
                <c:pt idx="28">
                  <c:v>22.752708279819899</c:v>
                </c:pt>
                <c:pt idx="29">
                  <c:v>22.581701035232498</c:v>
                </c:pt>
                <c:pt idx="30">
                  <c:v>22.507969985544701</c:v>
                </c:pt>
                <c:pt idx="31">
                  <c:v>22.3572074655645</c:v>
                </c:pt>
                <c:pt idx="32">
                  <c:v>22.2779051043665</c:v>
                </c:pt>
                <c:pt idx="33">
                  <c:v>22.136163598015901</c:v>
                </c:pt>
                <c:pt idx="34">
                  <c:v>21.948307635583198</c:v>
                </c:pt>
                <c:pt idx="35">
                  <c:v>21.9715109335249</c:v>
                </c:pt>
                <c:pt idx="36">
                  <c:v>21.977608613889199</c:v>
                </c:pt>
                <c:pt idx="37">
                  <c:v>21.726009932410001</c:v>
                </c:pt>
                <c:pt idx="38">
                  <c:v>20.229225058573299</c:v>
                </c:pt>
                <c:pt idx="39">
                  <c:v>17.216270584098702</c:v>
                </c:pt>
                <c:pt idx="40">
                  <c:v>18.240041035032</c:v>
                </c:pt>
                <c:pt idx="41">
                  <c:v>19.566691775307</c:v>
                </c:pt>
                <c:pt idx="42">
                  <c:v>20.513565338443001</c:v>
                </c:pt>
                <c:pt idx="43">
                  <c:v>20.395570627937701</c:v>
                </c:pt>
                <c:pt idx="44">
                  <c:v>20.2049930323087</c:v>
                </c:pt>
                <c:pt idx="45">
                  <c:v>19.903290185528601</c:v>
                </c:pt>
                <c:pt idx="46">
                  <c:v>19.110027879033801</c:v>
                </c:pt>
                <c:pt idx="47">
                  <c:v>19.1859702928821</c:v>
                </c:pt>
                <c:pt idx="48">
                  <c:v>20.019351421627</c:v>
                </c:pt>
                <c:pt idx="49">
                  <c:v>20.7130090435051</c:v>
                </c:pt>
                <c:pt idx="50">
                  <c:v>21.040298679403001</c:v>
                </c:pt>
                <c:pt idx="51">
                  <c:v>21.0065263038965</c:v>
                </c:pt>
                <c:pt idx="52">
                  <c:v>21.0179246481202</c:v>
                </c:pt>
                <c:pt idx="53">
                  <c:v>20.908696735740499</c:v>
                </c:pt>
                <c:pt idx="54">
                  <c:v>20.703406384278502</c:v>
                </c:pt>
              </c:numCache>
            </c:numRef>
          </c:val>
          <c:extLst>
            <c:ext xmlns:c16="http://schemas.microsoft.com/office/drawing/2014/chart" uri="{C3380CC4-5D6E-409C-BE32-E72D297353CC}">
              <c16:uniqueId val="{0000003C-337A-4339-98C6-F8A6E437C967}"/>
            </c:ext>
          </c:extLst>
        </c:ser>
        <c:ser>
          <c:idx val="1"/>
          <c:order val="1"/>
          <c:tx>
            <c:strRef>
              <c:f>'F74-75'!$H$7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3D-337A-4339-98C6-F8A6E437C967}"/>
              </c:ext>
            </c:extLst>
          </c:dPt>
          <c:dPt>
            <c:idx val="1"/>
            <c:invertIfNegative val="0"/>
            <c:bubble3D val="0"/>
            <c:extLst>
              <c:ext xmlns:c16="http://schemas.microsoft.com/office/drawing/2014/chart" uri="{C3380CC4-5D6E-409C-BE32-E72D297353CC}">
                <c16:uniqueId val="{0000003E-337A-4339-98C6-F8A6E437C967}"/>
              </c:ext>
            </c:extLst>
          </c:dPt>
          <c:dPt>
            <c:idx val="2"/>
            <c:invertIfNegative val="0"/>
            <c:bubble3D val="0"/>
            <c:extLst>
              <c:ext xmlns:c16="http://schemas.microsoft.com/office/drawing/2014/chart" uri="{C3380CC4-5D6E-409C-BE32-E72D297353CC}">
                <c16:uniqueId val="{0000003F-337A-4339-98C6-F8A6E437C967}"/>
              </c:ext>
            </c:extLst>
          </c:dPt>
          <c:dPt>
            <c:idx val="3"/>
            <c:invertIfNegative val="0"/>
            <c:bubble3D val="0"/>
            <c:extLst>
              <c:ext xmlns:c16="http://schemas.microsoft.com/office/drawing/2014/chart" uri="{C3380CC4-5D6E-409C-BE32-E72D297353CC}">
                <c16:uniqueId val="{00000040-337A-4339-98C6-F8A6E437C967}"/>
              </c:ext>
            </c:extLst>
          </c:dPt>
          <c:dPt>
            <c:idx val="4"/>
            <c:invertIfNegative val="0"/>
            <c:bubble3D val="0"/>
            <c:extLst>
              <c:ext xmlns:c16="http://schemas.microsoft.com/office/drawing/2014/chart" uri="{C3380CC4-5D6E-409C-BE32-E72D297353CC}">
                <c16:uniqueId val="{00000041-337A-4339-98C6-F8A6E437C967}"/>
              </c:ext>
            </c:extLst>
          </c:dPt>
          <c:dPt>
            <c:idx val="5"/>
            <c:invertIfNegative val="0"/>
            <c:bubble3D val="0"/>
            <c:extLst>
              <c:ext xmlns:c16="http://schemas.microsoft.com/office/drawing/2014/chart" uri="{C3380CC4-5D6E-409C-BE32-E72D297353CC}">
                <c16:uniqueId val="{00000042-337A-4339-98C6-F8A6E437C967}"/>
              </c:ext>
            </c:extLst>
          </c:dPt>
          <c:dPt>
            <c:idx val="6"/>
            <c:invertIfNegative val="0"/>
            <c:bubble3D val="0"/>
            <c:spPr>
              <a:solidFill>
                <a:srgbClr val="FFC000"/>
              </a:solidFill>
            </c:spPr>
            <c:extLst>
              <c:ext xmlns:c16="http://schemas.microsoft.com/office/drawing/2014/chart" uri="{C3380CC4-5D6E-409C-BE32-E72D297353CC}">
                <c16:uniqueId val="{00000044-337A-4339-98C6-F8A6E437C967}"/>
              </c:ext>
            </c:extLst>
          </c:dPt>
          <c:dPt>
            <c:idx val="7"/>
            <c:invertIfNegative val="0"/>
            <c:bubble3D val="0"/>
            <c:extLst>
              <c:ext xmlns:c16="http://schemas.microsoft.com/office/drawing/2014/chart" uri="{C3380CC4-5D6E-409C-BE32-E72D297353CC}">
                <c16:uniqueId val="{00000045-337A-4339-98C6-F8A6E437C967}"/>
              </c:ext>
            </c:extLst>
          </c:dPt>
          <c:dPt>
            <c:idx val="8"/>
            <c:invertIfNegative val="0"/>
            <c:bubble3D val="0"/>
            <c:extLst>
              <c:ext xmlns:c16="http://schemas.microsoft.com/office/drawing/2014/chart" uri="{C3380CC4-5D6E-409C-BE32-E72D297353CC}">
                <c16:uniqueId val="{00000046-337A-4339-98C6-F8A6E437C967}"/>
              </c:ext>
            </c:extLst>
          </c:dPt>
          <c:dPt>
            <c:idx val="9"/>
            <c:invertIfNegative val="0"/>
            <c:bubble3D val="0"/>
            <c:extLst>
              <c:ext xmlns:c16="http://schemas.microsoft.com/office/drawing/2014/chart" uri="{C3380CC4-5D6E-409C-BE32-E72D297353CC}">
                <c16:uniqueId val="{00000047-337A-4339-98C6-F8A6E437C967}"/>
              </c:ext>
            </c:extLst>
          </c:dPt>
          <c:dPt>
            <c:idx val="10"/>
            <c:invertIfNegative val="0"/>
            <c:bubble3D val="0"/>
            <c:extLst>
              <c:ext xmlns:c16="http://schemas.microsoft.com/office/drawing/2014/chart" uri="{C3380CC4-5D6E-409C-BE32-E72D297353CC}">
                <c16:uniqueId val="{00000048-337A-4339-98C6-F8A6E437C967}"/>
              </c:ext>
            </c:extLst>
          </c:dPt>
          <c:dPt>
            <c:idx val="11"/>
            <c:invertIfNegative val="0"/>
            <c:bubble3D val="0"/>
            <c:extLst>
              <c:ext xmlns:c16="http://schemas.microsoft.com/office/drawing/2014/chart" uri="{C3380CC4-5D6E-409C-BE32-E72D297353CC}">
                <c16:uniqueId val="{00000049-337A-4339-98C6-F8A6E437C967}"/>
              </c:ext>
            </c:extLst>
          </c:dPt>
          <c:dPt>
            <c:idx val="12"/>
            <c:invertIfNegative val="0"/>
            <c:bubble3D val="0"/>
            <c:extLst>
              <c:ext xmlns:c16="http://schemas.microsoft.com/office/drawing/2014/chart" uri="{C3380CC4-5D6E-409C-BE32-E72D297353CC}">
                <c16:uniqueId val="{0000004A-337A-4339-98C6-F8A6E437C967}"/>
              </c:ext>
            </c:extLst>
          </c:dPt>
          <c:dPt>
            <c:idx val="13"/>
            <c:invertIfNegative val="0"/>
            <c:bubble3D val="0"/>
            <c:extLst>
              <c:ext xmlns:c16="http://schemas.microsoft.com/office/drawing/2014/chart" uri="{C3380CC4-5D6E-409C-BE32-E72D297353CC}">
                <c16:uniqueId val="{0000004B-337A-4339-98C6-F8A6E437C967}"/>
              </c:ext>
            </c:extLst>
          </c:dPt>
          <c:dPt>
            <c:idx val="14"/>
            <c:invertIfNegative val="0"/>
            <c:bubble3D val="0"/>
            <c:extLst>
              <c:ext xmlns:c16="http://schemas.microsoft.com/office/drawing/2014/chart" uri="{C3380CC4-5D6E-409C-BE32-E72D297353CC}">
                <c16:uniqueId val="{0000004C-337A-4339-98C6-F8A6E437C967}"/>
              </c:ext>
            </c:extLst>
          </c:dPt>
          <c:dPt>
            <c:idx val="15"/>
            <c:invertIfNegative val="0"/>
            <c:bubble3D val="0"/>
            <c:extLst>
              <c:ext xmlns:c16="http://schemas.microsoft.com/office/drawing/2014/chart" uri="{C3380CC4-5D6E-409C-BE32-E72D297353CC}">
                <c16:uniqueId val="{0000004D-337A-4339-98C6-F8A6E437C967}"/>
              </c:ext>
            </c:extLst>
          </c:dPt>
          <c:dPt>
            <c:idx val="16"/>
            <c:invertIfNegative val="0"/>
            <c:bubble3D val="0"/>
            <c:extLst>
              <c:ext xmlns:c16="http://schemas.microsoft.com/office/drawing/2014/chart" uri="{C3380CC4-5D6E-409C-BE32-E72D297353CC}">
                <c16:uniqueId val="{0000004E-337A-4339-98C6-F8A6E437C967}"/>
              </c:ext>
            </c:extLst>
          </c:dPt>
          <c:dPt>
            <c:idx val="17"/>
            <c:invertIfNegative val="0"/>
            <c:bubble3D val="0"/>
            <c:extLst>
              <c:ext xmlns:c16="http://schemas.microsoft.com/office/drawing/2014/chart" uri="{C3380CC4-5D6E-409C-BE32-E72D297353CC}">
                <c16:uniqueId val="{0000004F-337A-4339-98C6-F8A6E437C967}"/>
              </c:ext>
            </c:extLst>
          </c:dPt>
          <c:dPt>
            <c:idx val="18"/>
            <c:invertIfNegative val="0"/>
            <c:bubble3D val="0"/>
            <c:spPr>
              <a:solidFill>
                <a:srgbClr val="FFC000"/>
              </a:solidFill>
            </c:spPr>
            <c:extLst>
              <c:ext xmlns:c16="http://schemas.microsoft.com/office/drawing/2014/chart" uri="{C3380CC4-5D6E-409C-BE32-E72D297353CC}">
                <c16:uniqueId val="{00000051-337A-4339-98C6-F8A6E437C967}"/>
              </c:ext>
            </c:extLst>
          </c:dPt>
          <c:dPt>
            <c:idx val="19"/>
            <c:invertIfNegative val="0"/>
            <c:bubble3D val="0"/>
            <c:extLst>
              <c:ext xmlns:c16="http://schemas.microsoft.com/office/drawing/2014/chart" uri="{C3380CC4-5D6E-409C-BE32-E72D297353CC}">
                <c16:uniqueId val="{00000052-337A-4339-98C6-F8A6E437C967}"/>
              </c:ext>
            </c:extLst>
          </c:dPt>
          <c:dPt>
            <c:idx val="20"/>
            <c:invertIfNegative val="0"/>
            <c:bubble3D val="0"/>
            <c:extLst>
              <c:ext xmlns:c16="http://schemas.microsoft.com/office/drawing/2014/chart" uri="{C3380CC4-5D6E-409C-BE32-E72D297353CC}">
                <c16:uniqueId val="{00000053-337A-4339-98C6-F8A6E437C967}"/>
              </c:ext>
            </c:extLst>
          </c:dPt>
          <c:dPt>
            <c:idx val="21"/>
            <c:invertIfNegative val="0"/>
            <c:bubble3D val="0"/>
            <c:extLst>
              <c:ext xmlns:c16="http://schemas.microsoft.com/office/drawing/2014/chart" uri="{C3380CC4-5D6E-409C-BE32-E72D297353CC}">
                <c16:uniqueId val="{00000054-337A-4339-98C6-F8A6E437C967}"/>
              </c:ext>
            </c:extLst>
          </c:dPt>
          <c:dPt>
            <c:idx val="22"/>
            <c:invertIfNegative val="0"/>
            <c:bubble3D val="0"/>
            <c:extLst>
              <c:ext xmlns:c16="http://schemas.microsoft.com/office/drawing/2014/chart" uri="{C3380CC4-5D6E-409C-BE32-E72D297353CC}">
                <c16:uniqueId val="{00000055-337A-4339-98C6-F8A6E437C967}"/>
              </c:ext>
            </c:extLst>
          </c:dPt>
          <c:dPt>
            <c:idx val="23"/>
            <c:invertIfNegative val="0"/>
            <c:bubble3D val="0"/>
            <c:extLst>
              <c:ext xmlns:c16="http://schemas.microsoft.com/office/drawing/2014/chart" uri="{C3380CC4-5D6E-409C-BE32-E72D297353CC}">
                <c16:uniqueId val="{00000056-337A-4339-98C6-F8A6E437C967}"/>
              </c:ext>
            </c:extLst>
          </c:dPt>
          <c:dPt>
            <c:idx val="24"/>
            <c:invertIfNegative val="0"/>
            <c:bubble3D val="0"/>
            <c:extLst>
              <c:ext xmlns:c16="http://schemas.microsoft.com/office/drawing/2014/chart" uri="{C3380CC4-5D6E-409C-BE32-E72D297353CC}">
                <c16:uniqueId val="{00000057-337A-4339-98C6-F8A6E437C967}"/>
              </c:ext>
            </c:extLst>
          </c:dPt>
          <c:dPt>
            <c:idx val="25"/>
            <c:invertIfNegative val="0"/>
            <c:bubble3D val="0"/>
            <c:extLst>
              <c:ext xmlns:c16="http://schemas.microsoft.com/office/drawing/2014/chart" uri="{C3380CC4-5D6E-409C-BE32-E72D297353CC}">
                <c16:uniqueId val="{00000058-337A-4339-98C6-F8A6E437C967}"/>
              </c:ext>
            </c:extLst>
          </c:dPt>
          <c:dPt>
            <c:idx val="26"/>
            <c:invertIfNegative val="0"/>
            <c:bubble3D val="0"/>
            <c:extLst>
              <c:ext xmlns:c16="http://schemas.microsoft.com/office/drawing/2014/chart" uri="{C3380CC4-5D6E-409C-BE32-E72D297353CC}">
                <c16:uniqueId val="{00000059-337A-4339-98C6-F8A6E437C967}"/>
              </c:ext>
            </c:extLst>
          </c:dPt>
          <c:dPt>
            <c:idx val="27"/>
            <c:invertIfNegative val="0"/>
            <c:bubble3D val="0"/>
            <c:extLst>
              <c:ext xmlns:c16="http://schemas.microsoft.com/office/drawing/2014/chart" uri="{C3380CC4-5D6E-409C-BE32-E72D297353CC}">
                <c16:uniqueId val="{0000005A-337A-4339-98C6-F8A6E437C967}"/>
              </c:ext>
            </c:extLst>
          </c:dPt>
          <c:dPt>
            <c:idx val="28"/>
            <c:invertIfNegative val="0"/>
            <c:bubble3D val="0"/>
            <c:extLst>
              <c:ext xmlns:c16="http://schemas.microsoft.com/office/drawing/2014/chart" uri="{C3380CC4-5D6E-409C-BE32-E72D297353CC}">
                <c16:uniqueId val="{0000005B-337A-4339-98C6-F8A6E437C967}"/>
              </c:ext>
            </c:extLst>
          </c:dPt>
          <c:dPt>
            <c:idx val="29"/>
            <c:invertIfNegative val="0"/>
            <c:bubble3D val="0"/>
            <c:extLst>
              <c:ext xmlns:c16="http://schemas.microsoft.com/office/drawing/2014/chart" uri="{C3380CC4-5D6E-409C-BE32-E72D297353CC}">
                <c16:uniqueId val="{0000005C-337A-4339-98C6-F8A6E437C967}"/>
              </c:ext>
            </c:extLst>
          </c:dPt>
          <c:dPt>
            <c:idx val="30"/>
            <c:invertIfNegative val="0"/>
            <c:bubble3D val="0"/>
            <c:spPr>
              <a:solidFill>
                <a:srgbClr val="FFC000"/>
              </a:solidFill>
            </c:spPr>
            <c:extLst>
              <c:ext xmlns:c16="http://schemas.microsoft.com/office/drawing/2014/chart" uri="{C3380CC4-5D6E-409C-BE32-E72D297353CC}">
                <c16:uniqueId val="{0000005E-337A-4339-98C6-F8A6E437C967}"/>
              </c:ext>
            </c:extLst>
          </c:dPt>
          <c:dPt>
            <c:idx val="31"/>
            <c:invertIfNegative val="0"/>
            <c:bubble3D val="0"/>
            <c:extLst>
              <c:ext xmlns:c16="http://schemas.microsoft.com/office/drawing/2014/chart" uri="{C3380CC4-5D6E-409C-BE32-E72D297353CC}">
                <c16:uniqueId val="{0000005F-337A-4339-98C6-F8A6E437C967}"/>
              </c:ext>
            </c:extLst>
          </c:dPt>
          <c:dPt>
            <c:idx val="32"/>
            <c:invertIfNegative val="0"/>
            <c:bubble3D val="0"/>
            <c:extLst>
              <c:ext xmlns:c16="http://schemas.microsoft.com/office/drawing/2014/chart" uri="{C3380CC4-5D6E-409C-BE32-E72D297353CC}">
                <c16:uniqueId val="{00000060-337A-4339-98C6-F8A6E437C967}"/>
              </c:ext>
            </c:extLst>
          </c:dPt>
          <c:dPt>
            <c:idx val="33"/>
            <c:invertIfNegative val="0"/>
            <c:bubble3D val="0"/>
            <c:extLst>
              <c:ext xmlns:c16="http://schemas.microsoft.com/office/drawing/2014/chart" uri="{C3380CC4-5D6E-409C-BE32-E72D297353CC}">
                <c16:uniqueId val="{00000061-337A-4339-98C6-F8A6E437C967}"/>
              </c:ext>
            </c:extLst>
          </c:dPt>
          <c:dPt>
            <c:idx val="34"/>
            <c:invertIfNegative val="0"/>
            <c:bubble3D val="0"/>
            <c:extLst>
              <c:ext xmlns:c16="http://schemas.microsoft.com/office/drawing/2014/chart" uri="{C3380CC4-5D6E-409C-BE32-E72D297353CC}">
                <c16:uniqueId val="{00000062-337A-4339-98C6-F8A6E437C967}"/>
              </c:ext>
            </c:extLst>
          </c:dPt>
          <c:dPt>
            <c:idx val="35"/>
            <c:invertIfNegative val="0"/>
            <c:bubble3D val="0"/>
            <c:extLst>
              <c:ext xmlns:c16="http://schemas.microsoft.com/office/drawing/2014/chart" uri="{C3380CC4-5D6E-409C-BE32-E72D297353CC}">
                <c16:uniqueId val="{00000063-337A-4339-98C6-F8A6E437C967}"/>
              </c:ext>
            </c:extLst>
          </c:dPt>
          <c:dPt>
            <c:idx val="36"/>
            <c:invertIfNegative val="0"/>
            <c:bubble3D val="0"/>
            <c:extLst>
              <c:ext xmlns:c16="http://schemas.microsoft.com/office/drawing/2014/chart" uri="{C3380CC4-5D6E-409C-BE32-E72D297353CC}">
                <c16:uniqueId val="{00000064-337A-4339-98C6-F8A6E437C967}"/>
              </c:ext>
            </c:extLst>
          </c:dPt>
          <c:dPt>
            <c:idx val="37"/>
            <c:invertIfNegative val="0"/>
            <c:bubble3D val="0"/>
            <c:extLst>
              <c:ext xmlns:c16="http://schemas.microsoft.com/office/drawing/2014/chart" uri="{C3380CC4-5D6E-409C-BE32-E72D297353CC}">
                <c16:uniqueId val="{00000065-337A-4339-98C6-F8A6E437C967}"/>
              </c:ext>
            </c:extLst>
          </c:dPt>
          <c:dPt>
            <c:idx val="38"/>
            <c:invertIfNegative val="0"/>
            <c:bubble3D val="0"/>
            <c:extLst>
              <c:ext xmlns:c16="http://schemas.microsoft.com/office/drawing/2014/chart" uri="{C3380CC4-5D6E-409C-BE32-E72D297353CC}">
                <c16:uniqueId val="{00000066-337A-4339-98C6-F8A6E437C967}"/>
              </c:ext>
            </c:extLst>
          </c:dPt>
          <c:dPt>
            <c:idx val="39"/>
            <c:invertIfNegative val="0"/>
            <c:bubble3D val="0"/>
            <c:extLst>
              <c:ext xmlns:c16="http://schemas.microsoft.com/office/drawing/2014/chart" uri="{C3380CC4-5D6E-409C-BE32-E72D297353CC}">
                <c16:uniqueId val="{00000067-337A-4339-98C6-F8A6E437C967}"/>
              </c:ext>
            </c:extLst>
          </c:dPt>
          <c:dPt>
            <c:idx val="40"/>
            <c:invertIfNegative val="0"/>
            <c:bubble3D val="0"/>
            <c:extLst>
              <c:ext xmlns:c16="http://schemas.microsoft.com/office/drawing/2014/chart" uri="{C3380CC4-5D6E-409C-BE32-E72D297353CC}">
                <c16:uniqueId val="{00000068-337A-4339-98C6-F8A6E437C967}"/>
              </c:ext>
            </c:extLst>
          </c:dPt>
          <c:dPt>
            <c:idx val="41"/>
            <c:invertIfNegative val="0"/>
            <c:bubble3D val="0"/>
            <c:extLst>
              <c:ext xmlns:c16="http://schemas.microsoft.com/office/drawing/2014/chart" uri="{C3380CC4-5D6E-409C-BE32-E72D297353CC}">
                <c16:uniqueId val="{00000069-337A-4339-98C6-F8A6E437C967}"/>
              </c:ext>
            </c:extLst>
          </c:dPt>
          <c:dPt>
            <c:idx val="42"/>
            <c:invertIfNegative val="0"/>
            <c:bubble3D val="0"/>
            <c:spPr>
              <a:solidFill>
                <a:srgbClr val="FFC000"/>
              </a:solidFill>
            </c:spPr>
            <c:extLst>
              <c:ext xmlns:c16="http://schemas.microsoft.com/office/drawing/2014/chart" uri="{C3380CC4-5D6E-409C-BE32-E72D297353CC}">
                <c16:uniqueId val="{0000006B-337A-4339-98C6-F8A6E437C967}"/>
              </c:ext>
            </c:extLst>
          </c:dPt>
          <c:dPt>
            <c:idx val="43"/>
            <c:invertIfNegative val="0"/>
            <c:bubble3D val="0"/>
            <c:extLst>
              <c:ext xmlns:c16="http://schemas.microsoft.com/office/drawing/2014/chart" uri="{C3380CC4-5D6E-409C-BE32-E72D297353CC}">
                <c16:uniqueId val="{0000006C-337A-4339-98C6-F8A6E437C967}"/>
              </c:ext>
            </c:extLst>
          </c:dPt>
          <c:dPt>
            <c:idx val="44"/>
            <c:invertIfNegative val="0"/>
            <c:bubble3D val="0"/>
            <c:extLst>
              <c:ext xmlns:c16="http://schemas.microsoft.com/office/drawing/2014/chart" uri="{C3380CC4-5D6E-409C-BE32-E72D297353CC}">
                <c16:uniqueId val="{0000006D-337A-4339-98C6-F8A6E437C967}"/>
              </c:ext>
            </c:extLst>
          </c:dPt>
          <c:dPt>
            <c:idx val="45"/>
            <c:invertIfNegative val="0"/>
            <c:bubble3D val="0"/>
            <c:extLst>
              <c:ext xmlns:c16="http://schemas.microsoft.com/office/drawing/2014/chart" uri="{C3380CC4-5D6E-409C-BE32-E72D297353CC}">
                <c16:uniqueId val="{0000006E-337A-4339-98C6-F8A6E437C967}"/>
              </c:ext>
            </c:extLst>
          </c:dPt>
          <c:dPt>
            <c:idx val="46"/>
            <c:invertIfNegative val="0"/>
            <c:bubble3D val="0"/>
            <c:extLst>
              <c:ext xmlns:c16="http://schemas.microsoft.com/office/drawing/2014/chart" uri="{C3380CC4-5D6E-409C-BE32-E72D297353CC}">
                <c16:uniqueId val="{0000006F-337A-4339-98C6-F8A6E437C967}"/>
              </c:ext>
            </c:extLst>
          </c:dPt>
          <c:dPt>
            <c:idx val="47"/>
            <c:invertIfNegative val="0"/>
            <c:bubble3D val="0"/>
            <c:extLst>
              <c:ext xmlns:c16="http://schemas.microsoft.com/office/drawing/2014/chart" uri="{C3380CC4-5D6E-409C-BE32-E72D297353CC}">
                <c16:uniqueId val="{00000070-337A-4339-98C6-F8A6E437C967}"/>
              </c:ext>
            </c:extLst>
          </c:dPt>
          <c:dPt>
            <c:idx val="48"/>
            <c:invertIfNegative val="0"/>
            <c:bubble3D val="0"/>
            <c:extLst>
              <c:ext xmlns:c16="http://schemas.microsoft.com/office/drawing/2014/chart" uri="{C3380CC4-5D6E-409C-BE32-E72D297353CC}">
                <c16:uniqueId val="{00000071-337A-4339-98C6-F8A6E437C967}"/>
              </c:ext>
            </c:extLst>
          </c:dPt>
          <c:dPt>
            <c:idx val="49"/>
            <c:invertIfNegative val="0"/>
            <c:bubble3D val="0"/>
            <c:extLst>
              <c:ext xmlns:c16="http://schemas.microsoft.com/office/drawing/2014/chart" uri="{C3380CC4-5D6E-409C-BE32-E72D297353CC}">
                <c16:uniqueId val="{00000072-337A-4339-98C6-F8A6E437C967}"/>
              </c:ext>
            </c:extLst>
          </c:dPt>
          <c:dPt>
            <c:idx val="50"/>
            <c:invertIfNegative val="0"/>
            <c:bubble3D val="0"/>
            <c:extLst>
              <c:ext xmlns:c16="http://schemas.microsoft.com/office/drawing/2014/chart" uri="{C3380CC4-5D6E-409C-BE32-E72D297353CC}">
                <c16:uniqueId val="{00000073-337A-4339-98C6-F8A6E437C967}"/>
              </c:ext>
            </c:extLst>
          </c:dPt>
          <c:dPt>
            <c:idx val="51"/>
            <c:invertIfNegative val="0"/>
            <c:bubble3D val="0"/>
            <c:extLst>
              <c:ext xmlns:c16="http://schemas.microsoft.com/office/drawing/2014/chart" uri="{C3380CC4-5D6E-409C-BE32-E72D297353CC}">
                <c16:uniqueId val="{00000074-337A-4339-98C6-F8A6E437C967}"/>
              </c:ext>
            </c:extLst>
          </c:dPt>
          <c:dPt>
            <c:idx val="52"/>
            <c:invertIfNegative val="0"/>
            <c:bubble3D val="0"/>
            <c:extLst>
              <c:ext xmlns:c16="http://schemas.microsoft.com/office/drawing/2014/chart" uri="{C3380CC4-5D6E-409C-BE32-E72D297353CC}">
                <c16:uniqueId val="{00000075-337A-4339-98C6-F8A6E437C967}"/>
              </c:ext>
            </c:extLst>
          </c:dPt>
          <c:dPt>
            <c:idx val="53"/>
            <c:invertIfNegative val="0"/>
            <c:bubble3D val="0"/>
            <c:extLst>
              <c:ext xmlns:c16="http://schemas.microsoft.com/office/drawing/2014/chart" uri="{C3380CC4-5D6E-409C-BE32-E72D297353CC}">
                <c16:uniqueId val="{00000076-337A-4339-98C6-F8A6E437C967}"/>
              </c:ext>
            </c:extLst>
          </c:dPt>
          <c:dPt>
            <c:idx val="54"/>
            <c:invertIfNegative val="0"/>
            <c:bubble3D val="0"/>
            <c:spPr>
              <a:solidFill>
                <a:srgbClr val="FFC000"/>
              </a:solidFill>
            </c:spPr>
            <c:extLst>
              <c:ext xmlns:c16="http://schemas.microsoft.com/office/drawing/2014/chart" uri="{C3380CC4-5D6E-409C-BE32-E72D297353CC}">
                <c16:uniqueId val="{00000078-337A-4339-98C6-F8A6E437C967}"/>
              </c:ext>
            </c:extLst>
          </c:dPt>
          <c:dLbls>
            <c:dLbl>
              <c:idx val="6"/>
              <c:layout>
                <c:manualLayout>
                  <c:x val="0"/>
                  <c:y val="-8.5477419995322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337A-4339-98C6-F8A6E437C967}"/>
                </c:ext>
              </c:extLst>
            </c:dLbl>
            <c:dLbl>
              <c:idx val="18"/>
              <c:layout>
                <c:manualLayout>
                  <c:x val="2.1131113568088359E-3"/>
                  <c:y val="-6.4108064996491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337A-4339-98C6-F8A6E437C967}"/>
                </c:ext>
              </c:extLst>
            </c:dLbl>
            <c:dLbl>
              <c:idx val="30"/>
              <c:layout>
                <c:manualLayout>
                  <c:x val="8.4524454272352657E-3"/>
                  <c:y val="-0.103285215827681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337A-4339-98C6-F8A6E437C967}"/>
                </c:ext>
              </c:extLst>
            </c:dLbl>
            <c:dLbl>
              <c:idx val="42"/>
              <c:layout>
                <c:manualLayout>
                  <c:x val="4.2262227136176719E-3"/>
                  <c:y val="-6.4108064996491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337A-4339-98C6-F8A6E437C967}"/>
                </c:ext>
              </c:extLst>
            </c:dLbl>
            <c:dLbl>
              <c:idx val="54"/>
              <c:layout>
                <c:manualLayout>
                  <c:x val="0"/>
                  <c:y val="-4.9861828330604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337A-4339-98C6-F8A6E437C967}"/>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'F74-75'!$A$8:$B$62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'F74-75'!$H$8:$H$62</c:f>
              <c:numCache>
                <c:formatCode>0.00</c:formatCode>
                <c:ptCount val="55"/>
                <c:pt idx="0">
                  <c:v>19.438063300863501</c:v>
                </c:pt>
                <c:pt idx="1">
                  <c:v>19.1403199431651</c:v>
                </c:pt>
                <c:pt idx="2">
                  <c:v>18.942953870425299</c:v>
                </c:pt>
                <c:pt idx="3">
                  <c:v>18.912580746178001</c:v>
                </c:pt>
                <c:pt idx="4">
                  <c:v>18.8143118938772</c:v>
                </c:pt>
                <c:pt idx="5">
                  <c:v>18.643119090570899</c:v>
                </c:pt>
                <c:pt idx="6">
                  <c:v>18.465065647146801</c:v>
                </c:pt>
                <c:pt idx="7">
                  <c:v>18.4647308700252</c:v>
                </c:pt>
                <c:pt idx="8">
                  <c:v>18.674308833902799</c:v>
                </c:pt>
                <c:pt idx="9">
                  <c:v>18.713407906199599</c:v>
                </c:pt>
                <c:pt idx="10">
                  <c:v>18.639064048235099</c:v>
                </c:pt>
                <c:pt idx="11">
                  <c:v>18.692295492577401</c:v>
                </c:pt>
                <c:pt idx="12">
                  <c:v>19.223163894205499</c:v>
                </c:pt>
                <c:pt idx="13">
                  <c:v>19.889830635984701</c:v>
                </c:pt>
                <c:pt idx="14">
                  <c:v>20.086703548500999</c:v>
                </c:pt>
                <c:pt idx="15">
                  <c:v>20.272253127060601</c:v>
                </c:pt>
                <c:pt idx="16">
                  <c:v>20.543642053222801</c:v>
                </c:pt>
                <c:pt idx="17">
                  <c:v>20.700793374227601</c:v>
                </c:pt>
                <c:pt idx="18">
                  <c:v>20.994997252576699</c:v>
                </c:pt>
                <c:pt idx="19">
                  <c:v>21.461121492500698</c:v>
                </c:pt>
                <c:pt idx="20">
                  <c:v>21.660819520204299</c:v>
                </c:pt>
                <c:pt idx="21">
                  <c:v>21.774951941694599</c:v>
                </c:pt>
                <c:pt idx="22">
                  <c:v>21.5633326631222</c:v>
                </c:pt>
                <c:pt idx="23">
                  <c:v>21.081916971638599</c:v>
                </c:pt>
                <c:pt idx="24">
                  <c:v>20.745928940160201</c:v>
                </c:pt>
                <c:pt idx="25">
                  <c:v>21.2172834792736</c:v>
                </c:pt>
                <c:pt idx="26">
                  <c:v>21.6878175482811</c:v>
                </c:pt>
                <c:pt idx="27">
                  <c:v>21.435583668785</c:v>
                </c:pt>
                <c:pt idx="28">
                  <c:v>21.4099035384716</c:v>
                </c:pt>
                <c:pt idx="29">
                  <c:v>21.2727217155057</c:v>
                </c:pt>
                <c:pt idx="30">
                  <c:v>21.2689442975025</c:v>
                </c:pt>
                <c:pt idx="31">
                  <c:v>21.1472646055383</c:v>
                </c:pt>
                <c:pt idx="32">
                  <c:v>21.1836100169537</c:v>
                </c:pt>
                <c:pt idx="33">
                  <c:v>21.0254362237159</c:v>
                </c:pt>
                <c:pt idx="34">
                  <c:v>20.8487664434621</c:v>
                </c:pt>
                <c:pt idx="35">
                  <c:v>20.863793546747701</c:v>
                </c:pt>
                <c:pt idx="36">
                  <c:v>20.8451799703098</c:v>
                </c:pt>
                <c:pt idx="37">
                  <c:v>20.638108818250501</c:v>
                </c:pt>
                <c:pt idx="38">
                  <c:v>19.031186892277798</c:v>
                </c:pt>
                <c:pt idx="39">
                  <c:v>16.233839155126699</c:v>
                </c:pt>
                <c:pt idx="40">
                  <c:v>17.405799947527701</c:v>
                </c:pt>
                <c:pt idx="41">
                  <c:v>18.800962675843699</c:v>
                </c:pt>
                <c:pt idx="42">
                  <c:v>19.680504034324599</c:v>
                </c:pt>
                <c:pt idx="43">
                  <c:v>19.6033683201461</c:v>
                </c:pt>
                <c:pt idx="44">
                  <c:v>19.4895957685418</c:v>
                </c:pt>
                <c:pt idx="45">
                  <c:v>19.222433003033899</c:v>
                </c:pt>
                <c:pt idx="46">
                  <c:v>18.5072186555823</c:v>
                </c:pt>
                <c:pt idx="47">
                  <c:v>18.636661318790502</c:v>
                </c:pt>
                <c:pt idx="48">
                  <c:v>19.520580656119702</c:v>
                </c:pt>
                <c:pt idx="49">
                  <c:v>20.2446774268303</c:v>
                </c:pt>
                <c:pt idx="50">
                  <c:v>20.439926368091299</c:v>
                </c:pt>
                <c:pt idx="51">
                  <c:v>20.455719869981099</c:v>
                </c:pt>
                <c:pt idx="52">
                  <c:v>20.451064902090199</c:v>
                </c:pt>
                <c:pt idx="53">
                  <c:v>20.3881282935094</c:v>
                </c:pt>
                <c:pt idx="54">
                  <c:v>20.283168586878801</c:v>
                </c:pt>
              </c:numCache>
            </c:numRef>
          </c:val>
          <c:extLst>
            <c:ext xmlns:c16="http://schemas.microsoft.com/office/drawing/2014/chart" uri="{C3380CC4-5D6E-409C-BE32-E72D297353CC}">
              <c16:uniqueId val="{00000079-337A-4339-98C6-F8A6E437C967}"/>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'F74-75'!$E$7</c:f>
              <c:strCache>
                <c:ptCount val="1"/>
                <c:pt idx="0">
                  <c:v>Jalisco</c:v>
                </c:pt>
              </c:strCache>
            </c:strRef>
          </c:tx>
          <c:spPr>
            <a:solidFill>
              <a:srgbClr val="AFB7BC"/>
            </a:solidFill>
          </c:spPr>
          <c:invertIfNegative val="0"/>
          <c:dPt>
            <c:idx val="3"/>
            <c:invertIfNegative val="0"/>
            <c:bubble3D val="0"/>
            <c:extLst>
              <c:ext xmlns:c16="http://schemas.microsoft.com/office/drawing/2014/chart" uri="{C3380CC4-5D6E-409C-BE32-E72D297353CC}">
                <c16:uniqueId val="{00000000-0B0C-4586-930C-387FB4D02AE0}"/>
              </c:ext>
            </c:extLst>
          </c:dPt>
          <c:dPt>
            <c:idx val="4"/>
            <c:invertIfNegative val="0"/>
            <c:bubble3D val="0"/>
            <c:extLst>
              <c:ext xmlns:c16="http://schemas.microsoft.com/office/drawing/2014/chart" uri="{C3380CC4-5D6E-409C-BE32-E72D297353CC}">
                <c16:uniqueId val="{00000001-0B0C-4586-930C-387FB4D02AE0}"/>
              </c:ext>
            </c:extLst>
          </c:dPt>
          <c:dPt>
            <c:idx val="5"/>
            <c:invertIfNegative val="0"/>
            <c:bubble3D val="0"/>
            <c:extLst>
              <c:ext xmlns:c16="http://schemas.microsoft.com/office/drawing/2014/chart" uri="{C3380CC4-5D6E-409C-BE32-E72D297353CC}">
                <c16:uniqueId val="{00000002-0B0C-4586-930C-387FB4D02AE0}"/>
              </c:ext>
            </c:extLst>
          </c:dPt>
          <c:dPt>
            <c:idx val="6"/>
            <c:invertIfNegative val="0"/>
            <c:bubble3D val="0"/>
            <c:spPr>
              <a:solidFill>
                <a:srgbClr val="595959"/>
              </a:solidFill>
            </c:spPr>
            <c:extLst>
              <c:ext xmlns:c16="http://schemas.microsoft.com/office/drawing/2014/chart" uri="{C3380CC4-5D6E-409C-BE32-E72D297353CC}">
                <c16:uniqueId val="{00000004-0B0C-4586-930C-387FB4D02AE0}"/>
              </c:ext>
            </c:extLst>
          </c:dPt>
          <c:dPt>
            <c:idx val="15"/>
            <c:invertIfNegative val="0"/>
            <c:bubble3D val="0"/>
            <c:extLst>
              <c:ext xmlns:c16="http://schemas.microsoft.com/office/drawing/2014/chart" uri="{C3380CC4-5D6E-409C-BE32-E72D297353CC}">
                <c16:uniqueId val="{00000005-0B0C-4586-930C-387FB4D02AE0}"/>
              </c:ext>
            </c:extLst>
          </c:dPt>
          <c:dPt>
            <c:idx val="16"/>
            <c:invertIfNegative val="0"/>
            <c:bubble3D val="0"/>
            <c:extLst>
              <c:ext xmlns:c16="http://schemas.microsoft.com/office/drawing/2014/chart" uri="{C3380CC4-5D6E-409C-BE32-E72D297353CC}">
                <c16:uniqueId val="{00000006-0B0C-4586-930C-387FB4D02AE0}"/>
              </c:ext>
            </c:extLst>
          </c:dPt>
          <c:dPt>
            <c:idx val="17"/>
            <c:invertIfNegative val="0"/>
            <c:bubble3D val="0"/>
            <c:extLst>
              <c:ext xmlns:c16="http://schemas.microsoft.com/office/drawing/2014/chart" uri="{C3380CC4-5D6E-409C-BE32-E72D297353CC}">
                <c16:uniqueId val="{00000007-0B0C-4586-930C-387FB4D02AE0}"/>
              </c:ext>
            </c:extLst>
          </c:dPt>
          <c:dPt>
            <c:idx val="18"/>
            <c:invertIfNegative val="0"/>
            <c:bubble3D val="0"/>
            <c:spPr>
              <a:solidFill>
                <a:srgbClr val="595959"/>
              </a:solidFill>
            </c:spPr>
            <c:extLst>
              <c:ext xmlns:c16="http://schemas.microsoft.com/office/drawing/2014/chart" uri="{C3380CC4-5D6E-409C-BE32-E72D297353CC}">
                <c16:uniqueId val="{00000009-0B0C-4586-930C-387FB4D02AE0}"/>
              </c:ext>
            </c:extLst>
          </c:dPt>
          <c:dPt>
            <c:idx val="27"/>
            <c:invertIfNegative val="0"/>
            <c:bubble3D val="0"/>
            <c:extLst>
              <c:ext xmlns:c16="http://schemas.microsoft.com/office/drawing/2014/chart" uri="{C3380CC4-5D6E-409C-BE32-E72D297353CC}">
                <c16:uniqueId val="{0000000A-0B0C-4586-930C-387FB4D02AE0}"/>
              </c:ext>
            </c:extLst>
          </c:dPt>
          <c:dPt>
            <c:idx val="28"/>
            <c:invertIfNegative val="0"/>
            <c:bubble3D val="0"/>
            <c:extLst>
              <c:ext xmlns:c16="http://schemas.microsoft.com/office/drawing/2014/chart" uri="{C3380CC4-5D6E-409C-BE32-E72D297353CC}">
                <c16:uniqueId val="{0000000B-0B0C-4586-930C-387FB4D02AE0}"/>
              </c:ext>
            </c:extLst>
          </c:dPt>
          <c:dPt>
            <c:idx val="29"/>
            <c:invertIfNegative val="0"/>
            <c:bubble3D val="0"/>
            <c:extLst>
              <c:ext xmlns:c16="http://schemas.microsoft.com/office/drawing/2014/chart" uri="{C3380CC4-5D6E-409C-BE32-E72D297353CC}">
                <c16:uniqueId val="{0000000C-0B0C-4586-930C-387FB4D02AE0}"/>
              </c:ext>
            </c:extLst>
          </c:dPt>
          <c:dPt>
            <c:idx val="30"/>
            <c:invertIfNegative val="0"/>
            <c:bubble3D val="0"/>
            <c:spPr>
              <a:solidFill>
                <a:srgbClr val="595959"/>
              </a:solidFill>
            </c:spPr>
            <c:extLst>
              <c:ext xmlns:c16="http://schemas.microsoft.com/office/drawing/2014/chart" uri="{C3380CC4-5D6E-409C-BE32-E72D297353CC}">
                <c16:uniqueId val="{0000000E-0B0C-4586-930C-387FB4D02AE0}"/>
              </c:ext>
            </c:extLst>
          </c:dPt>
          <c:dPt>
            <c:idx val="39"/>
            <c:invertIfNegative val="0"/>
            <c:bubble3D val="0"/>
            <c:extLst>
              <c:ext xmlns:c16="http://schemas.microsoft.com/office/drawing/2014/chart" uri="{C3380CC4-5D6E-409C-BE32-E72D297353CC}">
                <c16:uniqueId val="{0000000F-0B0C-4586-930C-387FB4D02AE0}"/>
              </c:ext>
            </c:extLst>
          </c:dPt>
          <c:dPt>
            <c:idx val="40"/>
            <c:invertIfNegative val="0"/>
            <c:bubble3D val="0"/>
            <c:extLst>
              <c:ext xmlns:c16="http://schemas.microsoft.com/office/drawing/2014/chart" uri="{C3380CC4-5D6E-409C-BE32-E72D297353CC}">
                <c16:uniqueId val="{00000010-0B0C-4586-930C-387FB4D02AE0}"/>
              </c:ext>
            </c:extLst>
          </c:dPt>
          <c:dPt>
            <c:idx val="41"/>
            <c:invertIfNegative val="0"/>
            <c:bubble3D val="0"/>
            <c:extLst>
              <c:ext xmlns:c16="http://schemas.microsoft.com/office/drawing/2014/chart" uri="{C3380CC4-5D6E-409C-BE32-E72D297353CC}">
                <c16:uniqueId val="{00000011-0B0C-4586-930C-387FB4D02AE0}"/>
              </c:ext>
            </c:extLst>
          </c:dPt>
          <c:dPt>
            <c:idx val="42"/>
            <c:invertIfNegative val="0"/>
            <c:bubble3D val="0"/>
            <c:spPr>
              <a:solidFill>
                <a:srgbClr val="595959"/>
              </a:solidFill>
            </c:spPr>
            <c:extLst>
              <c:ext xmlns:c16="http://schemas.microsoft.com/office/drawing/2014/chart" uri="{C3380CC4-5D6E-409C-BE32-E72D297353CC}">
                <c16:uniqueId val="{00000013-0B0C-4586-930C-387FB4D02AE0}"/>
              </c:ext>
            </c:extLst>
          </c:dPt>
          <c:dPt>
            <c:idx val="51"/>
            <c:invertIfNegative val="0"/>
            <c:bubble3D val="0"/>
            <c:extLst>
              <c:ext xmlns:c16="http://schemas.microsoft.com/office/drawing/2014/chart" uri="{C3380CC4-5D6E-409C-BE32-E72D297353CC}">
                <c16:uniqueId val="{00000014-0B0C-4586-930C-387FB4D02AE0}"/>
              </c:ext>
            </c:extLst>
          </c:dPt>
          <c:dPt>
            <c:idx val="52"/>
            <c:invertIfNegative val="0"/>
            <c:bubble3D val="0"/>
            <c:extLst>
              <c:ext xmlns:c16="http://schemas.microsoft.com/office/drawing/2014/chart" uri="{C3380CC4-5D6E-409C-BE32-E72D297353CC}">
                <c16:uniqueId val="{00000015-0B0C-4586-930C-387FB4D02AE0}"/>
              </c:ext>
            </c:extLst>
          </c:dPt>
          <c:dPt>
            <c:idx val="53"/>
            <c:invertIfNegative val="0"/>
            <c:bubble3D val="0"/>
            <c:extLst>
              <c:ext xmlns:c16="http://schemas.microsoft.com/office/drawing/2014/chart" uri="{C3380CC4-5D6E-409C-BE32-E72D297353CC}">
                <c16:uniqueId val="{00000016-0B0C-4586-930C-387FB4D02AE0}"/>
              </c:ext>
            </c:extLst>
          </c:dPt>
          <c:dPt>
            <c:idx val="54"/>
            <c:invertIfNegative val="0"/>
            <c:bubble3D val="0"/>
            <c:spPr>
              <a:solidFill>
                <a:srgbClr val="595959"/>
              </a:solidFill>
            </c:spPr>
            <c:extLst>
              <c:ext xmlns:c16="http://schemas.microsoft.com/office/drawing/2014/chart" uri="{C3380CC4-5D6E-409C-BE32-E72D297353CC}">
                <c16:uniqueId val="{00000018-0B0C-4586-930C-387FB4D02AE0}"/>
              </c:ext>
            </c:extLst>
          </c:dPt>
          <c:dLbls>
            <c:dLbl>
              <c:idx val="6"/>
              <c:layout>
                <c:manualLayout>
                  <c:x val="-1.0409755859258152E-2"/>
                  <c:y val="-4.6235127607272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0C-4586-930C-387FB4D02AE0}"/>
                </c:ext>
              </c:extLst>
            </c:dLbl>
            <c:dLbl>
              <c:idx val="18"/>
              <c:layout>
                <c:manualLayout>
                  <c:x val="-1.4573658202961387E-2"/>
                  <c:y val="-3.9122031052307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0C-4586-930C-387FB4D02AE0}"/>
                </c:ext>
              </c:extLst>
            </c:dLbl>
            <c:dLbl>
              <c:idx val="30"/>
              <c:layout>
                <c:manualLayout>
                  <c:x val="-1.0409755859258133E-2"/>
                  <c:y val="-1.778274138741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B0C-4586-930C-387FB4D02AE0}"/>
                </c:ext>
              </c:extLst>
            </c:dLbl>
            <c:dLbl>
              <c:idx val="42"/>
              <c:layout>
                <c:manualLayout>
                  <c:x val="-8.3278046874065061E-3"/>
                  <c:y val="-2.8452386219859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B0C-4586-930C-387FB4D02AE0}"/>
                </c:ext>
              </c:extLst>
            </c:dLbl>
            <c:dLbl>
              <c:idx val="54"/>
              <c:layout>
                <c:manualLayout>
                  <c:x val="-1.4573658202961387E-2"/>
                  <c:y val="-2.1339289664894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B0C-4586-930C-387FB4D02AE0}"/>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'F74-75'!$A$8:$B$62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'F74-75'!$E$8:$E$62</c:f>
              <c:numCache>
                <c:formatCode>0.00</c:formatCode>
                <c:ptCount val="55"/>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20.703406384278502</c:v>
                </c:pt>
              </c:numCache>
            </c:numRef>
          </c:val>
          <c:extLst>
            <c:ext xmlns:c16="http://schemas.microsoft.com/office/drawing/2014/chart" uri="{C3380CC4-5D6E-409C-BE32-E72D297353CC}">
              <c16:uniqueId val="{00000019-0B0C-4586-930C-387FB4D02AE0}"/>
            </c:ext>
          </c:extLst>
        </c:ser>
        <c:ser>
          <c:idx val="1"/>
          <c:order val="1"/>
          <c:tx>
            <c:strRef>
              <c:f>'F74-75'!$F$7</c:f>
              <c:strCache>
                <c:ptCount val="1"/>
                <c:pt idx="0">
                  <c:v>Nacional</c:v>
                </c:pt>
              </c:strCache>
            </c:strRef>
          </c:tx>
          <c:spPr>
            <a:solidFill>
              <a:srgbClr val="E5D8B7"/>
            </a:solidFill>
          </c:spPr>
          <c:invertIfNegative val="0"/>
          <c:dPt>
            <c:idx val="3"/>
            <c:invertIfNegative val="0"/>
            <c:bubble3D val="0"/>
            <c:extLst>
              <c:ext xmlns:c16="http://schemas.microsoft.com/office/drawing/2014/chart" uri="{C3380CC4-5D6E-409C-BE32-E72D297353CC}">
                <c16:uniqueId val="{0000001A-0B0C-4586-930C-387FB4D02AE0}"/>
              </c:ext>
            </c:extLst>
          </c:dPt>
          <c:dPt>
            <c:idx val="4"/>
            <c:invertIfNegative val="0"/>
            <c:bubble3D val="0"/>
            <c:extLst>
              <c:ext xmlns:c16="http://schemas.microsoft.com/office/drawing/2014/chart" uri="{C3380CC4-5D6E-409C-BE32-E72D297353CC}">
                <c16:uniqueId val="{0000001B-0B0C-4586-930C-387FB4D02AE0}"/>
              </c:ext>
            </c:extLst>
          </c:dPt>
          <c:dPt>
            <c:idx val="5"/>
            <c:invertIfNegative val="0"/>
            <c:bubble3D val="0"/>
            <c:extLst>
              <c:ext xmlns:c16="http://schemas.microsoft.com/office/drawing/2014/chart" uri="{C3380CC4-5D6E-409C-BE32-E72D297353CC}">
                <c16:uniqueId val="{0000001C-0B0C-4586-930C-387FB4D02AE0}"/>
              </c:ext>
            </c:extLst>
          </c:dPt>
          <c:dPt>
            <c:idx val="6"/>
            <c:invertIfNegative val="0"/>
            <c:bubble3D val="0"/>
            <c:spPr>
              <a:solidFill>
                <a:srgbClr val="FFC000"/>
              </a:solidFill>
            </c:spPr>
            <c:extLst>
              <c:ext xmlns:c16="http://schemas.microsoft.com/office/drawing/2014/chart" uri="{C3380CC4-5D6E-409C-BE32-E72D297353CC}">
                <c16:uniqueId val="{0000001E-0B0C-4586-930C-387FB4D02AE0}"/>
              </c:ext>
            </c:extLst>
          </c:dPt>
          <c:dPt>
            <c:idx val="15"/>
            <c:invertIfNegative val="0"/>
            <c:bubble3D val="0"/>
            <c:extLst>
              <c:ext xmlns:c16="http://schemas.microsoft.com/office/drawing/2014/chart" uri="{C3380CC4-5D6E-409C-BE32-E72D297353CC}">
                <c16:uniqueId val="{0000001F-0B0C-4586-930C-387FB4D02AE0}"/>
              </c:ext>
            </c:extLst>
          </c:dPt>
          <c:dPt>
            <c:idx val="16"/>
            <c:invertIfNegative val="0"/>
            <c:bubble3D val="0"/>
            <c:extLst>
              <c:ext xmlns:c16="http://schemas.microsoft.com/office/drawing/2014/chart" uri="{C3380CC4-5D6E-409C-BE32-E72D297353CC}">
                <c16:uniqueId val="{00000020-0B0C-4586-930C-387FB4D02AE0}"/>
              </c:ext>
            </c:extLst>
          </c:dPt>
          <c:dPt>
            <c:idx val="17"/>
            <c:invertIfNegative val="0"/>
            <c:bubble3D val="0"/>
            <c:extLst>
              <c:ext xmlns:c16="http://schemas.microsoft.com/office/drawing/2014/chart" uri="{C3380CC4-5D6E-409C-BE32-E72D297353CC}">
                <c16:uniqueId val="{00000021-0B0C-4586-930C-387FB4D02AE0}"/>
              </c:ext>
            </c:extLst>
          </c:dPt>
          <c:dPt>
            <c:idx val="18"/>
            <c:invertIfNegative val="0"/>
            <c:bubble3D val="0"/>
            <c:spPr>
              <a:solidFill>
                <a:srgbClr val="FFC000"/>
              </a:solidFill>
            </c:spPr>
            <c:extLst>
              <c:ext xmlns:c16="http://schemas.microsoft.com/office/drawing/2014/chart" uri="{C3380CC4-5D6E-409C-BE32-E72D297353CC}">
                <c16:uniqueId val="{00000023-0B0C-4586-930C-387FB4D02AE0}"/>
              </c:ext>
            </c:extLst>
          </c:dPt>
          <c:dPt>
            <c:idx val="27"/>
            <c:invertIfNegative val="0"/>
            <c:bubble3D val="0"/>
            <c:extLst>
              <c:ext xmlns:c16="http://schemas.microsoft.com/office/drawing/2014/chart" uri="{C3380CC4-5D6E-409C-BE32-E72D297353CC}">
                <c16:uniqueId val="{00000024-0B0C-4586-930C-387FB4D02AE0}"/>
              </c:ext>
            </c:extLst>
          </c:dPt>
          <c:dPt>
            <c:idx val="28"/>
            <c:invertIfNegative val="0"/>
            <c:bubble3D val="0"/>
            <c:extLst>
              <c:ext xmlns:c16="http://schemas.microsoft.com/office/drawing/2014/chart" uri="{C3380CC4-5D6E-409C-BE32-E72D297353CC}">
                <c16:uniqueId val="{00000025-0B0C-4586-930C-387FB4D02AE0}"/>
              </c:ext>
            </c:extLst>
          </c:dPt>
          <c:dPt>
            <c:idx val="29"/>
            <c:invertIfNegative val="0"/>
            <c:bubble3D val="0"/>
            <c:extLst>
              <c:ext xmlns:c16="http://schemas.microsoft.com/office/drawing/2014/chart" uri="{C3380CC4-5D6E-409C-BE32-E72D297353CC}">
                <c16:uniqueId val="{00000026-0B0C-4586-930C-387FB4D02AE0}"/>
              </c:ext>
            </c:extLst>
          </c:dPt>
          <c:dPt>
            <c:idx val="30"/>
            <c:invertIfNegative val="0"/>
            <c:bubble3D val="0"/>
            <c:spPr>
              <a:solidFill>
                <a:srgbClr val="FFC000"/>
              </a:solidFill>
            </c:spPr>
            <c:extLst>
              <c:ext xmlns:c16="http://schemas.microsoft.com/office/drawing/2014/chart" uri="{C3380CC4-5D6E-409C-BE32-E72D297353CC}">
                <c16:uniqueId val="{00000028-0B0C-4586-930C-387FB4D02AE0}"/>
              </c:ext>
            </c:extLst>
          </c:dPt>
          <c:dPt>
            <c:idx val="39"/>
            <c:invertIfNegative val="0"/>
            <c:bubble3D val="0"/>
            <c:extLst>
              <c:ext xmlns:c16="http://schemas.microsoft.com/office/drawing/2014/chart" uri="{C3380CC4-5D6E-409C-BE32-E72D297353CC}">
                <c16:uniqueId val="{00000029-0B0C-4586-930C-387FB4D02AE0}"/>
              </c:ext>
            </c:extLst>
          </c:dPt>
          <c:dPt>
            <c:idx val="40"/>
            <c:invertIfNegative val="0"/>
            <c:bubble3D val="0"/>
            <c:extLst>
              <c:ext xmlns:c16="http://schemas.microsoft.com/office/drawing/2014/chart" uri="{C3380CC4-5D6E-409C-BE32-E72D297353CC}">
                <c16:uniqueId val="{0000002A-0B0C-4586-930C-387FB4D02AE0}"/>
              </c:ext>
            </c:extLst>
          </c:dPt>
          <c:dPt>
            <c:idx val="41"/>
            <c:invertIfNegative val="0"/>
            <c:bubble3D val="0"/>
            <c:extLst>
              <c:ext xmlns:c16="http://schemas.microsoft.com/office/drawing/2014/chart" uri="{C3380CC4-5D6E-409C-BE32-E72D297353CC}">
                <c16:uniqueId val="{0000002B-0B0C-4586-930C-387FB4D02AE0}"/>
              </c:ext>
            </c:extLst>
          </c:dPt>
          <c:dPt>
            <c:idx val="42"/>
            <c:invertIfNegative val="0"/>
            <c:bubble3D val="0"/>
            <c:spPr>
              <a:solidFill>
                <a:srgbClr val="FFC000"/>
              </a:solidFill>
            </c:spPr>
            <c:extLst>
              <c:ext xmlns:c16="http://schemas.microsoft.com/office/drawing/2014/chart" uri="{C3380CC4-5D6E-409C-BE32-E72D297353CC}">
                <c16:uniqueId val="{0000002D-0B0C-4586-930C-387FB4D02AE0}"/>
              </c:ext>
            </c:extLst>
          </c:dPt>
          <c:dPt>
            <c:idx val="51"/>
            <c:invertIfNegative val="0"/>
            <c:bubble3D val="0"/>
            <c:extLst>
              <c:ext xmlns:c16="http://schemas.microsoft.com/office/drawing/2014/chart" uri="{C3380CC4-5D6E-409C-BE32-E72D297353CC}">
                <c16:uniqueId val="{0000002E-0B0C-4586-930C-387FB4D02AE0}"/>
              </c:ext>
            </c:extLst>
          </c:dPt>
          <c:dPt>
            <c:idx val="52"/>
            <c:invertIfNegative val="0"/>
            <c:bubble3D val="0"/>
            <c:extLst>
              <c:ext xmlns:c16="http://schemas.microsoft.com/office/drawing/2014/chart" uri="{C3380CC4-5D6E-409C-BE32-E72D297353CC}">
                <c16:uniqueId val="{0000002F-0B0C-4586-930C-387FB4D02AE0}"/>
              </c:ext>
            </c:extLst>
          </c:dPt>
          <c:dPt>
            <c:idx val="53"/>
            <c:invertIfNegative val="0"/>
            <c:bubble3D val="0"/>
            <c:extLst>
              <c:ext xmlns:c16="http://schemas.microsoft.com/office/drawing/2014/chart" uri="{C3380CC4-5D6E-409C-BE32-E72D297353CC}">
                <c16:uniqueId val="{00000030-0B0C-4586-930C-387FB4D02AE0}"/>
              </c:ext>
            </c:extLst>
          </c:dPt>
          <c:dPt>
            <c:idx val="54"/>
            <c:invertIfNegative val="0"/>
            <c:bubble3D val="0"/>
            <c:spPr>
              <a:solidFill>
                <a:srgbClr val="FFC000"/>
              </a:solidFill>
            </c:spPr>
            <c:extLst>
              <c:ext xmlns:c16="http://schemas.microsoft.com/office/drawing/2014/chart" uri="{C3380CC4-5D6E-409C-BE32-E72D297353CC}">
                <c16:uniqueId val="{00000032-0B0C-4586-930C-387FB4D02AE0}"/>
              </c:ext>
            </c:extLst>
          </c:dPt>
          <c:dLbls>
            <c:dLbl>
              <c:idx val="6"/>
              <c:layout>
                <c:manualLayout>
                  <c:x val="4.1639023437032531E-3"/>
                  <c:y val="-5.6904772439719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B0C-4586-930C-387FB4D02AE0}"/>
                </c:ext>
              </c:extLst>
            </c:dLbl>
            <c:dLbl>
              <c:idx val="18"/>
              <c:layout>
                <c:manualLayout>
                  <c:x val="-7.6337327779235017E-17"/>
                  <c:y val="-7.11309655496491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B0C-4586-930C-387FB4D02AE0}"/>
                </c:ext>
              </c:extLst>
            </c:dLbl>
            <c:dLbl>
              <c:idx val="30"/>
              <c:layout>
                <c:manualLayout>
                  <c:x val="4.1639023437032531E-3"/>
                  <c:y val="-0.124479189711885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B0C-4586-930C-387FB4D02AE0}"/>
                </c:ext>
              </c:extLst>
            </c:dLbl>
            <c:dLbl>
              <c:idx val="42"/>
              <c:layout>
                <c:manualLayout>
                  <c:x val="4.1639023437031004E-3"/>
                  <c:y val="-7.8244062104614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B0C-4586-930C-387FB4D02AE0}"/>
                </c:ext>
              </c:extLst>
            </c:dLbl>
            <c:dLbl>
              <c:idx val="54"/>
              <c:layout>
                <c:manualLayout>
                  <c:x val="-1.5267465555847003E-16"/>
                  <c:y val="-4.9791675884754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B0C-4586-930C-387FB4D02AE0}"/>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'F74-75'!$A$8:$B$62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'F74-75'!$F$8:$F$62</c:f>
              <c:numCache>
                <c:formatCode>0.00</c:formatCode>
                <c:ptCount val="55"/>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20.283168586878801</c:v>
                </c:pt>
              </c:numCache>
            </c:numRef>
          </c:val>
          <c:extLst>
            <c:ext xmlns:c16="http://schemas.microsoft.com/office/drawing/2014/chart" uri="{C3380CC4-5D6E-409C-BE32-E72D297353CC}">
              <c16:uniqueId val="{00000033-0B0C-4586-930C-387FB4D02AE0}"/>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2"/>
          <c:min val="14.5"/>
        </c:scaling>
        <c:delete val="0"/>
        <c:axPos val="l"/>
        <c:numFmt formatCode="0.00" sourceLinked="1"/>
        <c:majorTickMark val="out"/>
        <c:minorTickMark val="none"/>
        <c:tickLblPos val="nextTo"/>
        <c:crossAx val="183674368"/>
        <c:crosses val="autoZero"/>
        <c:crossBetween val="between"/>
      </c:valAx>
      <c:spPr>
        <a:noFill/>
        <a:ln w="25400">
          <a:noFill/>
        </a:ln>
      </c:spPr>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strRef>
              <c:f>'F76-77'!$G$7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05D0-4111-9173-D41CD8CDC864}"/>
              </c:ext>
            </c:extLst>
          </c:dPt>
          <c:dPt>
            <c:idx val="1"/>
            <c:invertIfNegative val="0"/>
            <c:bubble3D val="0"/>
            <c:extLst>
              <c:ext xmlns:c16="http://schemas.microsoft.com/office/drawing/2014/chart" uri="{C3380CC4-5D6E-409C-BE32-E72D297353CC}">
                <c16:uniqueId val="{00000001-05D0-4111-9173-D41CD8CDC864}"/>
              </c:ext>
            </c:extLst>
          </c:dPt>
          <c:dPt>
            <c:idx val="2"/>
            <c:invertIfNegative val="0"/>
            <c:bubble3D val="0"/>
            <c:extLst>
              <c:ext xmlns:c16="http://schemas.microsoft.com/office/drawing/2014/chart" uri="{C3380CC4-5D6E-409C-BE32-E72D297353CC}">
                <c16:uniqueId val="{00000002-05D0-4111-9173-D41CD8CDC864}"/>
              </c:ext>
            </c:extLst>
          </c:dPt>
          <c:dPt>
            <c:idx val="3"/>
            <c:invertIfNegative val="0"/>
            <c:bubble3D val="0"/>
            <c:extLst>
              <c:ext xmlns:c16="http://schemas.microsoft.com/office/drawing/2014/chart" uri="{C3380CC4-5D6E-409C-BE32-E72D297353CC}">
                <c16:uniqueId val="{00000003-05D0-4111-9173-D41CD8CDC864}"/>
              </c:ext>
            </c:extLst>
          </c:dPt>
          <c:dPt>
            <c:idx val="4"/>
            <c:invertIfNegative val="0"/>
            <c:bubble3D val="0"/>
            <c:extLst>
              <c:ext xmlns:c16="http://schemas.microsoft.com/office/drawing/2014/chart" uri="{C3380CC4-5D6E-409C-BE32-E72D297353CC}">
                <c16:uniqueId val="{00000004-05D0-4111-9173-D41CD8CDC864}"/>
              </c:ext>
            </c:extLst>
          </c:dPt>
          <c:dPt>
            <c:idx val="5"/>
            <c:invertIfNegative val="0"/>
            <c:bubble3D val="0"/>
            <c:extLst>
              <c:ext xmlns:c16="http://schemas.microsoft.com/office/drawing/2014/chart" uri="{C3380CC4-5D6E-409C-BE32-E72D297353CC}">
                <c16:uniqueId val="{00000005-05D0-4111-9173-D41CD8CDC864}"/>
              </c:ext>
            </c:extLst>
          </c:dPt>
          <c:dPt>
            <c:idx val="6"/>
            <c:invertIfNegative val="0"/>
            <c:bubble3D val="0"/>
            <c:spPr>
              <a:solidFill>
                <a:srgbClr val="595959"/>
              </a:solidFill>
            </c:spPr>
            <c:extLst>
              <c:ext xmlns:c16="http://schemas.microsoft.com/office/drawing/2014/chart" uri="{C3380CC4-5D6E-409C-BE32-E72D297353CC}">
                <c16:uniqueId val="{00000007-05D0-4111-9173-D41CD8CDC864}"/>
              </c:ext>
            </c:extLst>
          </c:dPt>
          <c:dPt>
            <c:idx val="7"/>
            <c:invertIfNegative val="0"/>
            <c:bubble3D val="0"/>
            <c:extLst>
              <c:ext xmlns:c16="http://schemas.microsoft.com/office/drawing/2014/chart" uri="{C3380CC4-5D6E-409C-BE32-E72D297353CC}">
                <c16:uniqueId val="{00000008-05D0-4111-9173-D41CD8CDC864}"/>
              </c:ext>
            </c:extLst>
          </c:dPt>
          <c:dPt>
            <c:idx val="8"/>
            <c:invertIfNegative val="0"/>
            <c:bubble3D val="0"/>
            <c:extLst>
              <c:ext xmlns:c16="http://schemas.microsoft.com/office/drawing/2014/chart" uri="{C3380CC4-5D6E-409C-BE32-E72D297353CC}">
                <c16:uniqueId val="{00000009-05D0-4111-9173-D41CD8CDC864}"/>
              </c:ext>
            </c:extLst>
          </c:dPt>
          <c:dPt>
            <c:idx val="9"/>
            <c:invertIfNegative val="0"/>
            <c:bubble3D val="0"/>
            <c:extLst>
              <c:ext xmlns:c16="http://schemas.microsoft.com/office/drawing/2014/chart" uri="{C3380CC4-5D6E-409C-BE32-E72D297353CC}">
                <c16:uniqueId val="{0000000A-05D0-4111-9173-D41CD8CDC864}"/>
              </c:ext>
            </c:extLst>
          </c:dPt>
          <c:dPt>
            <c:idx val="10"/>
            <c:invertIfNegative val="0"/>
            <c:bubble3D val="0"/>
            <c:extLst>
              <c:ext xmlns:c16="http://schemas.microsoft.com/office/drawing/2014/chart" uri="{C3380CC4-5D6E-409C-BE32-E72D297353CC}">
                <c16:uniqueId val="{0000000B-05D0-4111-9173-D41CD8CDC864}"/>
              </c:ext>
            </c:extLst>
          </c:dPt>
          <c:dPt>
            <c:idx val="11"/>
            <c:invertIfNegative val="0"/>
            <c:bubble3D val="0"/>
            <c:extLst>
              <c:ext xmlns:c16="http://schemas.microsoft.com/office/drawing/2014/chart" uri="{C3380CC4-5D6E-409C-BE32-E72D297353CC}">
                <c16:uniqueId val="{0000000C-05D0-4111-9173-D41CD8CDC864}"/>
              </c:ext>
            </c:extLst>
          </c:dPt>
          <c:dPt>
            <c:idx val="12"/>
            <c:invertIfNegative val="0"/>
            <c:bubble3D val="0"/>
            <c:extLst>
              <c:ext xmlns:c16="http://schemas.microsoft.com/office/drawing/2014/chart" uri="{C3380CC4-5D6E-409C-BE32-E72D297353CC}">
                <c16:uniqueId val="{0000000D-05D0-4111-9173-D41CD8CDC864}"/>
              </c:ext>
            </c:extLst>
          </c:dPt>
          <c:dPt>
            <c:idx val="13"/>
            <c:invertIfNegative val="0"/>
            <c:bubble3D val="0"/>
            <c:extLst>
              <c:ext xmlns:c16="http://schemas.microsoft.com/office/drawing/2014/chart" uri="{C3380CC4-5D6E-409C-BE32-E72D297353CC}">
                <c16:uniqueId val="{0000000E-05D0-4111-9173-D41CD8CDC864}"/>
              </c:ext>
            </c:extLst>
          </c:dPt>
          <c:dPt>
            <c:idx val="14"/>
            <c:invertIfNegative val="0"/>
            <c:bubble3D val="0"/>
            <c:extLst>
              <c:ext xmlns:c16="http://schemas.microsoft.com/office/drawing/2014/chart" uri="{C3380CC4-5D6E-409C-BE32-E72D297353CC}">
                <c16:uniqueId val="{0000000F-05D0-4111-9173-D41CD8CDC864}"/>
              </c:ext>
            </c:extLst>
          </c:dPt>
          <c:dPt>
            <c:idx val="15"/>
            <c:invertIfNegative val="0"/>
            <c:bubble3D val="0"/>
            <c:extLst>
              <c:ext xmlns:c16="http://schemas.microsoft.com/office/drawing/2014/chart" uri="{C3380CC4-5D6E-409C-BE32-E72D297353CC}">
                <c16:uniqueId val="{00000010-05D0-4111-9173-D41CD8CDC864}"/>
              </c:ext>
            </c:extLst>
          </c:dPt>
          <c:dPt>
            <c:idx val="16"/>
            <c:invertIfNegative val="0"/>
            <c:bubble3D val="0"/>
            <c:extLst>
              <c:ext xmlns:c16="http://schemas.microsoft.com/office/drawing/2014/chart" uri="{C3380CC4-5D6E-409C-BE32-E72D297353CC}">
                <c16:uniqueId val="{00000011-05D0-4111-9173-D41CD8CDC864}"/>
              </c:ext>
            </c:extLst>
          </c:dPt>
          <c:dPt>
            <c:idx val="17"/>
            <c:invertIfNegative val="0"/>
            <c:bubble3D val="0"/>
            <c:extLst>
              <c:ext xmlns:c16="http://schemas.microsoft.com/office/drawing/2014/chart" uri="{C3380CC4-5D6E-409C-BE32-E72D297353CC}">
                <c16:uniqueId val="{00000012-05D0-4111-9173-D41CD8CDC864}"/>
              </c:ext>
            </c:extLst>
          </c:dPt>
          <c:dPt>
            <c:idx val="18"/>
            <c:invertIfNegative val="0"/>
            <c:bubble3D val="0"/>
            <c:spPr>
              <a:solidFill>
                <a:srgbClr val="595959"/>
              </a:solidFill>
            </c:spPr>
            <c:extLst>
              <c:ext xmlns:c16="http://schemas.microsoft.com/office/drawing/2014/chart" uri="{C3380CC4-5D6E-409C-BE32-E72D297353CC}">
                <c16:uniqueId val="{00000014-05D0-4111-9173-D41CD8CDC864}"/>
              </c:ext>
            </c:extLst>
          </c:dPt>
          <c:dPt>
            <c:idx val="19"/>
            <c:invertIfNegative val="0"/>
            <c:bubble3D val="0"/>
            <c:extLst>
              <c:ext xmlns:c16="http://schemas.microsoft.com/office/drawing/2014/chart" uri="{C3380CC4-5D6E-409C-BE32-E72D297353CC}">
                <c16:uniqueId val="{00000015-05D0-4111-9173-D41CD8CDC864}"/>
              </c:ext>
            </c:extLst>
          </c:dPt>
          <c:dPt>
            <c:idx val="20"/>
            <c:invertIfNegative val="0"/>
            <c:bubble3D val="0"/>
            <c:extLst>
              <c:ext xmlns:c16="http://schemas.microsoft.com/office/drawing/2014/chart" uri="{C3380CC4-5D6E-409C-BE32-E72D297353CC}">
                <c16:uniqueId val="{00000016-05D0-4111-9173-D41CD8CDC864}"/>
              </c:ext>
            </c:extLst>
          </c:dPt>
          <c:dPt>
            <c:idx val="21"/>
            <c:invertIfNegative val="0"/>
            <c:bubble3D val="0"/>
            <c:extLst>
              <c:ext xmlns:c16="http://schemas.microsoft.com/office/drawing/2014/chart" uri="{C3380CC4-5D6E-409C-BE32-E72D297353CC}">
                <c16:uniqueId val="{00000017-05D0-4111-9173-D41CD8CDC864}"/>
              </c:ext>
            </c:extLst>
          </c:dPt>
          <c:dPt>
            <c:idx val="22"/>
            <c:invertIfNegative val="0"/>
            <c:bubble3D val="0"/>
            <c:extLst>
              <c:ext xmlns:c16="http://schemas.microsoft.com/office/drawing/2014/chart" uri="{C3380CC4-5D6E-409C-BE32-E72D297353CC}">
                <c16:uniqueId val="{00000018-05D0-4111-9173-D41CD8CDC864}"/>
              </c:ext>
            </c:extLst>
          </c:dPt>
          <c:dPt>
            <c:idx val="23"/>
            <c:invertIfNegative val="0"/>
            <c:bubble3D val="0"/>
            <c:extLst>
              <c:ext xmlns:c16="http://schemas.microsoft.com/office/drawing/2014/chart" uri="{C3380CC4-5D6E-409C-BE32-E72D297353CC}">
                <c16:uniqueId val="{00000019-05D0-4111-9173-D41CD8CDC864}"/>
              </c:ext>
            </c:extLst>
          </c:dPt>
          <c:dPt>
            <c:idx val="24"/>
            <c:invertIfNegative val="0"/>
            <c:bubble3D val="0"/>
            <c:extLst>
              <c:ext xmlns:c16="http://schemas.microsoft.com/office/drawing/2014/chart" uri="{C3380CC4-5D6E-409C-BE32-E72D297353CC}">
                <c16:uniqueId val="{0000001A-05D0-4111-9173-D41CD8CDC864}"/>
              </c:ext>
            </c:extLst>
          </c:dPt>
          <c:dPt>
            <c:idx val="25"/>
            <c:invertIfNegative val="0"/>
            <c:bubble3D val="0"/>
            <c:extLst>
              <c:ext xmlns:c16="http://schemas.microsoft.com/office/drawing/2014/chart" uri="{C3380CC4-5D6E-409C-BE32-E72D297353CC}">
                <c16:uniqueId val="{0000001B-05D0-4111-9173-D41CD8CDC864}"/>
              </c:ext>
            </c:extLst>
          </c:dPt>
          <c:dPt>
            <c:idx val="26"/>
            <c:invertIfNegative val="0"/>
            <c:bubble3D val="0"/>
            <c:extLst>
              <c:ext xmlns:c16="http://schemas.microsoft.com/office/drawing/2014/chart" uri="{C3380CC4-5D6E-409C-BE32-E72D297353CC}">
                <c16:uniqueId val="{0000001C-05D0-4111-9173-D41CD8CDC864}"/>
              </c:ext>
            </c:extLst>
          </c:dPt>
          <c:dPt>
            <c:idx val="27"/>
            <c:invertIfNegative val="0"/>
            <c:bubble3D val="0"/>
            <c:extLst>
              <c:ext xmlns:c16="http://schemas.microsoft.com/office/drawing/2014/chart" uri="{C3380CC4-5D6E-409C-BE32-E72D297353CC}">
                <c16:uniqueId val="{0000001D-05D0-4111-9173-D41CD8CDC864}"/>
              </c:ext>
            </c:extLst>
          </c:dPt>
          <c:dPt>
            <c:idx val="28"/>
            <c:invertIfNegative val="0"/>
            <c:bubble3D val="0"/>
            <c:extLst>
              <c:ext xmlns:c16="http://schemas.microsoft.com/office/drawing/2014/chart" uri="{C3380CC4-5D6E-409C-BE32-E72D297353CC}">
                <c16:uniqueId val="{0000001E-05D0-4111-9173-D41CD8CDC864}"/>
              </c:ext>
            </c:extLst>
          </c:dPt>
          <c:dPt>
            <c:idx val="29"/>
            <c:invertIfNegative val="0"/>
            <c:bubble3D val="0"/>
            <c:extLst>
              <c:ext xmlns:c16="http://schemas.microsoft.com/office/drawing/2014/chart" uri="{C3380CC4-5D6E-409C-BE32-E72D297353CC}">
                <c16:uniqueId val="{0000001F-05D0-4111-9173-D41CD8CDC864}"/>
              </c:ext>
            </c:extLst>
          </c:dPt>
          <c:dPt>
            <c:idx val="30"/>
            <c:invertIfNegative val="0"/>
            <c:bubble3D val="0"/>
            <c:spPr>
              <a:solidFill>
                <a:srgbClr val="595959"/>
              </a:solidFill>
            </c:spPr>
            <c:extLst>
              <c:ext xmlns:c16="http://schemas.microsoft.com/office/drawing/2014/chart" uri="{C3380CC4-5D6E-409C-BE32-E72D297353CC}">
                <c16:uniqueId val="{00000021-05D0-4111-9173-D41CD8CDC864}"/>
              </c:ext>
            </c:extLst>
          </c:dPt>
          <c:dPt>
            <c:idx val="31"/>
            <c:invertIfNegative val="0"/>
            <c:bubble3D val="0"/>
            <c:extLst>
              <c:ext xmlns:c16="http://schemas.microsoft.com/office/drawing/2014/chart" uri="{C3380CC4-5D6E-409C-BE32-E72D297353CC}">
                <c16:uniqueId val="{00000022-05D0-4111-9173-D41CD8CDC864}"/>
              </c:ext>
            </c:extLst>
          </c:dPt>
          <c:dPt>
            <c:idx val="32"/>
            <c:invertIfNegative val="0"/>
            <c:bubble3D val="0"/>
            <c:extLst>
              <c:ext xmlns:c16="http://schemas.microsoft.com/office/drawing/2014/chart" uri="{C3380CC4-5D6E-409C-BE32-E72D297353CC}">
                <c16:uniqueId val="{00000023-05D0-4111-9173-D41CD8CDC864}"/>
              </c:ext>
            </c:extLst>
          </c:dPt>
          <c:dPt>
            <c:idx val="33"/>
            <c:invertIfNegative val="0"/>
            <c:bubble3D val="0"/>
            <c:extLst>
              <c:ext xmlns:c16="http://schemas.microsoft.com/office/drawing/2014/chart" uri="{C3380CC4-5D6E-409C-BE32-E72D297353CC}">
                <c16:uniqueId val="{00000024-05D0-4111-9173-D41CD8CDC864}"/>
              </c:ext>
            </c:extLst>
          </c:dPt>
          <c:dPt>
            <c:idx val="34"/>
            <c:invertIfNegative val="0"/>
            <c:bubble3D val="0"/>
            <c:extLst>
              <c:ext xmlns:c16="http://schemas.microsoft.com/office/drawing/2014/chart" uri="{C3380CC4-5D6E-409C-BE32-E72D297353CC}">
                <c16:uniqueId val="{00000025-05D0-4111-9173-D41CD8CDC864}"/>
              </c:ext>
            </c:extLst>
          </c:dPt>
          <c:dPt>
            <c:idx val="35"/>
            <c:invertIfNegative val="0"/>
            <c:bubble3D val="0"/>
            <c:extLst>
              <c:ext xmlns:c16="http://schemas.microsoft.com/office/drawing/2014/chart" uri="{C3380CC4-5D6E-409C-BE32-E72D297353CC}">
                <c16:uniqueId val="{00000026-05D0-4111-9173-D41CD8CDC864}"/>
              </c:ext>
            </c:extLst>
          </c:dPt>
          <c:dPt>
            <c:idx val="36"/>
            <c:invertIfNegative val="0"/>
            <c:bubble3D val="0"/>
            <c:extLst>
              <c:ext xmlns:c16="http://schemas.microsoft.com/office/drawing/2014/chart" uri="{C3380CC4-5D6E-409C-BE32-E72D297353CC}">
                <c16:uniqueId val="{00000027-05D0-4111-9173-D41CD8CDC864}"/>
              </c:ext>
            </c:extLst>
          </c:dPt>
          <c:dPt>
            <c:idx val="37"/>
            <c:invertIfNegative val="0"/>
            <c:bubble3D val="0"/>
            <c:extLst>
              <c:ext xmlns:c16="http://schemas.microsoft.com/office/drawing/2014/chart" uri="{C3380CC4-5D6E-409C-BE32-E72D297353CC}">
                <c16:uniqueId val="{00000028-05D0-4111-9173-D41CD8CDC864}"/>
              </c:ext>
            </c:extLst>
          </c:dPt>
          <c:dPt>
            <c:idx val="38"/>
            <c:invertIfNegative val="0"/>
            <c:bubble3D val="0"/>
            <c:extLst>
              <c:ext xmlns:c16="http://schemas.microsoft.com/office/drawing/2014/chart" uri="{C3380CC4-5D6E-409C-BE32-E72D297353CC}">
                <c16:uniqueId val="{00000029-05D0-4111-9173-D41CD8CDC864}"/>
              </c:ext>
            </c:extLst>
          </c:dPt>
          <c:dPt>
            <c:idx val="39"/>
            <c:invertIfNegative val="0"/>
            <c:bubble3D val="0"/>
            <c:extLst>
              <c:ext xmlns:c16="http://schemas.microsoft.com/office/drawing/2014/chart" uri="{C3380CC4-5D6E-409C-BE32-E72D297353CC}">
                <c16:uniqueId val="{0000002A-05D0-4111-9173-D41CD8CDC864}"/>
              </c:ext>
            </c:extLst>
          </c:dPt>
          <c:dPt>
            <c:idx val="40"/>
            <c:invertIfNegative val="0"/>
            <c:bubble3D val="0"/>
            <c:extLst>
              <c:ext xmlns:c16="http://schemas.microsoft.com/office/drawing/2014/chart" uri="{C3380CC4-5D6E-409C-BE32-E72D297353CC}">
                <c16:uniqueId val="{0000002B-05D0-4111-9173-D41CD8CDC864}"/>
              </c:ext>
            </c:extLst>
          </c:dPt>
          <c:dPt>
            <c:idx val="41"/>
            <c:invertIfNegative val="0"/>
            <c:bubble3D val="0"/>
            <c:extLst>
              <c:ext xmlns:c16="http://schemas.microsoft.com/office/drawing/2014/chart" uri="{C3380CC4-5D6E-409C-BE32-E72D297353CC}">
                <c16:uniqueId val="{0000002C-05D0-4111-9173-D41CD8CDC864}"/>
              </c:ext>
            </c:extLst>
          </c:dPt>
          <c:dPt>
            <c:idx val="42"/>
            <c:invertIfNegative val="0"/>
            <c:bubble3D val="0"/>
            <c:spPr>
              <a:solidFill>
                <a:srgbClr val="595959"/>
              </a:solidFill>
            </c:spPr>
            <c:extLst>
              <c:ext xmlns:c16="http://schemas.microsoft.com/office/drawing/2014/chart" uri="{C3380CC4-5D6E-409C-BE32-E72D297353CC}">
                <c16:uniqueId val="{0000002E-05D0-4111-9173-D41CD8CDC864}"/>
              </c:ext>
            </c:extLst>
          </c:dPt>
          <c:dPt>
            <c:idx val="43"/>
            <c:invertIfNegative val="0"/>
            <c:bubble3D val="0"/>
            <c:extLst>
              <c:ext xmlns:c16="http://schemas.microsoft.com/office/drawing/2014/chart" uri="{C3380CC4-5D6E-409C-BE32-E72D297353CC}">
                <c16:uniqueId val="{0000002F-05D0-4111-9173-D41CD8CDC864}"/>
              </c:ext>
            </c:extLst>
          </c:dPt>
          <c:dPt>
            <c:idx val="44"/>
            <c:invertIfNegative val="0"/>
            <c:bubble3D val="0"/>
            <c:extLst>
              <c:ext xmlns:c16="http://schemas.microsoft.com/office/drawing/2014/chart" uri="{C3380CC4-5D6E-409C-BE32-E72D297353CC}">
                <c16:uniqueId val="{00000030-05D0-4111-9173-D41CD8CDC864}"/>
              </c:ext>
            </c:extLst>
          </c:dPt>
          <c:dPt>
            <c:idx val="45"/>
            <c:invertIfNegative val="0"/>
            <c:bubble3D val="0"/>
            <c:extLst>
              <c:ext xmlns:c16="http://schemas.microsoft.com/office/drawing/2014/chart" uri="{C3380CC4-5D6E-409C-BE32-E72D297353CC}">
                <c16:uniqueId val="{00000031-05D0-4111-9173-D41CD8CDC864}"/>
              </c:ext>
            </c:extLst>
          </c:dPt>
          <c:dPt>
            <c:idx val="46"/>
            <c:invertIfNegative val="0"/>
            <c:bubble3D val="0"/>
            <c:extLst>
              <c:ext xmlns:c16="http://schemas.microsoft.com/office/drawing/2014/chart" uri="{C3380CC4-5D6E-409C-BE32-E72D297353CC}">
                <c16:uniqueId val="{00000032-05D0-4111-9173-D41CD8CDC864}"/>
              </c:ext>
            </c:extLst>
          </c:dPt>
          <c:dPt>
            <c:idx val="47"/>
            <c:invertIfNegative val="0"/>
            <c:bubble3D val="0"/>
            <c:extLst>
              <c:ext xmlns:c16="http://schemas.microsoft.com/office/drawing/2014/chart" uri="{C3380CC4-5D6E-409C-BE32-E72D297353CC}">
                <c16:uniqueId val="{00000033-05D0-4111-9173-D41CD8CDC864}"/>
              </c:ext>
            </c:extLst>
          </c:dPt>
          <c:dPt>
            <c:idx val="48"/>
            <c:invertIfNegative val="0"/>
            <c:bubble3D val="0"/>
            <c:extLst>
              <c:ext xmlns:c16="http://schemas.microsoft.com/office/drawing/2014/chart" uri="{C3380CC4-5D6E-409C-BE32-E72D297353CC}">
                <c16:uniqueId val="{00000034-05D0-4111-9173-D41CD8CDC864}"/>
              </c:ext>
            </c:extLst>
          </c:dPt>
          <c:dPt>
            <c:idx val="49"/>
            <c:invertIfNegative val="0"/>
            <c:bubble3D val="0"/>
            <c:extLst>
              <c:ext xmlns:c16="http://schemas.microsoft.com/office/drawing/2014/chart" uri="{C3380CC4-5D6E-409C-BE32-E72D297353CC}">
                <c16:uniqueId val="{00000035-05D0-4111-9173-D41CD8CDC864}"/>
              </c:ext>
            </c:extLst>
          </c:dPt>
          <c:dPt>
            <c:idx val="50"/>
            <c:invertIfNegative val="0"/>
            <c:bubble3D val="0"/>
            <c:extLst>
              <c:ext xmlns:c16="http://schemas.microsoft.com/office/drawing/2014/chart" uri="{C3380CC4-5D6E-409C-BE32-E72D297353CC}">
                <c16:uniqueId val="{00000036-05D0-4111-9173-D41CD8CDC864}"/>
              </c:ext>
            </c:extLst>
          </c:dPt>
          <c:dPt>
            <c:idx val="51"/>
            <c:invertIfNegative val="0"/>
            <c:bubble3D val="0"/>
            <c:extLst>
              <c:ext xmlns:c16="http://schemas.microsoft.com/office/drawing/2014/chart" uri="{C3380CC4-5D6E-409C-BE32-E72D297353CC}">
                <c16:uniqueId val="{00000037-05D0-4111-9173-D41CD8CDC864}"/>
              </c:ext>
            </c:extLst>
          </c:dPt>
          <c:dPt>
            <c:idx val="52"/>
            <c:invertIfNegative val="0"/>
            <c:bubble3D val="0"/>
            <c:extLst>
              <c:ext xmlns:c16="http://schemas.microsoft.com/office/drawing/2014/chart" uri="{C3380CC4-5D6E-409C-BE32-E72D297353CC}">
                <c16:uniqueId val="{00000038-05D0-4111-9173-D41CD8CDC864}"/>
              </c:ext>
            </c:extLst>
          </c:dPt>
          <c:dPt>
            <c:idx val="53"/>
            <c:invertIfNegative val="0"/>
            <c:bubble3D val="0"/>
            <c:extLst>
              <c:ext xmlns:c16="http://schemas.microsoft.com/office/drawing/2014/chart" uri="{C3380CC4-5D6E-409C-BE32-E72D297353CC}">
                <c16:uniqueId val="{00000039-05D0-4111-9173-D41CD8CDC864}"/>
              </c:ext>
            </c:extLst>
          </c:dPt>
          <c:dPt>
            <c:idx val="54"/>
            <c:invertIfNegative val="0"/>
            <c:bubble3D val="0"/>
            <c:spPr>
              <a:solidFill>
                <a:srgbClr val="595959"/>
              </a:solidFill>
            </c:spPr>
            <c:extLst>
              <c:ext xmlns:c16="http://schemas.microsoft.com/office/drawing/2014/chart" uri="{C3380CC4-5D6E-409C-BE32-E72D297353CC}">
                <c16:uniqueId val="{0000003B-05D0-4111-9173-D41CD8CDC864}"/>
              </c:ext>
            </c:extLst>
          </c:dPt>
          <c:dLbls>
            <c:dLbl>
              <c:idx val="6"/>
              <c:layout>
                <c:manualLayout>
                  <c:x val="-8.5470085470085479E-3"/>
                  <c:y val="-4.93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D0-4111-9173-D41CD8CDC864}"/>
                </c:ext>
              </c:extLst>
            </c:dLbl>
            <c:dLbl>
              <c:idx val="18"/>
              <c:layout>
                <c:manualLayout>
                  <c:x val="-1.4957264957264958E-2"/>
                  <c:y val="-3.1750000000000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5D0-4111-9173-D41CD8CDC864}"/>
                </c:ext>
              </c:extLst>
            </c:dLbl>
            <c:dLbl>
              <c:idx val="30"/>
              <c:layout>
                <c:manualLayout>
                  <c:x val="-1.2820512820512898E-2"/>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5D0-4111-9173-D41CD8CDC864}"/>
                </c:ext>
              </c:extLst>
            </c:dLbl>
            <c:dLbl>
              <c:idx val="42"/>
              <c:layout>
                <c:manualLayout>
                  <c:x val="-8.5612629143617548E-3"/>
                  <c:y val="-7.01218519015448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5D0-4111-9173-D41CD8CDC864}"/>
                </c:ext>
              </c:extLst>
            </c:dLbl>
            <c:dLbl>
              <c:idx val="54"/>
              <c:layout>
                <c:manualLayout>
                  <c:x val="-8.5470085470085479E-3"/>
                  <c:y val="-1.0583333333333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5D0-4111-9173-D41CD8CDC864}"/>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'F76-77'!$A$8:$B$62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'F76-77'!$G$8:$G$62</c:f>
              <c:numCache>
                <c:formatCode>0.00</c:formatCode>
                <c:ptCount val="55"/>
                <c:pt idx="0">
                  <c:v>22.231136666689199</c:v>
                </c:pt>
                <c:pt idx="1">
                  <c:v>22.0889203287072</c:v>
                </c:pt>
                <c:pt idx="2">
                  <c:v>21.848771505021698</c:v>
                </c:pt>
                <c:pt idx="3">
                  <c:v>21.793521355860602</c:v>
                </c:pt>
                <c:pt idx="4">
                  <c:v>21.732135055761699</c:v>
                </c:pt>
                <c:pt idx="5">
                  <c:v>21.522111382510801</c:v>
                </c:pt>
                <c:pt idx="6">
                  <c:v>21.320262780043802</c:v>
                </c:pt>
                <c:pt idx="7">
                  <c:v>21.307366495113101</c:v>
                </c:pt>
                <c:pt idx="8">
                  <c:v>21.536286454068399</c:v>
                </c:pt>
                <c:pt idx="9">
                  <c:v>21.508889813118401</c:v>
                </c:pt>
                <c:pt idx="10">
                  <c:v>21.4068774453477</c:v>
                </c:pt>
                <c:pt idx="11">
                  <c:v>21.428484554617199</c:v>
                </c:pt>
                <c:pt idx="12">
                  <c:v>21.890978185866999</c:v>
                </c:pt>
                <c:pt idx="13">
                  <c:v>22.551159206587499</c:v>
                </c:pt>
                <c:pt idx="14">
                  <c:v>22.6623420383481</c:v>
                </c:pt>
                <c:pt idx="15">
                  <c:v>22.8028738292989</c:v>
                </c:pt>
                <c:pt idx="16">
                  <c:v>23.077731899700101</c:v>
                </c:pt>
                <c:pt idx="17">
                  <c:v>23.3224995854392</c:v>
                </c:pt>
                <c:pt idx="18">
                  <c:v>23.498927647254899</c:v>
                </c:pt>
                <c:pt idx="19">
                  <c:v>23.75921078579</c:v>
                </c:pt>
                <c:pt idx="20">
                  <c:v>23.9230015746089</c:v>
                </c:pt>
                <c:pt idx="21">
                  <c:v>24.076211641272302</c:v>
                </c:pt>
                <c:pt idx="22">
                  <c:v>23.9122795366264</c:v>
                </c:pt>
                <c:pt idx="23">
                  <c:v>23.487743916579898</c:v>
                </c:pt>
                <c:pt idx="24">
                  <c:v>23.2710516436257</c:v>
                </c:pt>
                <c:pt idx="25">
                  <c:v>23.4072053699546</c:v>
                </c:pt>
                <c:pt idx="26">
                  <c:v>23.777776034356201</c:v>
                </c:pt>
                <c:pt idx="27">
                  <c:v>23.8762561700044</c:v>
                </c:pt>
                <c:pt idx="28">
                  <c:v>23.969520038051499</c:v>
                </c:pt>
                <c:pt idx="29">
                  <c:v>23.936571134166599</c:v>
                </c:pt>
                <c:pt idx="30">
                  <c:v>23.862502440418599</c:v>
                </c:pt>
                <c:pt idx="31">
                  <c:v>23.847570288858002</c:v>
                </c:pt>
                <c:pt idx="32">
                  <c:v>23.792479292975401</c:v>
                </c:pt>
                <c:pt idx="33">
                  <c:v>23.655399901195299</c:v>
                </c:pt>
                <c:pt idx="34">
                  <c:v>23.427250134925</c:v>
                </c:pt>
                <c:pt idx="35">
                  <c:v>23.352242828364801</c:v>
                </c:pt>
                <c:pt idx="36">
                  <c:v>23.292936105929801</c:v>
                </c:pt>
                <c:pt idx="37">
                  <c:v>22.901323112333301</c:v>
                </c:pt>
                <c:pt idx="38">
                  <c:v>21.419277668121101</c:v>
                </c:pt>
                <c:pt idx="39">
                  <c:v>18.572090283204201</c:v>
                </c:pt>
                <c:pt idx="40">
                  <c:v>19.0373007745807</c:v>
                </c:pt>
                <c:pt idx="41">
                  <c:v>20.074516514490998</c:v>
                </c:pt>
                <c:pt idx="42">
                  <c:v>20.884031086618101</c:v>
                </c:pt>
                <c:pt idx="43">
                  <c:v>20.779920885760301</c:v>
                </c:pt>
                <c:pt idx="44">
                  <c:v>20.615367722847999</c:v>
                </c:pt>
                <c:pt idx="45">
                  <c:v>20.368684165883899</c:v>
                </c:pt>
                <c:pt idx="46">
                  <c:v>19.7103715175944</c:v>
                </c:pt>
                <c:pt idx="47">
                  <c:v>19.736862474944601</c:v>
                </c:pt>
                <c:pt idx="48">
                  <c:v>20.4941890719813</c:v>
                </c:pt>
                <c:pt idx="49">
                  <c:v>21.357061260218899</c:v>
                </c:pt>
                <c:pt idx="50">
                  <c:v>22.549262781389299</c:v>
                </c:pt>
                <c:pt idx="51">
                  <c:v>22.6868647738013</c:v>
                </c:pt>
                <c:pt idx="52">
                  <c:v>22.770734857718701</c:v>
                </c:pt>
                <c:pt idx="53">
                  <c:v>22.714640909099099</c:v>
                </c:pt>
                <c:pt idx="54">
                  <c:v>22.6270970072441</c:v>
                </c:pt>
              </c:numCache>
            </c:numRef>
          </c:val>
          <c:extLst>
            <c:ext xmlns:c16="http://schemas.microsoft.com/office/drawing/2014/chart" uri="{C3380CC4-5D6E-409C-BE32-E72D297353CC}">
              <c16:uniqueId val="{0000003C-05D0-4111-9173-D41CD8CDC864}"/>
            </c:ext>
          </c:extLst>
        </c:ser>
        <c:ser>
          <c:idx val="1"/>
          <c:order val="1"/>
          <c:tx>
            <c:strRef>
              <c:f>'F76-77'!$H$7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3D-05D0-4111-9173-D41CD8CDC864}"/>
              </c:ext>
            </c:extLst>
          </c:dPt>
          <c:dPt>
            <c:idx val="1"/>
            <c:invertIfNegative val="0"/>
            <c:bubble3D val="0"/>
            <c:extLst>
              <c:ext xmlns:c16="http://schemas.microsoft.com/office/drawing/2014/chart" uri="{C3380CC4-5D6E-409C-BE32-E72D297353CC}">
                <c16:uniqueId val="{0000003E-05D0-4111-9173-D41CD8CDC864}"/>
              </c:ext>
            </c:extLst>
          </c:dPt>
          <c:dPt>
            <c:idx val="2"/>
            <c:invertIfNegative val="0"/>
            <c:bubble3D val="0"/>
            <c:extLst>
              <c:ext xmlns:c16="http://schemas.microsoft.com/office/drawing/2014/chart" uri="{C3380CC4-5D6E-409C-BE32-E72D297353CC}">
                <c16:uniqueId val="{0000003F-05D0-4111-9173-D41CD8CDC864}"/>
              </c:ext>
            </c:extLst>
          </c:dPt>
          <c:dPt>
            <c:idx val="3"/>
            <c:invertIfNegative val="0"/>
            <c:bubble3D val="0"/>
            <c:extLst>
              <c:ext xmlns:c16="http://schemas.microsoft.com/office/drawing/2014/chart" uri="{C3380CC4-5D6E-409C-BE32-E72D297353CC}">
                <c16:uniqueId val="{00000040-05D0-4111-9173-D41CD8CDC864}"/>
              </c:ext>
            </c:extLst>
          </c:dPt>
          <c:dPt>
            <c:idx val="4"/>
            <c:invertIfNegative val="0"/>
            <c:bubble3D val="0"/>
            <c:extLst>
              <c:ext xmlns:c16="http://schemas.microsoft.com/office/drawing/2014/chart" uri="{C3380CC4-5D6E-409C-BE32-E72D297353CC}">
                <c16:uniqueId val="{00000041-05D0-4111-9173-D41CD8CDC864}"/>
              </c:ext>
            </c:extLst>
          </c:dPt>
          <c:dPt>
            <c:idx val="5"/>
            <c:invertIfNegative val="0"/>
            <c:bubble3D val="0"/>
            <c:extLst>
              <c:ext xmlns:c16="http://schemas.microsoft.com/office/drawing/2014/chart" uri="{C3380CC4-5D6E-409C-BE32-E72D297353CC}">
                <c16:uniqueId val="{00000042-05D0-4111-9173-D41CD8CDC864}"/>
              </c:ext>
            </c:extLst>
          </c:dPt>
          <c:dPt>
            <c:idx val="6"/>
            <c:invertIfNegative val="0"/>
            <c:bubble3D val="0"/>
            <c:spPr>
              <a:solidFill>
                <a:srgbClr val="FFC000"/>
              </a:solidFill>
            </c:spPr>
            <c:extLst>
              <c:ext xmlns:c16="http://schemas.microsoft.com/office/drawing/2014/chart" uri="{C3380CC4-5D6E-409C-BE32-E72D297353CC}">
                <c16:uniqueId val="{00000044-05D0-4111-9173-D41CD8CDC864}"/>
              </c:ext>
            </c:extLst>
          </c:dPt>
          <c:dPt>
            <c:idx val="7"/>
            <c:invertIfNegative val="0"/>
            <c:bubble3D val="0"/>
            <c:extLst>
              <c:ext xmlns:c16="http://schemas.microsoft.com/office/drawing/2014/chart" uri="{C3380CC4-5D6E-409C-BE32-E72D297353CC}">
                <c16:uniqueId val="{00000045-05D0-4111-9173-D41CD8CDC864}"/>
              </c:ext>
            </c:extLst>
          </c:dPt>
          <c:dPt>
            <c:idx val="8"/>
            <c:invertIfNegative val="0"/>
            <c:bubble3D val="0"/>
            <c:extLst>
              <c:ext xmlns:c16="http://schemas.microsoft.com/office/drawing/2014/chart" uri="{C3380CC4-5D6E-409C-BE32-E72D297353CC}">
                <c16:uniqueId val="{00000046-05D0-4111-9173-D41CD8CDC864}"/>
              </c:ext>
            </c:extLst>
          </c:dPt>
          <c:dPt>
            <c:idx val="9"/>
            <c:invertIfNegative val="0"/>
            <c:bubble3D val="0"/>
            <c:extLst>
              <c:ext xmlns:c16="http://schemas.microsoft.com/office/drawing/2014/chart" uri="{C3380CC4-5D6E-409C-BE32-E72D297353CC}">
                <c16:uniqueId val="{00000047-05D0-4111-9173-D41CD8CDC864}"/>
              </c:ext>
            </c:extLst>
          </c:dPt>
          <c:dPt>
            <c:idx val="10"/>
            <c:invertIfNegative val="0"/>
            <c:bubble3D val="0"/>
            <c:extLst>
              <c:ext xmlns:c16="http://schemas.microsoft.com/office/drawing/2014/chart" uri="{C3380CC4-5D6E-409C-BE32-E72D297353CC}">
                <c16:uniqueId val="{00000048-05D0-4111-9173-D41CD8CDC864}"/>
              </c:ext>
            </c:extLst>
          </c:dPt>
          <c:dPt>
            <c:idx val="11"/>
            <c:invertIfNegative val="0"/>
            <c:bubble3D val="0"/>
            <c:extLst>
              <c:ext xmlns:c16="http://schemas.microsoft.com/office/drawing/2014/chart" uri="{C3380CC4-5D6E-409C-BE32-E72D297353CC}">
                <c16:uniqueId val="{00000049-05D0-4111-9173-D41CD8CDC864}"/>
              </c:ext>
            </c:extLst>
          </c:dPt>
          <c:dPt>
            <c:idx val="12"/>
            <c:invertIfNegative val="0"/>
            <c:bubble3D val="0"/>
            <c:extLst>
              <c:ext xmlns:c16="http://schemas.microsoft.com/office/drawing/2014/chart" uri="{C3380CC4-5D6E-409C-BE32-E72D297353CC}">
                <c16:uniqueId val="{0000004A-05D0-4111-9173-D41CD8CDC864}"/>
              </c:ext>
            </c:extLst>
          </c:dPt>
          <c:dPt>
            <c:idx val="13"/>
            <c:invertIfNegative val="0"/>
            <c:bubble3D val="0"/>
            <c:extLst>
              <c:ext xmlns:c16="http://schemas.microsoft.com/office/drawing/2014/chart" uri="{C3380CC4-5D6E-409C-BE32-E72D297353CC}">
                <c16:uniqueId val="{0000004B-05D0-4111-9173-D41CD8CDC864}"/>
              </c:ext>
            </c:extLst>
          </c:dPt>
          <c:dPt>
            <c:idx val="14"/>
            <c:invertIfNegative val="0"/>
            <c:bubble3D val="0"/>
            <c:extLst>
              <c:ext xmlns:c16="http://schemas.microsoft.com/office/drawing/2014/chart" uri="{C3380CC4-5D6E-409C-BE32-E72D297353CC}">
                <c16:uniqueId val="{0000004C-05D0-4111-9173-D41CD8CDC864}"/>
              </c:ext>
            </c:extLst>
          </c:dPt>
          <c:dPt>
            <c:idx val="15"/>
            <c:invertIfNegative val="0"/>
            <c:bubble3D val="0"/>
            <c:extLst>
              <c:ext xmlns:c16="http://schemas.microsoft.com/office/drawing/2014/chart" uri="{C3380CC4-5D6E-409C-BE32-E72D297353CC}">
                <c16:uniqueId val="{0000004D-05D0-4111-9173-D41CD8CDC864}"/>
              </c:ext>
            </c:extLst>
          </c:dPt>
          <c:dPt>
            <c:idx val="16"/>
            <c:invertIfNegative val="0"/>
            <c:bubble3D val="0"/>
            <c:extLst>
              <c:ext xmlns:c16="http://schemas.microsoft.com/office/drawing/2014/chart" uri="{C3380CC4-5D6E-409C-BE32-E72D297353CC}">
                <c16:uniqueId val="{0000004E-05D0-4111-9173-D41CD8CDC864}"/>
              </c:ext>
            </c:extLst>
          </c:dPt>
          <c:dPt>
            <c:idx val="17"/>
            <c:invertIfNegative val="0"/>
            <c:bubble3D val="0"/>
            <c:extLst>
              <c:ext xmlns:c16="http://schemas.microsoft.com/office/drawing/2014/chart" uri="{C3380CC4-5D6E-409C-BE32-E72D297353CC}">
                <c16:uniqueId val="{0000004F-05D0-4111-9173-D41CD8CDC864}"/>
              </c:ext>
            </c:extLst>
          </c:dPt>
          <c:dPt>
            <c:idx val="18"/>
            <c:invertIfNegative val="0"/>
            <c:bubble3D val="0"/>
            <c:spPr>
              <a:solidFill>
                <a:srgbClr val="FFC000"/>
              </a:solidFill>
            </c:spPr>
            <c:extLst>
              <c:ext xmlns:c16="http://schemas.microsoft.com/office/drawing/2014/chart" uri="{C3380CC4-5D6E-409C-BE32-E72D297353CC}">
                <c16:uniqueId val="{00000051-05D0-4111-9173-D41CD8CDC864}"/>
              </c:ext>
            </c:extLst>
          </c:dPt>
          <c:dPt>
            <c:idx val="19"/>
            <c:invertIfNegative val="0"/>
            <c:bubble3D val="0"/>
            <c:extLst>
              <c:ext xmlns:c16="http://schemas.microsoft.com/office/drawing/2014/chart" uri="{C3380CC4-5D6E-409C-BE32-E72D297353CC}">
                <c16:uniqueId val="{00000052-05D0-4111-9173-D41CD8CDC864}"/>
              </c:ext>
            </c:extLst>
          </c:dPt>
          <c:dPt>
            <c:idx val="20"/>
            <c:invertIfNegative val="0"/>
            <c:bubble3D val="0"/>
            <c:extLst>
              <c:ext xmlns:c16="http://schemas.microsoft.com/office/drawing/2014/chart" uri="{C3380CC4-5D6E-409C-BE32-E72D297353CC}">
                <c16:uniqueId val="{00000053-05D0-4111-9173-D41CD8CDC864}"/>
              </c:ext>
            </c:extLst>
          </c:dPt>
          <c:dPt>
            <c:idx val="21"/>
            <c:invertIfNegative val="0"/>
            <c:bubble3D val="0"/>
            <c:extLst>
              <c:ext xmlns:c16="http://schemas.microsoft.com/office/drawing/2014/chart" uri="{C3380CC4-5D6E-409C-BE32-E72D297353CC}">
                <c16:uniqueId val="{00000054-05D0-4111-9173-D41CD8CDC864}"/>
              </c:ext>
            </c:extLst>
          </c:dPt>
          <c:dPt>
            <c:idx val="22"/>
            <c:invertIfNegative val="0"/>
            <c:bubble3D val="0"/>
            <c:extLst>
              <c:ext xmlns:c16="http://schemas.microsoft.com/office/drawing/2014/chart" uri="{C3380CC4-5D6E-409C-BE32-E72D297353CC}">
                <c16:uniqueId val="{00000055-05D0-4111-9173-D41CD8CDC864}"/>
              </c:ext>
            </c:extLst>
          </c:dPt>
          <c:dPt>
            <c:idx val="23"/>
            <c:invertIfNegative val="0"/>
            <c:bubble3D val="0"/>
            <c:extLst>
              <c:ext xmlns:c16="http://schemas.microsoft.com/office/drawing/2014/chart" uri="{C3380CC4-5D6E-409C-BE32-E72D297353CC}">
                <c16:uniqueId val="{00000056-05D0-4111-9173-D41CD8CDC864}"/>
              </c:ext>
            </c:extLst>
          </c:dPt>
          <c:dPt>
            <c:idx val="24"/>
            <c:invertIfNegative val="0"/>
            <c:bubble3D val="0"/>
            <c:extLst>
              <c:ext xmlns:c16="http://schemas.microsoft.com/office/drawing/2014/chart" uri="{C3380CC4-5D6E-409C-BE32-E72D297353CC}">
                <c16:uniqueId val="{00000057-05D0-4111-9173-D41CD8CDC864}"/>
              </c:ext>
            </c:extLst>
          </c:dPt>
          <c:dPt>
            <c:idx val="25"/>
            <c:invertIfNegative val="0"/>
            <c:bubble3D val="0"/>
            <c:extLst>
              <c:ext xmlns:c16="http://schemas.microsoft.com/office/drawing/2014/chart" uri="{C3380CC4-5D6E-409C-BE32-E72D297353CC}">
                <c16:uniqueId val="{00000058-05D0-4111-9173-D41CD8CDC864}"/>
              </c:ext>
            </c:extLst>
          </c:dPt>
          <c:dPt>
            <c:idx val="26"/>
            <c:invertIfNegative val="0"/>
            <c:bubble3D val="0"/>
            <c:extLst>
              <c:ext xmlns:c16="http://schemas.microsoft.com/office/drawing/2014/chart" uri="{C3380CC4-5D6E-409C-BE32-E72D297353CC}">
                <c16:uniqueId val="{00000059-05D0-4111-9173-D41CD8CDC864}"/>
              </c:ext>
            </c:extLst>
          </c:dPt>
          <c:dPt>
            <c:idx val="27"/>
            <c:invertIfNegative val="0"/>
            <c:bubble3D val="0"/>
            <c:extLst>
              <c:ext xmlns:c16="http://schemas.microsoft.com/office/drawing/2014/chart" uri="{C3380CC4-5D6E-409C-BE32-E72D297353CC}">
                <c16:uniqueId val="{0000005A-05D0-4111-9173-D41CD8CDC864}"/>
              </c:ext>
            </c:extLst>
          </c:dPt>
          <c:dPt>
            <c:idx val="28"/>
            <c:invertIfNegative val="0"/>
            <c:bubble3D val="0"/>
            <c:extLst>
              <c:ext xmlns:c16="http://schemas.microsoft.com/office/drawing/2014/chart" uri="{C3380CC4-5D6E-409C-BE32-E72D297353CC}">
                <c16:uniqueId val="{0000005B-05D0-4111-9173-D41CD8CDC864}"/>
              </c:ext>
            </c:extLst>
          </c:dPt>
          <c:dPt>
            <c:idx val="29"/>
            <c:invertIfNegative val="0"/>
            <c:bubble3D val="0"/>
            <c:extLst>
              <c:ext xmlns:c16="http://schemas.microsoft.com/office/drawing/2014/chart" uri="{C3380CC4-5D6E-409C-BE32-E72D297353CC}">
                <c16:uniqueId val="{0000005C-05D0-4111-9173-D41CD8CDC864}"/>
              </c:ext>
            </c:extLst>
          </c:dPt>
          <c:dPt>
            <c:idx val="30"/>
            <c:invertIfNegative val="0"/>
            <c:bubble3D val="0"/>
            <c:spPr>
              <a:solidFill>
                <a:srgbClr val="FFC000"/>
              </a:solidFill>
            </c:spPr>
            <c:extLst>
              <c:ext xmlns:c16="http://schemas.microsoft.com/office/drawing/2014/chart" uri="{C3380CC4-5D6E-409C-BE32-E72D297353CC}">
                <c16:uniqueId val="{0000005E-05D0-4111-9173-D41CD8CDC864}"/>
              </c:ext>
            </c:extLst>
          </c:dPt>
          <c:dPt>
            <c:idx val="31"/>
            <c:invertIfNegative val="0"/>
            <c:bubble3D val="0"/>
            <c:extLst>
              <c:ext xmlns:c16="http://schemas.microsoft.com/office/drawing/2014/chart" uri="{C3380CC4-5D6E-409C-BE32-E72D297353CC}">
                <c16:uniqueId val="{0000005F-05D0-4111-9173-D41CD8CDC864}"/>
              </c:ext>
            </c:extLst>
          </c:dPt>
          <c:dPt>
            <c:idx val="32"/>
            <c:invertIfNegative val="0"/>
            <c:bubble3D val="0"/>
            <c:extLst>
              <c:ext xmlns:c16="http://schemas.microsoft.com/office/drawing/2014/chart" uri="{C3380CC4-5D6E-409C-BE32-E72D297353CC}">
                <c16:uniqueId val="{00000060-05D0-4111-9173-D41CD8CDC864}"/>
              </c:ext>
            </c:extLst>
          </c:dPt>
          <c:dPt>
            <c:idx val="33"/>
            <c:invertIfNegative val="0"/>
            <c:bubble3D val="0"/>
            <c:extLst>
              <c:ext xmlns:c16="http://schemas.microsoft.com/office/drawing/2014/chart" uri="{C3380CC4-5D6E-409C-BE32-E72D297353CC}">
                <c16:uniqueId val="{00000061-05D0-4111-9173-D41CD8CDC864}"/>
              </c:ext>
            </c:extLst>
          </c:dPt>
          <c:dPt>
            <c:idx val="34"/>
            <c:invertIfNegative val="0"/>
            <c:bubble3D val="0"/>
            <c:extLst>
              <c:ext xmlns:c16="http://schemas.microsoft.com/office/drawing/2014/chart" uri="{C3380CC4-5D6E-409C-BE32-E72D297353CC}">
                <c16:uniqueId val="{00000062-05D0-4111-9173-D41CD8CDC864}"/>
              </c:ext>
            </c:extLst>
          </c:dPt>
          <c:dPt>
            <c:idx val="35"/>
            <c:invertIfNegative val="0"/>
            <c:bubble3D val="0"/>
            <c:extLst>
              <c:ext xmlns:c16="http://schemas.microsoft.com/office/drawing/2014/chart" uri="{C3380CC4-5D6E-409C-BE32-E72D297353CC}">
                <c16:uniqueId val="{00000063-05D0-4111-9173-D41CD8CDC864}"/>
              </c:ext>
            </c:extLst>
          </c:dPt>
          <c:dPt>
            <c:idx val="36"/>
            <c:invertIfNegative val="0"/>
            <c:bubble3D val="0"/>
            <c:extLst>
              <c:ext xmlns:c16="http://schemas.microsoft.com/office/drawing/2014/chart" uri="{C3380CC4-5D6E-409C-BE32-E72D297353CC}">
                <c16:uniqueId val="{00000064-05D0-4111-9173-D41CD8CDC864}"/>
              </c:ext>
            </c:extLst>
          </c:dPt>
          <c:dPt>
            <c:idx val="37"/>
            <c:invertIfNegative val="0"/>
            <c:bubble3D val="0"/>
            <c:extLst>
              <c:ext xmlns:c16="http://schemas.microsoft.com/office/drawing/2014/chart" uri="{C3380CC4-5D6E-409C-BE32-E72D297353CC}">
                <c16:uniqueId val="{00000065-05D0-4111-9173-D41CD8CDC864}"/>
              </c:ext>
            </c:extLst>
          </c:dPt>
          <c:dPt>
            <c:idx val="38"/>
            <c:invertIfNegative val="0"/>
            <c:bubble3D val="0"/>
            <c:extLst>
              <c:ext xmlns:c16="http://schemas.microsoft.com/office/drawing/2014/chart" uri="{C3380CC4-5D6E-409C-BE32-E72D297353CC}">
                <c16:uniqueId val="{00000066-05D0-4111-9173-D41CD8CDC864}"/>
              </c:ext>
            </c:extLst>
          </c:dPt>
          <c:dPt>
            <c:idx val="39"/>
            <c:invertIfNegative val="0"/>
            <c:bubble3D val="0"/>
            <c:extLst>
              <c:ext xmlns:c16="http://schemas.microsoft.com/office/drawing/2014/chart" uri="{C3380CC4-5D6E-409C-BE32-E72D297353CC}">
                <c16:uniqueId val="{00000067-05D0-4111-9173-D41CD8CDC864}"/>
              </c:ext>
            </c:extLst>
          </c:dPt>
          <c:dPt>
            <c:idx val="40"/>
            <c:invertIfNegative val="0"/>
            <c:bubble3D val="0"/>
            <c:extLst>
              <c:ext xmlns:c16="http://schemas.microsoft.com/office/drawing/2014/chart" uri="{C3380CC4-5D6E-409C-BE32-E72D297353CC}">
                <c16:uniqueId val="{00000068-05D0-4111-9173-D41CD8CDC864}"/>
              </c:ext>
            </c:extLst>
          </c:dPt>
          <c:dPt>
            <c:idx val="41"/>
            <c:invertIfNegative val="0"/>
            <c:bubble3D val="0"/>
            <c:extLst>
              <c:ext xmlns:c16="http://schemas.microsoft.com/office/drawing/2014/chart" uri="{C3380CC4-5D6E-409C-BE32-E72D297353CC}">
                <c16:uniqueId val="{00000069-05D0-4111-9173-D41CD8CDC864}"/>
              </c:ext>
            </c:extLst>
          </c:dPt>
          <c:dPt>
            <c:idx val="42"/>
            <c:invertIfNegative val="0"/>
            <c:bubble3D val="0"/>
            <c:spPr>
              <a:solidFill>
                <a:srgbClr val="FFC000"/>
              </a:solidFill>
            </c:spPr>
            <c:extLst>
              <c:ext xmlns:c16="http://schemas.microsoft.com/office/drawing/2014/chart" uri="{C3380CC4-5D6E-409C-BE32-E72D297353CC}">
                <c16:uniqueId val="{0000006B-05D0-4111-9173-D41CD8CDC864}"/>
              </c:ext>
            </c:extLst>
          </c:dPt>
          <c:dPt>
            <c:idx val="43"/>
            <c:invertIfNegative val="0"/>
            <c:bubble3D val="0"/>
            <c:extLst>
              <c:ext xmlns:c16="http://schemas.microsoft.com/office/drawing/2014/chart" uri="{C3380CC4-5D6E-409C-BE32-E72D297353CC}">
                <c16:uniqueId val="{0000006C-05D0-4111-9173-D41CD8CDC864}"/>
              </c:ext>
            </c:extLst>
          </c:dPt>
          <c:dPt>
            <c:idx val="44"/>
            <c:invertIfNegative val="0"/>
            <c:bubble3D val="0"/>
            <c:extLst>
              <c:ext xmlns:c16="http://schemas.microsoft.com/office/drawing/2014/chart" uri="{C3380CC4-5D6E-409C-BE32-E72D297353CC}">
                <c16:uniqueId val="{0000006D-05D0-4111-9173-D41CD8CDC864}"/>
              </c:ext>
            </c:extLst>
          </c:dPt>
          <c:dPt>
            <c:idx val="45"/>
            <c:invertIfNegative val="0"/>
            <c:bubble3D val="0"/>
            <c:extLst>
              <c:ext xmlns:c16="http://schemas.microsoft.com/office/drawing/2014/chart" uri="{C3380CC4-5D6E-409C-BE32-E72D297353CC}">
                <c16:uniqueId val="{0000006E-05D0-4111-9173-D41CD8CDC864}"/>
              </c:ext>
            </c:extLst>
          </c:dPt>
          <c:dPt>
            <c:idx val="46"/>
            <c:invertIfNegative val="0"/>
            <c:bubble3D val="0"/>
            <c:extLst>
              <c:ext xmlns:c16="http://schemas.microsoft.com/office/drawing/2014/chart" uri="{C3380CC4-5D6E-409C-BE32-E72D297353CC}">
                <c16:uniqueId val="{0000006F-05D0-4111-9173-D41CD8CDC864}"/>
              </c:ext>
            </c:extLst>
          </c:dPt>
          <c:dPt>
            <c:idx val="47"/>
            <c:invertIfNegative val="0"/>
            <c:bubble3D val="0"/>
            <c:extLst>
              <c:ext xmlns:c16="http://schemas.microsoft.com/office/drawing/2014/chart" uri="{C3380CC4-5D6E-409C-BE32-E72D297353CC}">
                <c16:uniqueId val="{00000070-05D0-4111-9173-D41CD8CDC864}"/>
              </c:ext>
            </c:extLst>
          </c:dPt>
          <c:dPt>
            <c:idx val="48"/>
            <c:invertIfNegative val="0"/>
            <c:bubble3D val="0"/>
            <c:extLst>
              <c:ext xmlns:c16="http://schemas.microsoft.com/office/drawing/2014/chart" uri="{C3380CC4-5D6E-409C-BE32-E72D297353CC}">
                <c16:uniqueId val="{00000071-05D0-4111-9173-D41CD8CDC864}"/>
              </c:ext>
            </c:extLst>
          </c:dPt>
          <c:dPt>
            <c:idx val="49"/>
            <c:invertIfNegative val="0"/>
            <c:bubble3D val="0"/>
            <c:extLst>
              <c:ext xmlns:c16="http://schemas.microsoft.com/office/drawing/2014/chart" uri="{C3380CC4-5D6E-409C-BE32-E72D297353CC}">
                <c16:uniqueId val="{00000072-05D0-4111-9173-D41CD8CDC864}"/>
              </c:ext>
            </c:extLst>
          </c:dPt>
          <c:dPt>
            <c:idx val="50"/>
            <c:invertIfNegative val="0"/>
            <c:bubble3D val="0"/>
            <c:extLst>
              <c:ext xmlns:c16="http://schemas.microsoft.com/office/drawing/2014/chart" uri="{C3380CC4-5D6E-409C-BE32-E72D297353CC}">
                <c16:uniqueId val="{00000073-05D0-4111-9173-D41CD8CDC864}"/>
              </c:ext>
            </c:extLst>
          </c:dPt>
          <c:dPt>
            <c:idx val="51"/>
            <c:invertIfNegative val="0"/>
            <c:bubble3D val="0"/>
            <c:extLst>
              <c:ext xmlns:c16="http://schemas.microsoft.com/office/drawing/2014/chart" uri="{C3380CC4-5D6E-409C-BE32-E72D297353CC}">
                <c16:uniqueId val="{00000074-05D0-4111-9173-D41CD8CDC864}"/>
              </c:ext>
            </c:extLst>
          </c:dPt>
          <c:dPt>
            <c:idx val="52"/>
            <c:invertIfNegative val="0"/>
            <c:bubble3D val="0"/>
            <c:extLst>
              <c:ext xmlns:c16="http://schemas.microsoft.com/office/drawing/2014/chart" uri="{C3380CC4-5D6E-409C-BE32-E72D297353CC}">
                <c16:uniqueId val="{00000075-05D0-4111-9173-D41CD8CDC864}"/>
              </c:ext>
            </c:extLst>
          </c:dPt>
          <c:dPt>
            <c:idx val="53"/>
            <c:invertIfNegative val="0"/>
            <c:bubble3D val="0"/>
            <c:extLst>
              <c:ext xmlns:c16="http://schemas.microsoft.com/office/drawing/2014/chart" uri="{C3380CC4-5D6E-409C-BE32-E72D297353CC}">
                <c16:uniqueId val="{00000076-05D0-4111-9173-D41CD8CDC864}"/>
              </c:ext>
            </c:extLst>
          </c:dPt>
          <c:dPt>
            <c:idx val="54"/>
            <c:invertIfNegative val="0"/>
            <c:bubble3D val="0"/>
            <c:spPr>
              <a:solidFill>
                <a:srgbClr val="FFC000"/>
              </a:solidFill>
            </c:spPr>
            <c:extLst>
              <c:ext xmlns:c16="http://schemas.microsoft.com/office/drawing/2014/chart" uri="{C3380CC4-5D6E-409C-BE32-E72D297353CC}">
                <c16:uniqueId val="{00000078-05D0-4111-9173-D41CD8CDC864}"/>
              </c:ext>
            </c:extLst>
          </c:dPt>
          <c:dLbls>
            <c:dLbl>
              <c:idx val="6"/>
              <c:layout>
                <c:manualLayout>
                  <c:x val="0"/>
                  <c:y val="-8.4666666666666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05D0-4111-9173-D41CD8CDC864}"/>
                </c:ext>
              </c:extLst>
            </c:dLbl>
            <c:dLbl>
              <c:idx val="18"/>
              <c:layout>
                <c:manualLayout>
                  <c:x val="-7.8346673280123027E-17"/>
                  <c:y val="-7.7611111111111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05D0-4111-9173-D41CD8CDC864}"/>
                </c:ext>
              </c:extLst>
            </c:dLbl>
            <c:dLbl>
              <c:idx val="30"/>
              <c:layout>
                <c:manualLayout>
                  <c:x val="2.136752136752137E-3"/>
                  <c:y val="-6.350000000000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05D0-4111-9173-D41CD8CDC864}"/>
                </c:ext>
              </c:extLst>
            </c:dLbl>
            <c:dLbl>
              <c:idx val="42"/>
              <c:layout>
                <c:manualLayout>
                  <c:x val="0"/>
                  <c:y val="-4.557920373600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05D0-4111-9173-D41CD8CDC864}"/>
                </c:ext>
              </c:extLst>
            </c:dLbl>
            <c:dLbl>
              <c:idx val="54"/>
              <c:layout>
                <c:manualLayout>
                  <c:x val="-2.136752136752137E-3"/>
                  <c:y val="-3.1750000000000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05D0-4111-9173-D41CD8CDC864}"/>
                </c:ext>
              </c:extLst>
            </c:dLbl>
            <c:spPr>
              <a:noFill/>
              <a:ln>
                <a:noFill/>
              </a:ln>
              <a:effectLst/>
            </c:spPr>
            <c:txPr>
              <a:bodyPr rot="-5400000" vert="horz" wrap="square" lIns="38100" tIns="19050" rIns="38100" bIns="19050" anchor="ctr">
                <a:spAutoFit/>
              </a:bodyPr>
              <a:lstStyle/>
              <a:p>
                <a:pPr>
                  <a:defRPr>
                    <a:solidFill>
                      <a:schemeClr val="accent4">
                        <a:lumMod val="50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'F76-77'!$A$8:$B$62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'F76-77'!$H$8:$H$62</c:f>
              <c:numCache>
                <c:formatCode>0.00</c:formatCode>
                <c:ptCount val="55"/>
                <c:pt idx="0">
                  <c:v>21.638486414401999</c:v>
                </c:pt>
                <c:pt idx="1">
                  <c:v>21.393099819904801</c:v>
                </c:pt>
                <c:pt idx="2">
                  <c:v>21.168466972944898</c:v>
                </c:pt>
                <c:pt idx="3">
                  <c:v>21.098242649251802</c:v>
                </c:pt>
                <c:pt idx="4">
                  <c:v>21.039754357320501</c:v>
                </c:pt>
                <c:pt idx="5">
                  <c:v>20.833922510633101</c:v>
                </c:pt>
                <c:pt idx="6">
                  <c:v>20.635643893208702</c:v>
                </c:pt>
                <c:pt idx="7">
                  <c:v>20.6368421196469</c:v>
                </c:pt>
                <c:pt idx="8">
                  <c:v>20.867568942547798</c:v>
                </c:pt>
                <c:pt idx="9">
                  <c:v>20.8560910688274</c:v>
                </c:pt>
                <c:pt idx="10">
                  <c:v>20.774550123105499</c:v>
                </c:pt>
                <c:pt idx="11">
                  <c:v>20.793828617449101</c:v>
                </c:pt>
                <c:pt idx="12">
                  <c:v>21.238643101121099</c:v>
                </c:pt>
                <c:pt idx="13">
                  <c:v>21.7808359013776</c:v>
                </c:pt>
                <c:pt idx="14">
                  <c:v>21.889118091305299</c:v>
                </c:pt>
                <c:pt idx="15">
                  <c:v>22.050669592580601</c:v>
                </c:pt>
                <c:pt idx="16">
                  <c:v>22.271639204833001</c:v>
                </c:pt>
                <c:pt idx="17">
                  <c:v>22.4371596108715</c:v>
                </c:pt>
                <c:pt idx="18">
                  <c:v>22.719244440517102</c:v>
                </c:pt>
                <c:pt idx="19">
                  <c:v>23.156069660392198</c:v>
                </c:pt>
                <c:pt idx="20">
                  <c:v>23.318740478190101</c:v>
                </c:pt>
                <c:pt idx="21">
                  <c:v>23.467700154193601</c:v>
                </c:pt>
                <c:pt idx="22">
                  <c:v>23.273613413732399</c:v>
                </c:pt>
                <c:pt idx="23">
                  <c:v>22.788335374052501</c:v>
                </c:pt>
                <c:pt idx="24">
                  <c:v>22.271442777226198</c:v>
                </c:pt>
                <c:pt idx="25">
                  <c:v>22.261924920592001</c:v>
                </c:pt>
                <c:pt idx="26">
                  <c:v>22.8939549697388</c:v>
                </c:pt>
                <c:pt idx="27">
                  <c:v>22.995319487903799</c:v>
                </c:pt>
                <c:pt idx="28">
                  <c:v>23.066858386075999</c:v>
                </c:pt>
                <c:pt idx="29">
                  <c:v>23.058056905170901</c:v>
                </c:pt>
                <c:pt idx="30">
                  <c:v>22.9874300892345</c:v>
                </c:pt>
                <c:pt idx="31">
                  <c:v>22.966922299943999</c:v>
                </c:pt>
                <c:pt idx="32">
                  <c:v>22.906626391919801</c:v>
                </c:pt>
                <c:pt idx="33">
                  <c:v>22.728107460471801</c:v>
                </c:pt>
                <c:pt idx="34">
                  <c:v>22.371408165086301</c:v>
                </c:pt>
                <c:pt idx="35">
                  <c:v>22.296323678549101</c:v>
                </c:pt>
                <c:pt idx="36">
                  <c:v>22.2427291006939</c:v>
                </c:pt>
                <c:pt idx="37">
                  <c:v>21.809594821861499</c:v>
                </c:pt>
                <c:pt idx="38">
                  <c:v>20.3327013669564</c:v>
                </c:pt>
                <c:pt idx="39">
                  <c:v>17.677495034838699</c:v>
                </c:pt>
                <c:pt idx="40">
                  <c:v>18.270539629931601</c:v>
                </c:pt>
                <c:pt idx="41">
                  <c:v>19.3424703644536</c:v>
                </c:pt>
                <c:pt idx="42">
                  <c:v>20.184313306042601</c:v>
                </c:pt>
                <c:pt idx="43">
                  <c:v>20.1156906954612</c:v>
                </c:pt>
                <c:pt idx="44">
                  <c:v>20.025908315612799</c:v>
                </c:pt>
                <c:pt idx="45">
                  <c:v>19.783003183813499</c:v>
                </c:pt>
                <c:pt idx="46">
                  <c:v>19.163612407401899</c:v>
                </c:pt>
                <c:pt idx="47">
                  <c:v>19.226444521808801</c:v>
                </c:pt>
                <c:pt idx="48">
                  <c:v>20.049974977330599</c:v>
                </c:pt>
                <c:pt idx="49">
                  <c:v>20.930217603625799</c:v>
                </c:pt>
                <c:pt idx="50">
                  <c:v>21.949747291687</c:v>
                </c:pt>
                <c:pt idx="51">
                  <c:v>22.174899927776998</c:v>
                </c:pt>
                <c:pt idx="52">
                  <c:v>22.262389888493299</c:v>
                </c:pt>
                <c:pt idx="53">
                  <c:v>22.260924455127601</c:v>
                </c:pt>
                <c:pt idx="54">
                  <c:v>22.2083093341077</c:v>
                </c:pt>
              </c:numCache>
            </c:numRef>
          </c:val>
          <c:extLst>
            <c:ext xmlns:c16="http://schemas.microsoft.com/office/drawing/2014/chart" uri="{C3380CC4-5D6E-409C-BE32-E72D297353CC}">
              <c16:uniqueId val="{00000079-05D0-4111-9173-D41CD8CDC864}"/>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020286814631562E-2"/>
          <c:y val="3.8654662784414061E-2"/>
          <c:w val="0.90145071356701989"/>
          <c:h val="0.72585100439866268"/>
        </c:manualLayout>
      </c:layout>
      <c:barChart>
        <c:barDir val="col"/>
        <c:grouping val="clustered"/>
        <c:varyColors val="0"/>
        <c:ser>
          <c:idx val="0"/>
          <c:order val="0"/>
          <c:tx>
            <c:strRef>
              <c:f>'F76-77'!$E$7</c:f>
              <c:strCache>
                <c:ptCount val="1"/>
                <c:pt idx="0">
                  <c:v>Jalisco</c:v>
                </c:pt>
              </c:strCache>
            </c:strRef>
          </c:tx>
          <c:spPr>
            <a:solidFill>
              <a:srgbClr val="AFB7BC"/>
            </a:solidFill>
          </c:spPr>
          <c:invertIfNegative val="0"/>
          <c:dPt>
            <c:idx val="3"/>
            <c:invertIfNegative val="0"/>
            <c:bubble3D val="0"/>
            <c:extLst>
              <c:ext xmlns:c16="http://schemas.microsoft.com/office/drawing/2014/chart" uri="{C3380CC4-5D6E-409C-BE32-E72D297353CC}">
                <c16:uniqueId val="{00000000-A216-45AA-89A9-884899791BE4}"/>
              </c:ext>
            </c:extLst>
          </c:dPt>
          <c:dPt>
            <c:idx val="4"/>
            <c:invertIfNegative val="0"/>
            <c:bubble3D val="0"/>
            <c:extLst>
              <c:ext xmlns:c16="http://schemas.microsoft.com/office/drawing/2014/chart" uri="{C3380CC4-5D6E-409C-BE32-E72D297353CC}">
                <c16:uniqueId val="{00000001-A216-45AA-89A9-884899791BE4}"/>
              </c:ext>
            </c:extLst>
          </c:dPt>
          <c:dPt>
            <c:idx val="5"/>
            <c:invertIfNegative val="0"/>
            <c:bubble3D val="0"/>
            <c:extLst>
              <c:ext xmlns:c16="http://schemas.microsoft.com/office/drawing/2014/chart" uri="{C3380CC4-5D6E-409C-BE32-E72D297353CC}">
                <c16:uniqueId val="{00000002-A216-45AA-89A9-884899791BE4}"/>
              </c:ext>
            </c:extLst>
          </c:dPt>
          <c:dPt>
            <c:idx val="6"/>
            <c:invertIfNegative val="0"/>
            <c:bubble3D val="0"/>
            <c:spPr>
              <a:solidFill>
                <a:srgbClr val="595959"/>
              </a:solidFill>
            </c:spPr>
            <c:extLst>
              <c:ext xmlns:c16="http://schemas.microsoft.com/office/drawing/2014/chart" uri="{C3380CC4-5D6E-409C-BE32-E72D297353CC}">
                <c16:uniqueId val="{00000004-A216-45AA-89A9-884899791BE4}"/>
              </c:ext>
            </c:extLst>
          </c:dPt>
          <c:dPt>
            <c:idx val="15"/>
            <c:invertIfNegative val="0"/>
            <c:bubble3D val="0"/>
            <c:extLst>
              <c:ext xmlns:c16="http://schemas.microsoft.com/office/drawing/2014/chart" uri="{C3380CC4-5D6E-409C-BE32-E72D297353CC}">
                <c16:uniqueId val="{00000005-A216-45AA-89A9-884899791BE4}"/>
              </c:ext>
            </c:extLst>
          </c:dPt>
          <c:dPt>
            <c:idx val="16"/>
            <c:invertIfNegative val="0"/>
            <c:bubble3D val="0"/>
            <c:extLst>
              <c:ext xmlns:c16="http://schemas.microsoft.com/office/drawing/2014/chart" uri="{C3380CC4-5D6E-409C-BE32-E72D297353CC}">
                <c16:uniqueId val="{00000006-A216-45AA-89A9-884899791BE4}"/>
              </c:ext>
            </c:extLst>
          </c:dPt>
          <c:dPt>
            <c:idx val="17"/>
            <c:invertIfNegative val="0"/>
            <c:bubble3D val="0"/>
            <c:extLst>
              <c:ext xmlns:c16="http://schemas.microsoft.com/office/drawing/2014/chart" uri="{C3380CC4-5D6E-409C-BE32-E72D297353CC}">
                <c16:uniqueId val="{00000007-A216-45AA-89A9-884899791BE4}"/>
              </c:ext>
            </c:extLst>
          </c:dPt>
          <c:dPt>
            <c:idx val="18"/>
            <c:invertIfNegative val="0"/>
            <c:bubble3D val="0"/>
            <c:spPr>
              <a:solidFill>
                <a:srgbClr val="595959"/>
              </a:solidFill>
            </c:spPr>
            <c:extLst>
              <c:ext xmlns:c16="http://schemas.microsoft.com/office/drawing/2014/chart" uri="{C3380CC4-5D6E-409C-BE32-E72D297353CC}">
                <c16:uniqueId val="{00000009-A216-45AA-89A9-884899791BE4}"/>
              </c:ext>
            </c:extLst>
          </c:dPt>
          <c:dPt>
            <c:idx val="27"/>
            <c:invertIfNegative val="0"/>
            <c:bubble3D val="0"/>
            <c:extLst>
              <c:ext xmlns:c16="http://schemas.microsoft.com/office/drawing/2014/chart" uri="{C3380CC4-5D6E-409C-BE32-E72D297353CC}">
                <c16:uniqueId val="{0000000A-A216-45AA-89A9-884899791BE4}"/>
              </c:ext>
            </c:extLst>
          </c:dPt>
          <c:dPt>
            <c:idx val="28"/>
            <c:invertIfNegative val="0"/>
            <c:bubble3D val="0"/>
            <c:extLst>
              <c:ext xmlns:c16="http://schemas.microsoft.com/office/drawing/2014/chart" uri="{C3380CC4-5D6E-409C-BE32-E72D297353CC}">
                <c16:uniqueId val="{0000000B-A216-45AA-89A9-884899791BE4}"/>
              </c:ext>
            </c:extLst>
          </c:dPt>
          <c:dPt>
            <c:idx val="29"/>
            <c:invertIfNegative val="0"/>
            <c:bubble3D val="0"/>
            <c:extLst>
              <c:ext xmlns:c16="http://schemas.microsoft.com/office/drawing/2014/chart" uri="{C3380CC4-5D6E-409C-BE32-E72D297353CC}">
                <c16:uniqueId val="{0000000C-A216-45AA-89A9-884899791BE4}"/>
              </c:ext>
            </c:extLst>
          </c:dPt>
          <c:dPt>
            <c:idx val="30"/>
            <c:invertIfNegative val="0"/>
            <c:bubble3D val="0"/>
            <c:spPr>
              <a:solidFill>
                <a:srgbClr val="595959"/>
              </a:solidFill>
            </c:spPr>
            <c:extLst>
              <c:ext xmlns:c16="http://schemas.microsoft.com/office/drawing/2014/chart" uri="{C3380CC4-5D6E-409C-BE32-E72D297353CC}">
                <c16:uniqueId val="{0000000E-A216-45AA-89A9-884899791BE4}"/>
              </c:ext>
            </c:extLst>
          </c:dPt>
          <c:dPt>
            <c:idx val="39"/>
            <c:invertIfNegative val="0"/>
            <c:bubble3D val="0"/>
            <c:extLst>
              <c:ext xmlns:c16="http://schemas.microsoft.com/office/drawing/2014/chart" uri="{C3380CC4-5D6E-409C-BE32-E72D297353CC}">
                <c16:uniqueId val="{0000000F-A216-45AA-89A9-884899791BE4}"/>
              </c:ext>
            </c:extLst>
          </c:dPt>
          <c:dPt>
            <c:idx val="40"/>
            <c:invertIfNegative val="0"/>
            <c:bubble3D val="0"/>
            <c:extLst>
              <c:ext xmlns:c16="http://schemas.microsoft.com/office/drawing/2014/chart" uri="{C3380CC4-5D6E-409C-BE32-E72D297353CC}">
                <c16:uniqueId val="{00000010-A216-45AA-89A9-884899791BE4}"/>
              </c:ext>
            </c:extLst>
          </c:dPt>
          <c:dPt>
            <c:idx val="41"/>
            <c:invertIfNegative val="0"/>
            <c:bubble3D val="0"/>
            <c:extLst>
              <c:ext xmlns:c16="http://schemas.microsoft.com/office/drawing/2014/chart" uri="{C3380CC4-5D6E-409C-BE32-E72D297353CC}">
                <c16:uniqueId val="{00000011-A216-45AA-89A9-884899791BE4}"/>
              </c:ext>
            </c:extLst>
          </c:dPt>
          <c:dPt>
            <c:idx val="42"/>
            <c:invertIfNegative val="0"/>
            <c:bubble3D val="0"/>
            <c:spPr>
              <a:solidFill>
                <a:srgbClr val="595959"/>
              </a:solidFill>
            </c:spPr>
            <c:extLst>
              <c:ext xmlns:c16="http://schemas.microsoft.com/office/drawing/2014/chart" uri="{C3380CC4-5D6E-409C-BE32-E72D297353CC}">
                <c16:uniqueId val="{00000013-A216-45AA-89A9-884899791BE4}"/>
              </c:ext>
            </c:extLst>
          </c:dPt>
          <c:dPt>
            <c:idx val="51"/>
            <c:invertIfNegative val="0"/>
            <c:bubble3D val="0"/>
            <c:extLst>
              <c:ext xmlns:c16="http://schemas.microsoft.com/office/drawing/2014/chart" uri="{C3380CC4-5D6E-409C-BE32-E72D297353CC}">
                <c16:uniqueId val="{00000014-A216-45AA-89A9-884899791BE4}"/>
              </c:ext>
            </c:extLst>
          </c:dPt>
          <c:dPt>
            <c:idx val="52"/>
            <c:invertIfNegative val="0"/>
            <c:bubble3D val="0"/>
            <c:extLst>
              <c:ext xmlns:c16="http://schemas.microsoft.com/office/drawing/2014/chart" uri="{C3380CC4-5D6E-409C-BE32-E72D297353CC}">
                <c16:uniqueId val="{00000015-A216-45AA-89A9-884899791BE4}"/>
              </c:ext>
            </c:extLst>
          </c:dPt>
          <c:dPt>
            <c:idx val="53"/>
            <c:invertIfNegative val="0"/>
            <c:bubble3D val="0"/>
            <c:extLst>
              <c:ext xmlns:c16="http://schemas.microsoft.com/office/drawing/2014/chart" uri="{C3380CC4-5D6E-409C-BE32-E72D297353CC}">
                <c16:uniqueId val="{00000016-A216-45AA-89A9-884899791BE4}"/>
              </c:ext>
            </c:extLst>
          </c:dPt>
          <c:dPt>
            <c:idx val="54"/>
            <c:invertIfNegative val="0"/>
            <c:bubble3D val="0"/>
            <c:spPr>
              <a:solidFill>
                <a:srgbClr val="595959"/>
              </a:solidFill>
            </c:spPr>
            <c:extLst>
              <c:ext xmlns:c16="http://schemas.microsoft.com/office/drawing/2014/chart" uri="{C3380CC4-5D6E-409C-BE32-E72D297353CC}">
                <c16:uniqueId val="{00000018-A216-45AA-89A9-884899791BE4}"/>
              </c:ext>
            </c:extLst>
          </c:dPt>
          <c:dLbls>
            <c:dLbl>
              <c:idx val="6"/>
              <c:layout>
                <c:manualLayout>
                  <c:x val="-6.4204180753811204E-3"/>
                  <c:y val="-2.4498348772712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16-45AA-89A9-884899791BE4}"/>
                </c:ext>
              </c:extLst>
            </c:dLbl>
            <c:dLbl>
              <c:idx val="18"/>
              <c:layout>
                <c:manualLayout>
                  <c:x val="-1.0700696792301834E-2"/>
                  <c:y val="-6.9995282207750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16-45AA-89A9-884899791BE4}"/>
                </c:ext>
              </c:extLst>
            </c:dLbl>
            <c:dLbl>
              <c:idx val="30"/>
              <c:layout>
                <c:manualLayout>
                  <c:x val="-1.0700696792301834E-2"/>
                  <c:y val="-1.7498820551937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216-45AA-89A9-884899791BE4}"/>
                </c:ext>
              </c:extLst>
            </c:dLbl>
            <c:dLbl>
              <c:idx val="42"/>
              <c:layout>
                <c:manualLayout>
                  <c:x val="-1.0700696792301834E-2"/>
                  <c:y val="-1.3999056441550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216-45AA-89A9-884899791BE4}"/>
                </c:ext>
              </c:extLst>
            </c:dLbl>
            <c:dLbl>
              <c:idx val="54"/>
              <c:layout>
                <c:manualLayout>
                  <c:x val="-6.4204180753812574E-3"/>
                  <c:y val="-1.7498820551937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216-45AA-89A9-884899791BE4}"/>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'F76-77'!$A$8:$B$62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'F76-77'!$E$8:$E$62</c:f>
              <c:numCache>
                <c:formatCode>0.00</c:formatCode>
                <c:ptCount val="55"/>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22.6270970072441</c:v>
                </c:pt>
              </c:numCache>
            </c:numRef>
          </c:val>
          <c:extLst>
            <c:ext xmlns:c16="http://schemas.microsoft.com/office/drawing/2014/chart" uri="{C3380CC4-5D6E-409C-BE32-E72D297353CC}">
              <c16:uniqueId val="{00000019-A216-45AA-89A9-884899791BE4}"/>
            </c:ext>
          </c:extLst>
        </c:ser>
        <c:ser>
          <c:idx val="1"/>
          <c:order val="1"/>
          <c:tx>
            <c:strRef>
              <c:f>'F76-77'!$F$7</c:f>
              <c:strCache>
                <c:ptCount val="1"/>
                <c:pt idx="0">
                  <c:v>Nacional</c:v>
                </c:pt>
              </c:strCache>
            </c:strRef>
          </c:tx>
          <c:spPr>
            <a:solidFill>
              <a:srgbClr val="E5D8B7"/>
            </a:solidFill>
          </c:spPr>
          <c:invertIfNegative val="0"/>
          <c:dPt>
            <c:idx val="3"/>
            <c:invertIfNegative val="0"/>
            <c:bubble3D val="0"/>
            <c:extLst>
              <c:ext xmlns:c16="http://schemas.microsoft.com/office/drawing/2014/chart" uri="{C3380CC4-5D6E-409C-BE32-E72D297353CC}">
                <c16:uniqueId val="{0000001A-A216-45AA-89A9-884899791BE4}"/>
              </c:ext>
            </c:extLst>
          </c:dPt>
          <c:dPt>
            <c:idx val="4"/>
            <c:invertIfNegative val="0"/>
            <c:bubble3D val="0"/>
            <c:extLst>
              <c:ext xmlns:c16="http://schemas.microsoft.com/office/drawing/2014/chart" uri="{C3380CC4-5D6E-409C-BE32-E72D297353CC}">
                <c16:uniqueId val="{0000001B-A216-45AA-89A9-884899791BE4}"/>
              </c:ext>
            </c:extLst>
          </c:dPt>
          <c:dPt>
            <c:idx val="5"/>
            <c:invertIfNegative val="0"/>
            <c:bubble3D val="0"/>
            <c:extLst>
              <c:ext xmlns:c16="http://schemas.microsoft.com/office/drawing/2014/chart" uri="{C3380CC4-5D6E-409C-BE32-E72D297353CC}">
                <c16:uniqueId val="{0000001C-A216-45AA-89A9-884899791BE4}"/>
              </c:ext>
            </c:extLst>
          </c:dPt>
          <c:dPt>
            <c:idx val="6"/>
            <c:invertIfNegative val="0"/>
            <c:bubble3D val="0"/>
            <c:spPr>
              <a:solidFill>
                <a:srgbClr val="FFC000"/>
              </a:solidFill>
            </c:spPr>
            <c:extLst>
              <c:ext xmlns:c16="http://schemas.microsoft.com/office/drawing/2014/chart" uri="{C3380CC4-5D6E-409C-BE32-E72D297353CC}">
                <c16:uniqueId val="{0000001E-A216-45AA-89A9-884899791BE4}"/>
              </c:ext>
            </c:extLst>
          </c:dPt>
          <c:dPt>
            <c:idx val="15"/>
            <c:invertIfNegative val="0"/>
            <c:bubble3D val="0"/>
            <c:extLst>
              <c:ext xmlns:c16="http://schemas.microsoft.com/office/drawing/2014/chart" uri="{C3380CC4-5D6E-409C-BE32-E72D297353CC}">
                <c16:uniqueId val="{0000001F-A216-45AA-89A9-884899791BE4}"/>
              </c:ext>
            </c:extLst>
          </c:dPt>
          <c:dPt>
            <c:idx val="16"/>
            <c:invertIfNegative val="0"/>
            <c:bubble3D val="0"/>
            <c:extLst>
              <c:ext xmlns:c16="http://schemas.microsoft.com/office/drawing/2014/chart" uri="{C3380CC4-5D6E-409C-BE32-E72D297353CC}">
                <c16:uniqueId val="{00000020-A216-45AA-89A9-884899791BE4}"/>
              </c:ext>
            </c:extLst>
          </c:dPt>
          <c:dPt>
            <c:idx val="17"/>
            <c:invertIfNegative val="0"/>
            <c:bubble3D val="0"/>
            <c:extLst>
              <c:ext xmlns:c16="http://schemas.microsoft.com/office/drawing/2014/chart" uri="{C3380CC4-5D6E-409C-BE32-E72D297353CC}">
                <c16:uniqueId val="{00000021-A216-45AA-89A9-884899791BE4}"/>
              </c:ext>
            </c:extLst>
          </c:dPt>
          <c:dPt>
            <c:idx val="18"/>
            <c:invertIfNegative val="0"/>
            <c:bubble3D val="0"/>
            <c:spPr>
              <a:solidFill>
                <a:srgbClr val="FFC000"/>
              </a:solidFill>
            </c:spPr>
            <c:extLst>
              <c:ext xmlns:c16="http://schemas.microsoft.com/office/drawing/2014/chart" uri="{C3380CC4-5D6E-409C-BE32-E72D297353CC}">
                <c16:uniqueId val="{00000023-A216-45AA-89A9-884899791BE4}"/>
              </c:ext>
            </c:extLst>
          </c:dPt>
          <c:dPt>
            <c:idx val="27"/>
            <c:invertIfNegative val="0"/>
            <c:bubble3D val="0"/>
            <c:extLst>
              <c:ext xmlns:c16="http://schemas.microsoft.com/office/drawing/2014/chart" uri="{C3380CC4-5D6E-409C-BE32-E72D297353CC}">
                <c16:uniqueId val="{00000024-A216-45AA-89A9-884899791BE4}"/>
              </c:ext>
            </c:extLst>
          </c:dPt>
          <c:dPt>
            <c:idx val="28"/>
            <c:invertIfNegative val="0"/>
            <c:bubble3D val="0"/>
            <c:extLst>
              <c:ext xmlns:c16="http://schemas.microsoft.com/office/drawing/2014/chart" uri="{C3380CC4-5D6E-409C-BE32-E72D297353CC}">
                <c16:uniqueId val="{00000025-A216-45AA-89A9-884899791BE4}"/>
              </c:ext>
            </c:extLst>
          </c:dPt>
          <c:dPt>
            <c:idx val="29"/>
            <c:invertIfNegative val="0"/>
            <c:bubble3D val="0"/>
            <c:extLst>
              <c:ext xmlns:c16="http://schemas.microsoft.com/office/drawing/2014/chart" uri="{C3380CC4-5D6E-409C-BE32-E72D297353CC}">
                <c16:uniqueId val="{00000026-A216-45AA-89A9-884899791BE4}"/>
              </c:ext>
            </c:extLst>
          </c:dPt>
          <c:dPt>
            <c:idx val="30"/>
            <c:invertIfNegative val="0"/>
            <c:bubble3D val="0"/>
            <c:spPr>
              <a:solidFill>
                <a:srgbClr val="FFC000"/>
              </a:solidFill>
            </c:spPr>
            <c:extLst>
              <c:ext xmlns:c16="http://schemas.microsoft.com/office/drawing/2014/chart" uri="{C3380CC4-5D6E-409C-BE32-E72D297353CC}">
                <c16:uniqueId val="{00000028-A216-45AA-89A9-884899791BE4}"/>
              </c:ext>
            </c:extLst>
          </c:dPt>
          <c:dPt>
            <c:idx val="39"/>
            <c:invertIfNegative val="0"/>
            <c:bubble3D val="0"/>
            <c:extLst>
              <c:ext xmlns:c16="http://schemas.microsoft.com/office/drawing/2014/chart" uri="{C3380CC4-5D6E-409C-BE32-E72D297353CC}">
                <c16:uniqueId val="{00000029-A216-45AA-89A9-884899791BE4}"/>
              </c:ext>
            </c:extLst>
          </c:dPt>
          <c:dPt>
            <c:idx val="40"/>
            <c:invertIfNegative val="0"/>
            <c:bubble3D val="0"/>
            <c:extLst>
              <c:ext xmlns:c16="http://schemas.microsoft.com/office/drawing/2014/chart" uri="{C3380CC4-5D6E-409C-BE32-E72D297353CC}">
                <c16:uniqueId val="{0000002A-A216-45AA-89A9-884899791BE4}"/>
              </c:ext>
            </c:extLst>
          </c:dPt>
          <c:dPt>
            <c:idx val="41"/>
            <c:invertIfNegative val="0"/>
            <c:bubble3D val="0"/>
            <c:extLst>
              <c:ext xmlns:c16="http://schemas.microsoft.com/office/drawing/2014/chart" uri="{C3380CC4-5D6E-409C-BE32-E72D297353CC}">
                <c16:uniqueId val="{0000002B-A216-45AA-89A9-884899791BE4}"/>
              </c:ext>
            </c:extLst>
          </c:dPt>
          <c:dPt>
            <c:idx val="42"/>
            <c:invertIfNegative val="0"/>
            <c:bubble3D val="0"/>
            <c:spPr>
              <a:solidFill>
                <a:srgbClr val="FFC000"/>
              </a:solidFill>
            </c:spPr>
            <c:extLst>
              <c:ext xmlns:c16="http://schemas.microsoft.com/office/drawing/2014/chart" uri="{C3380CC4-5D6E-409C-BE32-E72D297353CC}">
                <c16:uniqueId val="{0000002D-A216-45AA-89A9-884899791BE4}"/>
              </c:ext>
            </c:extLst>
          </c:dPt>
          <c:dPt>
            <c:idx val="51"/>
            <c:invertIfNegative val="0"/>
            <c:bubble3D val="0"/>
            <c:extLst>
              <c:ext xmlns:c16="http://schemas.microsoft.com/office/drawing/2014/chart" uri="{C3380CC4-5D6E-409C-BE32-E72D297353CC}">
                <c16:uniqueId val="{0000002E-A216-45AA-89A9-884899791BE4}"/>
              </c:ext>
            </c:extLst>
          </c:dPt>
          <c:dPt>
            <c:idx val="52"/>
            <c:invertIfNegative val="0"/>
            <c:bubble3D val="0"/>
            <c:extLst>
              <c:ext xmlns:c16="http://schemas.microsoft.com/office/drawing/2014/chart" uri="{C3380CC4-5D6E-409C-BE32-E72D297353CC}">
                <c16:uniqueId val="{0000002F-A216-45AA-89A9-884899791BE4}"/>
              </c:ext>
            </c:extLst>
          </c:dPt>
          <c:dPt>
            <c:idx val="53"/>
            <c:invertIfNegative val="0"/>
            <c:bubble3D val="0"/>
            <c:extLst>
              <c:ext xmlns:c16="http://schemas.microsoft.com/office/drawing/2014/chart" uri="{C3380CC4-5D6E-409C-BE32-E72D297353CC}">
                <c16:uniqueId val="{00000030-A216-45AA-89A9-884899791BE4}"/>
              </c:ext>
            </c:extLst>
          </c:dPt>
          <c:dPt>
            <c:idx val="54"/>
            <c:invertIfNegative val="0"/>
            <c:bubble3D val="0"/>
            <c:spPr>
              <a:solidFill>
                <a:srgbClr val="FFC000"/>
              </a:solidFill>
            </c:spPr>
            <c:extLst>
              <c:ext xmlns:c16="http://schemas.microsoft.com/office/drawing/2014/chart" uri="{C3380CC4-5D6E-409C-BE32-E72D297353CC}">
                <c16:uniqueId val="{00000032-A216-45AA-89A9-884899791BE4}"/>
              </c:ext>
            </c:extLst>
          </c:dPt>
          <c:dLbls>
            <c:dLbl>
              <c:idx val="6"/>
              <c:layout>
                <c:manualLayout>
                  <c:x val="2.1401393584603865E-3"/>
                  <c:y val="-3.849740521426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216-45AA-89A9-884899791BE4}"/>
                </c:ext>
              </c:extLst>
            </c:dLbl>
            <c:dLbl>
              <c:idx val="18"/>
              <c:layout>
                <c:manualLayout>
                  <c:x val="0"/>
                  <c:y val="-3.1497876993487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216-45AA-89A9-884899791BE4}"/>
                </c:ext>
              </c:extLst>
            </c:dLbl>
            <c:dLbl>
              <c:idx val="30"/>
              <c:layout>
                <c:manualLayout>
                  <c:x val="-7.8470869974693995E-17"/>
                  <c:y val="-5.5996225766200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216-45AA-89A9-884899791BE4}"/>
                </c:ext>
              </c:extLst>
            </c:dLbl>
            <c:dLbl>
              <c:idx val="42"/>
              <c:layout>
                <c:manualLayout>
                  <c:x val="2.140139358460367E-3"/>
                  <c:y val="-3.849740521426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216-45AA-89A9-884899791BE4}"/>
                </c:ext>
              </c:extLst>
            </c:dLbl>
            <c:dLbl>
              <c:idx val="54"/>
              <c:layout>
                <c:manualLayout>
                  <c:x val="0"/>
                  <c:y val="-1.3999056441550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216-45AA-89A9-884899791BE4}"/>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'F76-77'!$A$8:$B$62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'F76-77'!$F$8:$F$62</c:f>
              <c:numCache>
                <c:formatCode>0.00</c:formatCode>
                <c:ptCount val="55"/>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22.2083093341077</c:v>
                </c:pt>
              </c:numCache>
            </c:numRef>
          </c:val>
          <c:extLst>
            <c:ext xmlns:c16="http://schemas.microsoft.com/office/drawing/2014/chart" uri="{C3380CC4-5D6E-409C-BE32-E72D297353CC}">
              <c16:uniqueId val="{00000033-A216-45AA-89A9-884899791BE4}"/>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'F78-79'!$G$7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8FA3-4707-9FF5-7EBB12B2F343}"/>
              </c:ext>
            </c:extLst>
          </c:dPt>
          <c:dPt>
            <c:idx val="1"/>
            <c:invertIfNegative val="0"/>
            <c:bubble3D val="0"/>
            <c:extLst>
              <c:ext xmlns:c16="http://schemas.microsoft.com/office/drawing/2014/chart" uri="{C3380CC4-5D6E-409C-BE32-E72D297353CC}">
                <c16:uniqueId val="{00000001-8FA3-4707-9FF5-7EBB12B2F343}"/>
              </c:ext>
            </c:extLst>
          </c:dPt>
          <c:dPt>
            <c:idx val="2"/>
            <c:invertIfNegative val="0"/>
            <c:bubble3D val="0"/>
            <c:extLst>
              <c:ext xmlns:c16="http://schemas.microsoft.com/office/drawing/2014/chart" uri="{C3380CC4-5D6E-409C-BE32-E72D297353CC}">
                <c16:uniqueId val="{00000002-8FA3-4707-9FF5-7EBB12B2F343}"/>
              </c:ext>
            </c:extLst>
          </c:dPt>
          <c:dPt>
            <c:idx val="3"/>
            <c:invertIfNegative val="0"/>
            <c:bubble3D val="0"/>
            <c:extLst>
              <c:ext xmlns:c16="http://schemas.microsoft.com/office/drawing/2014/chart" uri="{C3380CC4-5D6E-409C-BE32-E72D297353CC}">
                <c16:uniqueId val="{00000003-8FA3-4707-9FF5-7EBB12B2F343}"/>
              </c:ext>
            </c:extLst>
          </c:dPt>
          <c:dPt>
            <c:idx val="4"/>
            <c:invertIfNegative val="0"/>
            <c:bubble3D val="0"/>
            <c:extLst>
              <c:ext xmlns:c16="http://schemas.microsoft.com/office/drawing/2014/chart" uri="{C3380CC4-5D6E-409C-BE32-E72D297353CC}">
                <c16:uniqueId val="{00000004-8FA3-4707-9FF5-7EBB12B2F343}"/>
              </c:ext>
            </c:extLst>
          </c:dPt>
          <c:dPt>
            <c:idx val="5"/>
            <c:invertIfNegative val="0"/>
            <c:bubble3D val="0"/>
            <c:extLst>
              <c:ext xmlns:c16="http://schemas.microsoft.com/office/drawing/2014/chart" uri="{C3380CC4-5D6E-409C-BE32-E72D297353CC}">
                <c16:uniqueId val="{00000005-8FA3-4707-9FF5-7EBB12B2F343}"/>
              </c:ext>
            </c:extLst>
          </c:dPt>
          <c:dPt>
            <c:idx val="6"/>
            <c:invertIfNegative val="0"/>
            <c:bubble3D val="0"/>
            <c:spPr>
              <a:solidFill>
                <a:srgbClr val="595959"/>
              </a:solidFill>
            </c:spPr>
            <c:extLst>
              <c:ext xmlns:c16="http://schemas.microsoft.com/office/drawing/2014/chart" uri="{C3380CC4-5D6E-409C-BE32-E72D297353CC}">
                <c16:uniqueId val="{00000007-8FA3-4707-9FF5-7EBB12B2F343}"/>
              </c:ext>
            </c:extLst>
          </c:dPt>
          <c:dPt>
            <c:idx val="7"/>
            <c:invertIfNegative val="0"/>
            <c:bubble3D val="0"/>
            <c:extLst>
              <c:ext xmlns:c16="http://schemas.microsoft.com/office/drawing/2014/chart" uri="{C3380CC4-5D6E-409C-BE32-E72D297353CC}">
                <c16:uniqueId val="{00000008-8FA3-4707-9FF5-7EBB12B2F343}"/>
              </c:ext>
            </c:extLst>
          </c:dPt>
          <c:dPt>
            <c:idx val="8"/>
            <c:invertIfNegative val="0"/>
            <c:bubble3D val="0"/>
            <c:extLst>
              <c:ext xmlns:c16="http://schemas.microsoft.com/office/drawing/2014/chart" uri="{C3380CC4-5D6E-409C-BE32-E72D297353CC}">
                <c16:uniqueId val="{00000009-8FA3-4707-9FF5-7EBB12B2F343}"/>
              </c:ext>
            </c:extLst>
          </c:dPt>
          <c:dPt>
            <c:idx val="9"/>
            <c:invertIfNegative val="0"/>
            <c:bubble3D val="0"/>
            <c:extLst>
              <c:ext xmlns:c16="http://schemas.microsoft.com/office/drawing/2014/chart" uri="{C3380CC4-5D6E-409C-BE32-E72D297353CC}">
                <c16:uniqueId val="{0000000A-8FA3-4707-9FF5-7EBB12B2F343}"/>
              </c:ext>
            </c:extLst>
          </c:dPt>
          <c:dPt>
            <c:idx val="10"/>
            <c:invertIfNegative val="0"/>
            <c:bubble3D val="0"/>
            <c:extLst>
              <c:ext xmlns:c16="http://schemas.microsoft.com/office/drawing/2014/chart" uri="{C3380CC4-5D6E-409C-BE32-E72D297353CC}">
                <c16:uniqueId val="{0000000B-8FA3-4707-9FF5-7EBB12B2F343}"/>
              </c:ext>
            </c:extLst>
          </c:dPt>
          <c:dPt>
            <c:idx val="11"/>
            <c:invertIfNegative val="0"/>
            <c:bubble3D val="0"/>
            <c:extLst>
              <c:ext xmlns:c16="http://schemas.microsoft.com/office/drawing/2014/chart" uri="{C3380CC4-5D6E-409C-BE32-E72D297353CC}">
                <c16:uniqueId val="{0000000C-8FA3-4707-9FF5-7EBB12B2F343}"/>
              </c:ext>
            </c:extLst>
          </c:dPt>
          <c:dPt>
            <c:idx val="12"/>
            <c:invertIfNegative val="0"/>
            <c:bubble3D val="0"/>
            <c:extLst>
              <c:ext xmlns:c16="http://schemas.microsoft.com/office/drawing/2014/chart" uri="{C3380CC4-5D6E-409C-BE32-E72D297353CC}">
                <c16:uniqueId val="{0000000D-8FA3-4707-9FF5-7EBB12B2F343}"/>
              </c:ext>
            </c:extLst>
          </c:dPt>
          <c:dPt>
            <c:idx val="13"/>
            <c:invertIfNegative val="0"/>
            <c:bubble3D val="0"/>
            <c:extLst>
              <c:ext xmlns:c16="http://schemas.microsoft.com/office/drawing/2014/chart" uri="{C3380CC4-5D6E-409C-BE32-E72D297353CC}">
                <c16:uniqueId val="{0000000E-8FA3-4707-9FF5-7EBB12B2F343}"/>
              </c:ext>
            </c:extLst>
          </c:dPt>
          <c:dPt>
            <c:idx val="14"/>
            <c:invertIfNegative val="0"/>
            <c:bubble3D val="0"/>
            <c:extLst>
              <c:ext xmlns:c16="http://schemas.microsoft.com/office/drawing/2014/chart" uri="{C3380CC4-5D6E-409C-BE32-E72D297353CC}">
                <c16:uniqueId val="{0000000F-8FA3-4707-9FF5-7EBB12B2F343}"/>
              </c:ext>
            </c:extLst>
          </c:dPt>
          <c:dPt>
            <c:idx val="15"/>
            <c:invertIfNegative val="0"/>
            <c:bubble3D val="0"/>
            <c:extLst>
              <c:ext xmlns:c16="http://schemas.microsoft.com/office/drawing/2014/chart" uri="{C3380CC4-5D6E-409C-BE32-E72D297353CC}">
                <c16:uniqueId val="{00000010-8FA3-4707-9FF5-7EBB12B2F343}"/>
              </c:ext>
            </c:extLst>
          </c:dPt>
          <c:dPt>
            <c:idx val="16"/>
            <c:invertIfNegative val="0"/>
            <c:bubble3D val="0"/>
            <c:extLst>
              <c:ext xmlns:c16="http://schemas.microsoft.com/office/drawing/2014/chart" uri="{C3380CC4-5D6E-409C-BE32-E72D297353CC}">
                <c16:uniqueId val="{00000011-8FA3-4707-9FF5-7EBB12B2F343}"/>
              </c:ext>
            </c:extLst>
          </c:dPt>
          <c:dPt>
            <c:idx val="17"/>
            <c:invertIfNegative val="0"/>
            <c:bubble3D val="0"/>
            <c:extLst>
              <c:ext xmlns:c16="http://schemas.microsoft.com/office/drawing/2014/chart" uri="{C3380CC4-5D6E-409C-BE32-E72D297353CC}">
                <c16:uniqueId val="{00000012-8FA3-4707-9FF5-7EBB12B2F343}"/>
              </c:ext>
            </c:extLst>
          </c:dPt>
          <c:dPt>
            <c:idx val="18"/>
            <c:invertIfNegative val="0"/>
            <c:bubble3D val="0"/>
            <c:spPr>
              <a:solidFill>
                <a:srgbClr val="595959"/>
              </a:solidFill>
            </c:spPr>
            <c:extLst>
              <c:ext xmlns:c16="http://schemas.microsoft.com/office/drawing/2014/chart" uri="{C3380CC4-5D6E-409C-BE32-E72D297353CC}">
                <c16:uniqueId val="{00000014-8FA3-4707-9FF5-7EBB12B2F343}"/>
              </c:ext>
            </c:extLst>
          </c:dPt>
          <c:dPt>
            <c:idx val="19"/>
            <c:invertIfNegative val="0"/>
            <c:bubble3D val="0"/>
            <c:extLst>
              <c:ext xmlns:c16="http://schemas.microsoft.com/office/drawing/2014/chart" uri="{C3380CC4-5D6E-409C-BE32-E72D297353CC}">
                <c16:uniqueId val="{00000015-8FA3-4707-9FF5-7EBB12B2F343}"/>
              </c:ext>
            </c:extLst>
          </c:dPt>
          <c:dPt>
            <c:idx val="20"/>
            <c:invertIfNegative val="0"/>
            <c:bubble3D val="0"/>
            <c:extLst>
              <c:ext xmlns:c16="http://schemas.microsoft.com/office/drawing/2014/chart" uri="{C3380CC4-5D6E-409C-BE32-E72D297353CC}">
                <c16:uniqueId val="{00000016-8FA3-4707-9FF5-7EBB12B2F343}"/>
              </c:ext>
            </c:extLst>
          </c:dPt>
          <c:dPt>
            <c:idx val="21"/>
            <c:invertIfNegative val="0"/>
            <c:bubble3D val="0"/>
            <c:extLst>
              <c:ext xmlns:c16="http://schemas.microsoft.com/office/drawing/2014/chart" uri="{C3380CC4-5D6E-409C-BE32-E72D297353CC}">
                <c16:uniqueId val="{00000017-8FA3-4707-9FF5-7EBB12B2F343}"/>
              </c:ext>
            </c:extLst>
          </c:dPt>
          <c:dPt>
            <c:idx val="22"/>
            <c:invertIfNegative val="0"/>
            <c:bubble3D val="0"/>
            <c:extLst>
              <c:ext xmlns:c16="http://schemas.microsoft.com/office/drawing/2014/chart" uri="{C3380CC4-5D6E-409C-BE32-E72D297353CC}">
                <c16:uniqueId val="{00000018-8FA3-4707-9FF5-7EBB12B2F343}"/>
              </c:ext>
            </c:extLst>
          </c:dPt>
          <c:dPt>
            <c:idx val="23"/>
            <c:invertIfNegative val="0"/>
            <c:bubble3D val="0"/>
            <c:extLst>
              <c:ext xmlns:c16="http://schemas.microsoft.com/office/drawing/2014/chart" uri="{C3380CC4-5D6E-409C-BE32-E72D297353CC}">
                <c16:uniqueId val="{00000019-8FA3-4707-9FF5-7EBB12B2F343}"/>
              </c:ext>
            </c:extLst>
          </c:dPt>
          <c:dPt>
            <c:idx val="24"/>
            <c:invertIfNegative val="0"/>
            <c:bubble3D val="0"/>
            <c:extLst>
              <c:ext xmlns:c16="http://schemas.microsoft.com/office/drawing/2014/chart" uri="{C3380CC4-5D6E-409C-BE32-E72D297353CC}">
                <c16:uniqueId val="{0000001A-8FA3-4707-9FF5-7EBB12B2F343}"/>
              </c:ext>
            </c:extLst>
          </c:dPt>
          <c:dPt>
            <c:idx val="25"/>
            <c:invertIfNegative val="0"/>
            <c:bubble3D val="0"/>
            <c:extLst>
              <c:ext xmlns:c16="http://schemas.microsoft.com/office/drawing/2014/chart" uri="{C3380CC4-5D6E-409C-BE32-E72D297353CC}">
                <c16:uniqueId val="{0000001B-8FA3-4707-9FF5-7EBB12B2F343}"/>
              </c:ext>
            </c:extLst>
          </c:dPt>
          <c:dPt>
            <c:idx val="26"/>
            <c:invertIfNegative val="0"/>
            <c:bubble3D val="0"/>
            <c:extLst>
              <c:ext xmlns:c16="http://schemas.microsoft.com/office/drawing/2014/chart" uri="{C3380CC4-5D6E-409C-BE32-E72D297353CC}">
                <c16:uniqueId val="{0000001C-8FA3-4707-9FF5-7EBB12B2F343}"/>
              </c:ext>
            </c:extLst>
          </c:dPt>
          <c:dPt>
            <c:idx val="27"/>
            <c:invertIfNegative val="0"/>
            <c:bubble3D val="0"/>
            <c:extLst>
              <c:ext xmlns:c16="http://schemas.microsoft.com/office/drawing/2014/chart" uri="{C3380CC4-5D6E-409C-BE32-E72D297353CC}">
                <c16:uniqueId val="{0000001D-8FA3-4707-9FF5-7EBB12B2F343}"/>
              </c:ext>
            </c:extLst>
          </c:dPt>
          <c:dPt>
            <c:idx val="28"/>
            <c:invertIfNegative val="0"/>
            <c:bubble3D val="0"/>
            <c:extLst>
              <c:ext xmlns:c16="http://schemas.microsoft.com/office/drawing/2014/chart" uri="{C3380CC4-5D6E-409C-BE32-E72D297353CC}">
                <c16:uniqueId val="{0000001E-8FA3-4707-9FF5-7EBB12B2F343}"/>
              </c:ext>
            </c:extLst>
          </c:dPt>
          <c:dPt>
            <c:idx val="29"/>
            <c:invertIfNegative val="0"/>
            <c:bubble3D val="0"/>
            <c:extLst>
              <c:ext xmlns:c16="http://schemas.microsoft.com/office/drawing/2014/chart" uri="{C3380CC4-5D6E-409C-BE32-E72D297353CC}">
                <c16:uniqueId val="{0000001F-8FA3-4707-9FF5-7EBB12B2F343}"/>
              </c:ext>
            </c:extLst>
          </c:dPt>
          <c:dPt>
            <c:idx val="30"/>
            <c:invertIfNegative val="0"/>
            <c:bubble3D val="0"/>
            <c:spPr>
              <a:solidFill>
                <a:srgbClr val="595959"/>
              </a:solidFill>
            </c:spPr>
            <c:extLst>
              <c:ext xmlns:c16="http://schemas.microsoft.com/office/drawing/2014/chart" uri="{C3380CC4-5D6E-409C-BE32-E72D297353CC}">
                <c16:uniqueId val="{00000021-8FA3-4707-9FF5-7EBB12B2F343}"/>
              </c:ext>
            </c:extLst>
          </c:dPt>
          <c:dPt>
            <c:idx val="31"/>
            <c:invertIfNegative val="0"/>
            <c:bubble3D val="0"/>
            <c:extLst>
              <c:ext xmlns:c16="http://schemas.microsoft.com/office/drawing/2014/chart" uri="{C3380CC4-5D6E-409C-BE32-E72D297353CC}">
                <c16:uniqueId val="{00000022-8FA3-4707-9FF5-7EBB12B2F343}"/>
              </c:ext>
            </c:extLst>
          </c:dPt>
          <c:dPt>
            <c:idx val="32"/>
            <c:invertIfNegative val="0"/>
            <c:bubble3D val="0"/>
            <c:extLst>
              <c:ext xmlns:c16="http://schemas.microsoft.com/office/drawing/2014/chart" uri="{C3380CC4-5D6E-409C-BE32-E72D297353CC}">
                <c16:uniqueId val="{00000023-8FA3-4707-9FF5-7EBB12B2F343}"/>
              </c:ext>
            </c:extLst>
          </c:dPt>
          <c:dPt>
            <c:idx val="33"/>
            <c:invertIfNegative val="0"/>
            <c:bubble3D val="0"/>
            <c:extLst>
              <c:ext xmlns:c16="http://schemas.microsoft.com/office/drawing/2014/chart" uri="{C3380CC4-5D6E-409C-BE32-E72D297353CC}">
                <c16:uniqueId val="{00000024-8FA3-4707-9FF5-7EBB12B2F343}"/>
              </c:ext>
            </c:extLst>
          </c:dPt>
          <c:dPt>
            <c:idx val="34"/>
            <c:invertIfNegative val="0"/>
            <c:bubble3D val="0"/>
            <c:extLst>
              <c:ext xmlns:c16="http://schemas.microsoft.com/office/drawing/2014/chart" uri="{C3380CC4-5D6E-409C-BE32-E72D297353CC}">
                <c16:uniqueId val="{00000025-8FA3-4707-9FF5-7EBB12B2F343}"/>
              </c:ext>
            </c:extLst>
          </c:dPt>
          <c:dPt>
            <c:idx val="35"/>
            <c:invertIfNegative val="0"/>
            <c:bubble3D val="0"/>
            <c:extLst>
              <c:ext xmlns:c16="http://schemas.microsoft.com/office/drawing/2014/chart" uri="{C3380CC4-5D6E-409C-BE32-E72D297353CC}">
                <c16:uniqueId val="{00000026-8FA3-4707-9FF5-7EBB12B2F343}"/>
              </c:ext>
            </c:extLst>
          </c:dPt>
          <c:dPt>
            <c:idx val="36"/>
            <c:invertIfNegative val="0"/>
            <c:bubble3D val="0"/>
            <c:extLst>
              <c:ext xmlns:c16="http://schemas.microsoft.com/office/drawing/2014/chart" uri="{C3380CC4-5D6E-409C-BE32-E72D297353CC}">
                <c16:uniqueId val="{00000027-8FA3-4707-9FF5-7EBB12B2F343}"/>
              </c:ext>
            </c:extLst>
          </c:dPt>
          <c:dPt>
            <c:idx val="37"/>
            <c:invertIfNegative val="0"/>
            <c:bubble3D val="0"/>
            <c:extLst>
              <c:ext xmlns:c16="http://schemas.microsoft.com/office/drawing/2014/chart" uri="{C3380CC4-5D6E-409C-BE32-E72D297353CC}">
                <c16:uniqueId val="{00000028-8FA3-4707-9FF5-7EBB12B2F343}"/>
              </c:ext>
            </c:extLst>
          </c:dPt>
          <c:dPt>
            <c:idx val="38"/>
            <c:invertIfNegative val="0"/>
            <c:bubble3D val="0"/>
            <c:extLst>
              <c:ext xmlns:c16="http://schemas.microsoft.com/office/drawing/2014/chart" uri="{C3380CC4-5D6E-409C-BE32-E72D297353CC}">
                <c16:uniqueId val="{00000029-8FA3-4707-9FF5-7EBB12B2F343}"/>
              </c:ext>
            </c:extLst>
          </c:dPt>
          <c:dPt>
            <c:idx val="39"/>
            <c:invertIfNegative val="0"/>
            <c:bubble3D val="0"/>
            <c:extLst>
              <c:ext xmlns:c16="http://schemas.microsoft.com/office/drawing/2014/chart" uri="{C3380CC4-5D6E-409C-BE32-E72D297353CC}">
                <c16:uniqueId val="{0000002A-8FA3-4707-9FF5-7EBB12B2F343}"/>
              </c:ext>
            </c:extLst>
          </c:dPt>
          <c:dPt>
            <c:idx val="40"/>
            <c:invertIfNegative val="0"/>
            <c:bubble3D val="0"/>
            <c:extLst>
              <c:ext xmlns:c16="http://schemas.microsoft.com/office/drawing/2014/chart" uri="{C3380CC4-5D6E-409C-BE32-E72D297353CC}">
                <c16:uniqueId val="{0000002B-8FA3-4707-9FF5-7EBB12B2F343}"/>
              </c:ext>
            </c:extLst>
          </c:dPt>
          <c:dPt>
            <c:idx val="41"/>
            <c:invertIfNegative val="0"/>
            <c:bubble3D val="0"/>
            <c:extLst>
              <c:ext xmlns:c16="http://schemas.microsoft.com/office/drawing/2014/chart" uri="{C3380CC4-5D6E-409C-BE32-E72D297353CC}">
                <c16:uniqueId val="{0000002C-8FA3-4707-9FF5-7EBB12B2F343}"/>
              </c:ext>
            </c:extLst>
          </c:dPt>
          <c:dPt>
            <c:idx val="42"/>
            <c:invertIfNegative val="0"/>
            <c:bubble3D val="0"/>
            <c:spPr>
              <a:solidFill>
                <a:srgbClr val="595959"/>
              </a:solidFill>
            </c:spPr>
            <c:extLst>
              <c:ext xmlns:c16="http://schemas.microsoft.com/office/drawing/2014/chart" uri="{C3380CC4-5D6E-409C-BE32-E72D297353CC}">
                <c16:uniqueId val="{0000002E-8FA3-4707-9FF5-7EBB12B2F343}"/>
              </c:ext>
            </c:extLst>
          </c:dPt>
          <c:dPt>
            <c:idx val="43"/>
            <c:invertIfNegative val="0"/>
            <c:bubble3D val="0"/>
            <c:extLst>
              <c:ext xmlns:c16="http://schemas.microsoft.com/office/drawing/2014/chart" uri="{C3380CC4-5D6E-409C-BE32-E72D297353CC}">
                <c16:uniqueId val="{0000002F-8FA3-4707-9FF5-7EBB12B2F343}"/>
              </c:ext>
            </c:extLst>
          </c:dPt>
          <c:dPt>
            <c:idx val="44"/>
            <c:invertIfNegative val="0"/>
            <c:bubble3D val="0"/>
            <c:extLst>
              <c:ext xmlns:c16="http://schemas.microsoft.com/office/drawing/2014/chart" uri="{C3380CC4-5D6E-409C-BE32-E72D297353CC}">
                <c16:uniqueId val="{00000030-8FA3-4707-9FF5-7EBB12B2F343}"/>
              </c:ext>
            </c:extLst>
          </c:dPt>
          <c:dPt>
            <c:idx val="45"/>
            <c:invertIfNegative val="0"/>
            <c:bubble3D val="0"/>
            <c:extLst>
              <c:ext xmlns:c16="http://schemas.microsoft.com/office/drawing/2014/chart" uri="{C3380CC4-5D6E-409C-BE32-E72D297353CC}">
                <c16:uniqueId val="{00000031-8FA3-4707-9FF5-7EBB12B2F343}"/>
              </c:ext>
            </c:extLst>
          </c:dPt>
          <c:dPt>
            <c:idx val="46"/>
            <c:invertIfNegative val="0"/>
            <c:bubble3D val="0"/>
            <c:extLst>
              <c:ext xmlns:c16="http://schemas.microsoft.com/office/drawing/2014/chart" uri="{C3380CC4-5D6E-409C-BE32-E72D297353CC}">
                <c16:uniqueId val="{00000032-8FA3-4707-9FF5-7EBB12B2F343}"/>
              </c:ext>
            </c:extLst>
          </c:dPt>
          <c:dPt>
            <c:idx val="47"/>
            <c:invertIfNegative val="0"/>
            <c:bubble3D val="0"/>
            <c:extLst>
              <c:ext xmlns:c16="http://schemas.microsoft.com/office/drawing/2014/chart" uri="{C3380CC4-5D6E-409C-BE32-E72D297353CC}">
                <c16:uniqueId val="{00000033-8FA3-4707-9FF5-7EBB12B2F343}"/>
              </c:ext>
            </c:extLst>
          </c:dPt>
          <c:dPt>
            <c:idx val="48"/>
            <c:invertIfNegative val="0"/>
            <c:bubble3D val="0"/>
            <c:extLst>
              <c:ext xmlns:c16="http://schemas.microsoft.com/office/drawing/2014/chart" uri="{C3380CC4-5D6E-409C-BE32-E72D297353CC}">
                <c16:uniqueId val="{00000034-8FA3-4707-9FF5-7EBB12B2F343}"/>
              </c:ext>
            </c:extLst>
          </c:dPt>
          <c:dPt>
            <c:idx val="49"/>
            <c:invertIfNegative val="0"/>
            <c:bubble3D val="0"/>
            <c:extLst>
              <c:ext xmlns:c16="http://schemas.microsoft.com/office/drawing/2014/chart" uri="{C3380CC4-5D6E-409C-BE32-E72D297353CC}">
                <c16:uniqueId val="{00000035-8FA3-4707-9FF5-7EBB12B2F343}"/>
              </c:ext>
            </c:extLst>
          </c:dPt>
          <c:dPt>
            <c:idx val="50"/>
            <c:invertIfNegative val="0"/>
            <c:bubble3D val="0"/>
            <c:extLst>
              <c:ext xmlns:c16="http://schemas.microsoft.com/office/drawing/2014/chart" uri="{C3380CC4-5D6E-409C-BE32-E72D297353CC}">
                <c16:uniqueId val="{00000036-8FA3-4707-9FF5-7EBB12B2F343}"/>
              </c:ext>
            </c:extLst>
          </c:dPt>
          <c:dPt>
            <c:idx val="51"/>
            <c:invertIfNegative val="0"/>
            <c:bubble3D val="0"/>
            <c:extLst>
              <c:ext xmlns:c16="http://schemas.microsoft.com/office/drawing/2014/chart" uri="{C3380CC4-5D6E-409C-BE32-E72D297353CC}">
                <c16:uniqueId val="{00000037-8FA3-4707-9FF5-7EBB12B2F343}"/>
              </c:ext>
            </c:extLst>
          </c:dPt>
          <c:dPt>
            <c:idx val="52"/>
            <c:invertIfNegative val="0"/>
            <c:bubble3D val="0"/>
            <c:extLst>
              <c:ext xmlns:c16="http://schemas.microsoft.com/office/drawing/2014/chart" uri="{C3380CC4-5D6E-409C-BE32-E72D297353CC}">
                <c16:uniqueId val="{00000038-8FA3-4707-9FF5-7EBB12B2F343}"/>
              </c:ext>
            </c:extLst>
          </c:dPt>
          <c:dPt>
            <c:idx val="53"/>
            <c:invertIfNegative val="0"/>
            <c:bubble3D val="0"/>
            <c:extLst>
              <c:ext xmlns:c16="http://schemas.microsoft.com/office/drawing/2014/chart" uri="{C3380CC4-5D6E-409C-BE32-E72D297353CC}">
                <c16:uniqueId val="{00000039-8FA3-4707-9FF5-7EBB12B2F343}"/>
              </c:ext>
            </c:extLst>
          </c:dPt>
          <c:dPt>
            <c:idx val="54"/>
            <c:invertIfNegative val="0"/>
            <c:bubble3D val="0"/>
            <c:spPr>
              <a:solidFill>
                <a:srgbClr val="595959"/>
              </a:solidFill>
            </c:spPr>
            <c:extLst>
              <c:ext xmlns:c16="http://schemas.microsoft.com/office/drawing/2014/chart" uri="{C3380CC4-5D6E-409C-BE32-E72D297353CC}">
                <c16:uniqueId val="{0000003B-8FA3-4707-9FF5-7EBB12B2F343}"/>
              </c:ext>
            </c:extLst>
          </c:dPt>
          <c:dLbls>
            <c:dLbl>
              <c:idx val="6"/>
              <c:layout>
                <c:manualLayout>
                  <c:x val="-4.2679212786960992E-3"/>
                  <c:y val="-1.7729838033043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A3-4707-9FF5-7EBB12B2F343}"/>
                </c:ext>
              </c:extLst>
            </c:dLbl>
            <c:dLbl>
              <c:idx val="18"/>
              <c:layout>
                <c:manualLayout>
                  <c:x val="-1.0669803196740249E-2"/>
                  <c:y val="-5.3189514099130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FA3-4707-9FF5-7EBB12B2F343}"/>
                </c:ext>
              </c:extLst>
            </c:dLbl>
            <c:dLbl>
              <c:idx val="30"/>
              <c:layout>
                <c:manualLayout>
                  <c:x val="-8.5358425573921985E-3"/>
                  <c:y val="-7.0919352132173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A3-4707-9FF5-7EBB12B2F343}"/>
                </c:ext>
              </c:extLst>
            </c:dLbl>
            <c:dLbl>
              <c:idx val="42"/>
              <c:layout>
                <c:manualLayout>
                  <c:x val="-8.5358425573923563E-3"/>
                  <c:y val="-1.063790281982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FA3-4707-9FF5-7EBB12B2F343}"/>
                </c:ext>
              </c:extLst>
            </c:dLbl>
            <c:dLbl>
              <c:idx val="54"/>
              <c:layout>
                <c:manualLayout>
                  <c:x val="-8.5358425573923563E-3"/>
                  <c:y val="-1.4183870426434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FA3-4707-9FF5-7EBB12B2F343}"/>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'F78-79'!$A$8:$B$62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'F78-79'!$G$8:$G$62</c:f>
              <c:numCache>
                <c:formatCode>0.00</c:formatCode>
                <c:ptCount val="55"/>
                <c:pt idx="0">
                  <c:v>21.004189255550799</c:v>
                </c:pt>
                <c:pt idx="1">
                  <c:v>20.876218671263899</c:v>
                </c:pt>
                <c:pt idx="2">
                  <c:v>20.6003865279095</c:v>
                </c:pt>
                <c:pt idx="3">
                  <c:v>20.4922589687143</c:v>
                </c:pt>
                <c:pt idx="4">
                  <c:v>20.372901042849499</c:v>
                </c:pt>
                <c:pt idx="5">
                  <c:v>20.106959055331401</c:v>
                </c:pt>
                <c:pt idx="6">
                  <c:v>19.880703277301802</c:v>
                </c:pt>
                <c:pt idx="7">
                  <c:v>19.846053369666901</c:v>
                </c:pt>
                <c:pt idx="8">
                  <c:v>20.0816670551926</c:v>
                </c:pt>
                <c:pt idx="9">
                  <c:v>20.180986827253999</c:v>
                </c:pt>
                <c:pt idx="10">
                  <c:v>20.115175844752301</c:v>
                </c:pt>
                <c:pt idx="11">
                  <c:v>20.176664338988001</c:v>
                </c:pt>
                <c:pt idx="12">
                  <c:v>20.743262852837098</c:v>
                </c:pt>
                <c:pt idx="13">
                  <c:v>21.5322409547768</c:v>
                </c:pt>
                <c:pt idx="14">
                  <c:v>21.759751377985602</c:v>
                </c:pt>
                <c:pt idx="15">
                  <c:v>21.9232322263938</c:v>
                </c:pt>
                <c:pt idx="16">
                  <c:v>22.2016262659216</c:v>
                </c:pt>
                <c:pt idx="17">
                  <c:v>22.4459939847263</c:v>
                </c:pt>
                <c:pt idx="18">
                  <c:v>22.658418600934699</c:v>
                </c:pt>
                <c:pt idx="19">
                  <c:v>23.014853574813401</c:v>
                </c:pt>
                <c:pt idx="20">
                  <c:v>23.1959748121232</c:v>
                </c:pt>
                <c:pt idx="21">
                  <c:v>23.394672634107799</c:v>
                </c:pt>
                <c:pt idx="22">
                  <c:v>23.385277569212398</c:v>
                </c:pt>
                <c:pt idx="23">
                  <c:v>23.098722771416099</c:v>
                </c:pt>
                <c:pt idx="24">
                  <c:v>23.090952650978</c:v>
                </c:pt>
                <c:pt idx="25">
                  <c:v>24.0435363011362</c:v>
                </c:pt>
                <c:pt idx="26">
                  <c:v>24.090207522201901</c:v>
                </c:pt>
                <c:pt idx="27">
                  <c:v>23.870112891252202</c:v>
                </c:pt>
                <c:pt idx="28">
                  <c:v>23.852617955015798</c:v>
                </c:pt>
                <c:pt idx="29">
                  <c:v>23.612690249809098</c:v>
                </c:pt>
                <c:pt idx="30">
                  <c:v>23.570267437132099</c:v>
                </c:pt>
                <c:pt idx="31">
                  <c:v>23.493376792190698</c:v>
                </c:pt>
                <c:pt idx="32">
                  <c:v>23.420623202673799</c:v>
                </c:pt>
                <c:pt idx="33">
                  <c:v>23.2351029049217</c:v>
                </c:pt>
                <c:pt idx="34">
                  <c:v>23.007556139970202</c:v>
                </c:pt>
                <c:pt idx="35">
                  <c:v>23.0082343682841</c:v>
                </c:pt>
                <c:pt idx="36">
                  <c:v>22.967272631365802</c:v>
                </c:pt>
                <c:pt idx="37">
                  <c:v>22.664690659257499</c:v>
                </c:pt>
                <c:pt idx="38">
                  <c:v>21.760849508291599</c:v>
                </c:pt>
                <c:pt idx="39">
                  <c:v>20.641863786721199</c:v>
                </c:pt>
                <c:pt idx="40">
                  <c:v>20.027036640788801</c:v>
                </c:pt>
                <c:pt idx="41">
                  <c:v>20.476226747364599</c:v>
                </c:pt>
                <c:pt idx="42">
                  <c:v>21.020932616395498</c:v>
                </c:pt>
                <c:pt idx="43">
                  <c:v>20.9893484341437</c:v>
                </c:pt>
                <c:pt idx="44">
                  <c:v>20.6658720774732</c:v>
                </c:pt>
                <c:pt idx="45">
                  <c:v>20.148483463316602</c:v>
                </c:pt>
                <c:pt idx="46">
                  <c:v>19.778459296725998</c:v>
                </c:pt>
                <c:pt idx="47">
                  <c:v>20.019434910415299</c:v>
                </c:pt>
                <c:pt idx="48">
                  <c:v>20.5413174640275</c:v>
                </c:pt>
                <c:pt idx="49">
                  <c:v>21.234282340717801</c:v>
                </c:pt>
                <c:pt idx="50">
                  <c:v>21.8399526027587</c:v>
                </c:pt>
                <c:pt idx="51">
                  <c:v>21.937560934414201</c:v>
                </c:pt>
                <c:pt idx="52">
                  <c:v>22.062362871077301</c:v>
                </c:pt>
                <c:pt idx="53">
                  <c:v>21.9336598319891</c:v>
                </c:pt>
                <c:pt idx="54">
                  <c:v>21.801951594903802</c:v>
                </c:pt>
              </c:numCache>
            </c:numRef>
          </c:val>
          <c:extLst>
            <c:ext xmlns:c16="http://schemas.microsoft.com/office/drawing/2014/chart" uri="{C3380CC4-5D6E-409C-BE32-E72D297353CC}">
              <c16:uniqueId val="{0000003C-8FA3-4707-9FF5-7EBB12B2F343}"/>
            </c:ext>
          </c:extLst>
        </c:ser>
        <c:ser>
          <c:idx val="1"/>
          <c:order val="1"/>
          <c:tx>
            <c:strRef>
              <c:f>'F78-79'!$H$7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3D-8FA3-4707-9FF5-7EBB12B2F343}"/>
              </c:ext>
            </c:extLst>
          </c:dPt>
          <c:dPt>
            <c:idx val="1"/>
            <c:invertIfNegative val="0"/>
            <c:bubble3D val="0"/>
            <c:extLst>
              <c:ext xmlns:c16="http://schemas.microsoft.com/office/drawing/2014/chart" uri="{C3380CC4-5D6E-409C-BE32-E72D297353CC}">
                <c16:uniqueId val="{0000003E-8FA3-4707-9FF5-7EBB12B2F343}"/>
              </c:ext>
            </c:extLst>
          </c:dPt>
          <c:dPt>
            <c:idx val="2"/>
            <c:invertIfNegative val="0"/>
            <c:bubble3D val="0"/>
            <c:extLst>
              <c:ext xmlns:c16="http://schemas.microsoft.com/office/drawing/2014/chart" uri="{C3380CC4-5D6E-409C-BE32-E72D297353CC}">
                <c16:uniqueId val="{0000003F-8FA3-4707-9FF5-7EBB12B2F343}"/>
              </c:ext>
            </c:extLst>
          </c:dPt>
          <c:dPt>
            <c:idx val="3"/>
            <c:invertIfNegative val="0"/>
            <c:bubble3D val="0"/>
            <c:extLst>
              <c:ext xmlns:c16="http://schemas.microsoft.com/office/drawing/2014/chart" uri="{C3380CC4-5D6E-409C-BE32-E72D297353CC}">
                <c16:uniqueId val="{00000040-8FA3-4707-9FF5-7EBB12B2F343}"/>
              </c:ext>
            </c:extLst>
          </c:dPt>
          <c:dPt>
            <c:idx val="4"/>
            <c:invertIfNegative val="0"/>
            <c:bubble3D val="0"/>
            <c:extLst>
              <c:ext xmlns:c16="http://schemas.microsoft.com/office/drawing/2014/chart" uri="{C3380CC4-5D6E-409C-BE32-E72D297353CC}">
                <c16:uniqueId val="{00000041-8FA3-4707-9FF5-7EBB12B2F343}"/>
              </c:ext>
            </c:extLst>
          </c:dPt>
          <c:dPt>
            <c:idx val="5"/>
            <c:invertIfNegative val="0"/>
            <c:bubble3D val="0"/>
            <c:extLst>
              <c:ext xmlns:c16="http://schemas.microsoft.com/office/drawing/2014/chart" uri="{C3380CC4-5D6E-409C-BE32-E72D297353CC}">
                <c16:uniqueId val="{00000042-8FA3-4707-9FF5-7EBB12B2F343}"/>
              </c:ext>
            </c:extLst>
          </c:dPt>
          <c:dPt>
            <c:idx val="6"/>
            <c:invertIfNegative val="0"/>
            <c:bubble3D val="0"/>
            <c:spPr>
              <a:solidFill>
                <a:srgbClr val="FFC000"/>
              </a:solidFill>
            </c:spPr>
            <c:extLst>
              <c:ext xmlns:c16="http://schemas.microsoft.com/office/drawing/2014/chart" uri="{C3380CC4-5D6E-409C-BE32-E72D297353CC}">
                <c16:uniqueId val="{00000044-8FA3-4707-9FF5-7EBB12B2F343}"/>
              </c:ext>
            </c:extLst>
          </c:dPt>
          <c:dPt>
            <c:idx val="7"/>
            <c:invertIfNegative val="0"/>
            <c:bubble3D val="0"/>
            <c:extLst>
              <c:ext xmlns:c16="http://schemas.microsoft.com/office/drawing/2014/chart" uri="{C3380CC4-5D6E-409C-BE32-E72D297353CC}">
                <c16:uniqueId val="{00000045-8FA3-4707-9FF5-7EBB12B2F343}"/>
              </c:ext>
            </c:extLst>
          </c:dPt>
          <c:dPt>
            <c:idx val="8"/>
            <c:invertIfNegative val="0"/>
            <c:bubble3D val="0"/>
            <c:extLst>
              <c:ext xmlns:c16="http://schemas.microsoft.com/office/drawing/2014/chart" uri="{C3380CC4-5D6E-409C-BE32-E72D297353CC}">
                <c16:uniqueId val="{00000046-8FA3-4707-9FF5-7EBB12B2F343}"/>
              </c:ext>
            </c:extLst>
          </c:dPt>
          <c:dPt>
            <c:idx val="9"/>
            <c:invertIfNegative val="0"/>
            <c:bubble3D val="0"/>
            <c:extLst>
              <c:ext xmlns:c16="http://schemas.microsoft.com/office/drawing/2014/chart" uri="{C3380CC4-5D6E-409C-BE32-E72D297353CC}">
                <c16:uniqueId val="{00000047-8FA3-4707-9FF5-7EBB12B2F343}"/>
              </c:ext>
            </c:extLst>
          </c:dPt>
          <c:dPt>
            <c:idx val="10"/>
            <c:invertIfNegative val="0"/>
            <c:bubble3D val="0"/>
            <c:extLst>
              <c:ext xmlns:c16="http://schemas.microsoft.com/office/drawing/2014/chart" uri="{C3380CC4-5D6E-409C-BE32-E72D297353CC}">
                <c16:uniqueId val="{00000048-8FA3-4707-9FF5-7EBB12B2F343}"/>
              </c:ext>
            </c:extLst>
          </c:dPt>
          <c:dPt>
            <c:idx val="11"/>
            <c:invertIfNegative val="0"/>
            <c:bubble3D val="0"/>
            <c:extLst>
              <c:ext xmlns:c16="http://schemas.microsoft.com/office/drawing/2014/chart" uri="{C3380CC4-5D6E-409C-BE32-E72D297353CC}">
                <c16:uniqueId val="{00000049-8FA3-4707-9FF5-7EBB12B2F343}"/>
              </c:ext>
            </c:extLst>
          </c:dPt>
          <c:dPt>
            <c:idx val="12"/>
            <c:invertIfNegative val="0"/>
            <c:bubble3D val="0"/>
            <c:extLst>
              <c:ext xmlns:c16="http://schemas.microsoft.com/office/drawing/2014/chart" uri="{C3380CC4-5D6E-409C-BE32-E72D297353CC}">
                <c16:uniqueId val="{0000004A-8FA3-4707-9FF5-7EBB12B2F343}"/>
              </c:ext>
            </c:extLst>
          </c:dPt>
          <c:dPt>
            <c:idx val="13"/>
            <c:invertIfNegative val="0"/>
            <c:bubble3D val="0"/>
            <c:extLst>
              <c:ext xmlns:c16="http://schemas.microsoft.com/office/drawing/2014/chart" uri="{C3380CC4-5D6E-409C-BE32-E72D297353CC}">
                <c16:uniqueId val="{0000004B-8FA3-4707-9FF5-7EBB12B2F343}"/>
              </c:ext>
            </c:extLst>
          </c:dPt>
          <c:dPt>
            <c:idx val="14"/>
            <c:invertIfNegative val="0"/>
            <c:bubble3D val="0"/>
            <c:extLst>
              <c:ext xmlns:c16="http://schemas.microsoft.com/office/drawing/2014/chart" uri="{C3380CC4-5D6E-409C-BE32-E72D297353CC}">
                <c16:uniqueId val="{0000004C-8FA3-4707-9FF5-7EBB12B2F343}"/>
              </c:ext>
            </c:extLst>
          </c:dPt>
          <c:dPt>
            <c:idx val="15"/>
            <c:invertIfNegative val="0"/>
            <c:bubble3D val="0"/>
            <c:extLst>
              <c:ext xmlns:c16="http://schemas.microsoft.com/office/drawing/2014/chart" uri="{C3380CC4-5D6E-409C-BE32-E72D297353CC}">
                <c16:uniqueId val="{0000004D-8FA3-4707-9FF5-7EBB12B2F343}"/>
              </c:ext>
            </c:extLst>
          </c:dPt>
          <c:dPt>
            <c:idx val="16"/>
            <c:invertIfNegative val="0"/>
            <c:bubble3D val="0"/>
            <c:extLst>
              <c:ext xmlns:c16="http://schemas.microsoft.com/office/drawing/2014/chart" uri="{C3380CC4-5D6E-409C-BE32-E72D297353CC}">
                <c16:uniqueId val="{0000004E-8FA3-4707-9FF5-7EBB12B2F343}"/>
              </c:ext>
            </c:extLst>
          </c:dPt>
          <c:dPt>
            <c:idx val="17"/>
            <c:invertIfNegative val="0"/>
            <c:bubble3D val="0"/>
            <c:extLst>
              <c:ext xmlns:c16="http://schemas.microsoft.com/office/drawing/2014/chart" uri="{C3380CC4-5D6E-409C-BE32-E72D297353CC}">
                <c16:uniqueId val="{0000004F-8FA3-4707-9FF5-7EBB12B2F343}"/>
              </c:ext>
            </c:extLst>
          </c:dPt>
          <c:dPt>
            <c:idx val="18"/>
            <c:invertIfNegative val="0"/>
            <c:bubble3D val="0"/>
            <c:spPr>
              <a:solidFill>
                <a:srgbClr val="FFC000"/>
              </a:solidFill>
            </c:spPr>
            <c:extLst>
              <c:ext xmlns:c16="http://schemas.microsoft.com/office/drawing/2014/chart" uri="{C3380CC4-5D6E-409C-BE32-E72D297353CC}">
                <c16:uniqueId val="{00000051-8FA3-4707-9FF5-7EBB12B2F343}"/>
              </c:ext>
            </c:extLst>
          </c:dPt>
          <c:dPt>
            <c:idx val="19"/>
            <c:invertIfNegative val="0"/>
            <c:bubble3D val="0"/>
            <c:extLst>
              <c:ext xmlns:c16="http://schemas.microsoft.com/office/drawing/2014/chart" uri="{C3380CC4-5D6E-409C-BE32-E72D297353CC}">
                <c16:uniqueId val="{00000052-8FA3-4707-9FF5-7EBB12B2F343}"/>
              </c:ext>
            </c:extLst>
          </c:dPt>
          <c:dPt>
            <c:idx val="20"/>
            <c:invertIfNegative val="0"/>
            <c:bubble3D val="0"/>
            <c:extLst>
              <c:ext xmlns:c16="http://schemas.microsoft.com/office/drawing/2014/chart" uri="{C3380CC4-5D6E-409C-BE32-E72D297353CC}">
                <c16:uniqueId val="{00000053-8FA3-4707-9FF5-7EBB12B2F343}"/>
              </c:ext>
            </c:extLst>
          </c:dPt>
          <c:dPt>
            <c:idx val="21"/>
            <c:invertIfNegative val="0"/>
            <c:bubble3D val="0"/>
            <c:extLst>
              <c:ext xmlns:c16="http://schemas.microsoft.com/office/drawing/2014/chart" uri="{C3380CC4-5D6E-409C-BE32-E72D297353CC}">
                <c16:uniqueId val="{00000054-8FA3-4707-9FF5-7EBB12B2F343}"/>
              </c:ext>
            </c:extLst>
          </c:dPt>
          <c:dPt>
            <c:idx val="22"/>
            <c:invertIfNegative val="0"/>
            <c:bubble3D val="0"/>
            <c:extLst>
              <c:ext xmlns:c16="http://schemas.microsoft.com/office/drawing/2014/chart" uri="{C3380CC4-5D6E-409C-BE32-E72D297353CC}">
                <c16:uniqueId val="{00000055-8FA3-4707-9FF5-7EBB12B2F343}"/>
              </c:ext>
            </c:extLst>
          </c:dPt>
          <c:dPt>
            <c:idx val="23"/>
            <c:invertIfNegative val="0"/>
            <c:bubble3D val="0"/>
            <c:extLst>
              <c:ext xmlns:c16="http://schemas.microsoft.com/office/drawing/2014/chart" uri="{C3380CC4-5D6E-409C-BE32-E72D297353CC}">
                <c16:uniqueId val="{00000056-8FA3-4707-9FF5-7EBB12B2F343}"/>
              </c:ext>
            </c:extLst>
          </c:dPt>
          <c:dPt>
            <c:idx val="24"/>
            <c:invertIfNegative val="0"/>
            <c:bubble3D val="0"/>
            <c:extLst>
              <c:ext xmlns:c16="http://schemas.microsoft.com/office/drawing/2014/chart" uri="{C3380CC4-5D6E-409C-BE32-E72D297353CC}">
                <c16:uniqueId val="{00000057-8FA3-4707-9FF5-7EBB12B2F343}"/>
              </c:ext>
            </c:extLst>
          </c:dPt>
          <c:dPt>
            <c:idx val="25"/>
            <c:invertIfNegative val="0"/>
            <c:bubble3D val="0"/>
            <c:extLst>
              <c:ext xmlns:c16="http://schemas.microsoft.com/office/drawing/2014/chart" uri="{C3380CC4-5D6E-409C-BE32-E72D297353CC}">
                <c16:uniqueId val="{00000058-8FA3-4707-9FF5-7EBB12B2F343}"/>
              </c:ext>
            </c:extLst>
          </c:dPt>
          <c:dPt>
            <c:idx val="26"/>
            <c:invertIfNegative val="0"/>
            <c:bubble3D val="0"/>
            <c:extLst>
              <c:ext xmlns:c16="http://schemas.microsoft.com/office/drawing/2014/chart" uri="{C3380CC4-5D6E-409C-BE32-E72D297353CC}">
                <c16:uniqueId val="{00000059-8FA3-4707-9FF5-7EBB12B2F343}"/>
              </c:ext>
            </c:extLst>
          </c:dPt>
          <c:dPt>
            <c:idx val="27"/>
            <c:invertIfNegative val="0"/>
            <c:bubble3D val="0"/>
            <c:extLst>
              <c:ext xmlns:c16="http://schemas.microsoft.com/office/drawing/2014/chart" uri="{C3380CC4-5D6E-409C-BE32-E72D297353CC}">
                <c16:uniqueId val="{0000005A-8FA3-4707-9FF5-7EBB12B2F343}"/>
              </c:ext>
            </c:extLst>
          </c:dPt>
          <c:dPt>
            <c:idx val="28"/>
            <c:invertIfNegative val="0"/>
            <c:bubble3D val="0"/>
            <c:extLst>
              <c:ext xmlns:c16="http://schemas.microsoft.com/office/drawing/2014/chart" uri="{C3380CC4-5D6E-409C-BE32-E72D297353CC}">
                <c16:uniqueId val="{0000005B-8FA3-4707-9FF5-7EBB12B2F343}"/>
              </c:ext>
            </c:extLst>
          </c:dPt>
          <c:dPt>
            <c:idx val="29"/>
            <c:invertIfNegative val="0"/>
            <c:bubble3D val="0"/>
            <c:extLst>
              <c:ext xmlns:c16="http://schemas.microsoft.com/office/drawing/2014/chart" uri="{C3380CC4-5D6E-409C-BE32-E72D297353CC}">
                <c16:uniqueId val="{0000005C-8FA3-4707-9FF5-7EBB12B2F343}"/>
              </c:ext>
            </c:extLst>
          </c:dPt>
          <c:dPt>
            <c:idx val="30"/>
            <c:invertIfNegative val="0"/>
            <c:bubble3D val="0"/>
            <c:spPr>
              <a:solidFill>
                <a:srgbClr val="FFC000"/>
              </a:solidFill>
            </c:spPr>
            <c:extLst>
              <c:ext xmlns:c16="http://schemas.microsoft.com/office/drawing/2014/chart" uri="{C3380CC4-5D6E-409C-BE32-E72D297353CC}">
                <c16:uniqueId val="{0000005E-8FA3-4707-9FF5-7EBB12B2F343}"/>
              </c:ext>
            </c:extLst>
          </c:dPt>
          <c:dPt>
            <c:idx val="31"/>
            <c:invertIfNegative val="0"/>
            <c:bubble3D val="0"/>
            <c:extLst>
              <c:ext xmlns:c16="http://schemas.microsoft.com/office/drawing/2014/chart" uri="{C3380CC4-5D6E-409C-BE32-E72D297353CC}">
                <c16:uniqueId val="{0000005F-8FA3-4707-9FF5-7EBB12B2F343}"/>
              </c:ext>
            </c:extLst>
          </c:dPt>
          <c:dPt>
            <c:idx val="32"/>
            <c:invertIfNegative val="0"/>
            <c:bubble3D val="0"/>
            <c:extLst>
              <c:ext xmlns:c16="http://schemas.microsoft.com/office/drawing/2014/chart" uri="{C3380CC4-5D6E-409C-BE32-E72D297353CC}">
                <c16:uniqueId val="{00000060-8FA3-4707-9FF5-7EBB12B2F343}"/>
              </c:ext>
            </c:extLst>
          </c:dPt>
          <c:dPt>
            <c:idx val="33"/>
            <c:invertIfNegative val="0"/>
            <c:bubble3D val="0"/>
            <c:extLst>
              <c:ext xmlns:c16="http://schemas.microsoft.com/office/drawing/2014/chart" uri="{C3380CC4-5D6E-409C-BE32-E72D297353CC}">
                <c16:uniqueId val="{00000061-8FA3-4707-9FF5-7EBB12B2F343}"/>
              </c:ext>
            </c:extLst>
          </c:dPt>
          <c:dPt>
            <c:idx val="34"/>
            <c:invertIfNegative val="0"/>
            <c:bubble3D val="0"/>
            <c:extLst>
              <c:ext xmlns:c16="http://schemas.microsoft.com/office/drawing/2014/chart" uri="{C3380CC4-5D6E-409C-BE32-E72D297353CC}">
                <c16:uniqueId val="{00000062-8FA3-4707-9FF5-7EBB12B2F343}"/>
              </c:ext>
            </c:extLst>
          </c:dPt>
          <c:dPt>
            <c:idx val="35"/>
            <c:invertIfNegative val="0"/>
            <c:bubble3D val="0"/>
            <c:extLst>
              <c:ext xmlns:c16="http://schemas.microsoft.com/office/drawing/2014/chart" uri="{C3380CC4-5D6E-409C-BE32-E72D297353CC}">
                <c16:uniqueId val="{00000063-8FA3-4707-9FF5-7EBB12B2F343}"/>
              </c:ext>
            </c:extLst>
          </c:dPt>
          <c:dPt>
            <c:idx val="36"/>
            <c:invertIfNegative val="0"/>
            <c:bubble3D val="0"/>
            <c:extLst>
              <c:ext xmlns:c16="http://schemas.microsoft.com/office/drawing/2014/chart" uri="{C3380CC4-5D6E-409C-BE32-E72D297353CC}">
                <c16:uniqueId val="{00000064-8FA3-4707-9FF5-7EBB12B2F343}"/>
              </c:ext>
            </c:extLst>
          </c:dPt>
          <c:dPt>
            <c:idx val="37"/>
            <c:invertIfNegative val="0"/>
            <c:bubble3D val="0"/>
            <c:extLst>
              <c:ext xmlns:c16="http://schemas.microsoft.com/office/drawing/2014/chart" uri="{C3380CC4-5D6E-409C-BE32-E72D297353CC}">
                <c16:uniqueId val="{00000065-8FA3-4707-9FF5-7EBB12B2F343}"/>
              </c:ext>
            </c:extLst>
          </c:dPt>
          <c:dPt>
            <c:idx val="38"/>
            <c:invertIfNegative val="0"/>
            <c:bubble3D val="0"/>
            <c:extLst>
              <c:ext xmlns:c16="http://schemas.microsoft.com/office/drawing/2014/chart" uri="{C3380CC4-5D6E-409C-BE32-E72D297353CC}">
                <c16:uniqueId val="{00000066-8FA3-4707-9FF5-7EBB12B2F343}"/>
              </c:ext>
            </c:extLst>
          </c:dPt>
          <c:dPt>
            <c:idx val="39"/>
            <c:invertIfNegative val="0"/>
            <c:bubble3D val="0"/>
            <c:extLst>
              <c:ext xmlns:c16="http://schemas.microsoft.com/office/drawing/2014/chart" uri="{C3380CC4-5D6E-409C-BE32-E72D297353CC}">
                <c16:uniqueId val="{00000067-8FA3-4707-9FF5-7EBB12B2F343}"/>
              </c:ext>
            </c:extLst>
          </c:dPt>
          <c:dPt>
            <c:idx val="40"/>
            <c:invertIfNegative val="0"/>
            <c:bubble3D val="0"/>
            <c:extLst>
              <c:ext xmlns:c16="http://schemas.microsoft.com/office/drawing/2014/chart" uri="{C3380CC4-5D6E-409C-BE32-E72D297353CC}">
                <c16:uniqueId val="{00000068-8FA3-4707-9FF5-7EBB12B2F343}"/>
              </c:ext>
            </c:extLst>
          </c:dPt>
          <c:dPt>
            <c:idx val="41"/>
            <c:invertIfNegative val="0"/>
            <c:bubble3D val="0"/>
            <c:extLst>
              <c:ext xmlns:c16="http://schemas.microsoft.com/office/drawing/2014/chart" uri="{C3380CC4-5D6E-409C-BE32-E72D297353CC}">
                <c16:uniqueId val="{00000069-8FA3-4707-9FF5-7EBB12B2F343}"/>
              </c:ext>
            </c:extLst>
          </c:dPt>
          <c:dPt>
            <c:idx val="42"/>
            <c:invertIfNegative val="0"/>
            <c:bubble3D val="0"/>
            <c:spPr>
              <a:solidFill>
                <a:srgbClr val="FFC000"/>
              </a:solidFill>
            </c:spPr>
            <c:extLst>
              <c:ext xmlns:c16="http://schemas.microsoft.com/office/drawing/2014/chart" uri="{C3380CC4-5D6E-409C-BE32-E72D297353CC}">
                <c16:uniqueId val="{0000006B-8FA3-4707-9FF5-7EBB12B2F343}"/>
              </c:ext>
            </c:extLst>
          </c:dPt>
          <c:dPt>
            <c:idx val="43"/>
            <c:invertIfNegative val="0"/>
            <c:bubble3D val="0"/>
            <c:extLst>
              <c:ext xmlns:c16="http://schemas.microsoft.com/office/drawing/2014/chart" uri="{C3380CC4-5D6E-409C-BE32-E72D297353CC}">
                <c16:uniqueId val="{0000006C-8FA3-4707-9FF5-7EBB12B2F343}"/>
              </c:ext>
            </c:extLst>
          </c:dPt>
          <c:dPt>
            <c:idx val="44"/>
            <c:invertIfNegative val="0"/>
            <c:bubble3D val="0"/>
            <c:extLst>
              <c:ext xmlns:c16="http://schemas.microsoft.com/office/drawing/2014/chart" uri="{C3380CC4-5D6E-409C-BE32-E72D297353CC}">
                <c16:uniqueId val="{0000006D-8FA3-4707-9FF5-7EBB12B2F343}"/>
              </c:ext>
            </c:extLst>
          </c:dPt>
          <c:dPt>
            <c:idx val="46"/>
            <c:invertIfNegative val="0"/>
            <c:bubble3D val="0"/>
            <c:extLst>
              <c:ext xmlns:c16="http://schemas.microsoft.com/office/drawing/2014/chart" uri="{C3380CC4-5D6E-409C-BE32-E72D297353CC}">
                <c16:uniqueId val="{0000006E-8FA3-4707-9FF5-7EBB12B2F343}"/>
              </c:ext>
            </c:extLst>
          </c:dPt>
          <c:dPt>
            <c:idx val="47"/>
            <c:invertIfNegative val="0"/>
            <c:bubble3D val="0"/>
            <c:extLst>
              <c:ext xmlns:c16="http://schemas.microsoft.com/office/drawing/2014/chart" uri="{C3380CC4-5D6E-409C-BE32-E72D297353CC}">
                <c16:uniqueId val="{0000006F-8FA3-4707-9FF5-7EBB12B2F343}"/>
              </c:ext>
            </c:extLst>
          </c:dPt>
          <c:dPt>
            <c:idx val="48"/>
            <c:invertIfNegative val="0"/>
            <c:bubble3D val="0"/>
            <c:extLst>
              <c:ext xmlns:c16="http://schemas.microsoft.com/office/drawing/2014/chart" uri="{C3380CC4-5D6E-409C-BE32-E72D297353CC}">
                <c16:uniqueId val="{00000070-8FA3-4707-9FF5-7EBB12B2F343}"/>
              </c:ext>
            </c:extLst>
          </c:dPt>
          <c:dPt>
            <c:idx val="49"/>
            <c:invertIfNegative val="0"/>
            <c:bubble3D val="0"/>
            <c:extLst>
              <c:ext xmlns:c16="http://schemas.microsoft.com/office/drawing/2014/chart" uri="{C3380CC4-5D6E-409C-BE32-E72D297353CC}">
                <c16:uniqueId val="{00000071-8FA3-4707-9FF5-7EBB12B2F343}"/>
              </c:ext>
            </c:extLst>
          </c:dPt>
          <c:dPt>
            <c:idx val="50"/>
            <c:invertIfNegative val="0"/>
            <c:bubble3D val="0"/>
            <c:extLst>
              <c:ext xmlns:c16="http://schemas.microsoft.com/office/drawing/2014/chart" uri="{C3380CC4-5D6E-409C-BE32-E72D297353CC}">
                <c16:uniqueId val="{00000072-8FA3-4707-9FF5-7EBB12B2F343}"/>
              </c:ext>
            </c:extLst>
          </c:dPt>
          <c:dPt>
            <c:idx val="51"/>
            <c:invertIfNegative val="0"/>
            <c:bubble3D val="0"/>
            <c:extLst>
              <c:ext xmlns:c16="http://schemas.microsoft.com/office/drawing/2014/chart" uri="{C3380CC4-5D6E-409C-BE32-E72D297353CC}">
                <c16:uniqueId val="{00000073-8FA3-4707-9FF5-7EBB12B2F343}"/>
              </c:ext>
            </c:extLst>
          </c:dPt>
          <c:dPt>
            <c:idx val="52"/>
            <c:invertIfNegative val="0"/>
            <c:bubble3D val="0"/>
            <c:extLst>
              <c:ext xmlns:c16="http://schemas.microsoft.com/office/drawing/2014/chart" uri="{C3380CC4-5D6E-409C-BE32-E72D297353CC}">
                <c16:uniqueId val="{00000074-8FA3-4707-9FF5-7EBB12B2F343}"/>
              </c:ext>
            </c:extLst>
          </c:dPt>
          <c:dPt>
            <c:idx val="53"/>
            <c:invertIfNegative val="0"/>
            <c:bubble3D val="0"/>
            <c:extLst>
              <c:ext xmlns:c16="http://schemas.microsoft.com/office/drawing/2014/chart" uri="{C3380CC4-5D6E-409C-BE32-E72D297353CC}">
                <c16:uniqueId val="{00000075-8FA3-4707-9FF5-7EBB12B2F343}"/>
              </c:ext>
            </c:extLst>
          </c:dPt>
          <c:dPt>
            <c:idx val="54"/>
            <c:invertIfNegative val="0"/>
            <c:bubble3D val="0"/>
            <c:spPr>
              <a:solidFill>
                <a:srgbClr val="FFC000"/>
              </a:solidFill>
            </c:spPr>
            <c:extLst>
              <c:ext xmlns:c16="http://schemas.microsoft.com/office/drawing/2014/chart" uri="{C3380CC4-5D6E-409C-BE32-E72D297353CC}">
                <c16:uniqueId val="{00000077-8FA3-4707-9FF5-7EBB12B2F343}"/>
              </c:ext>
            </c:extLst>
          </c:dPt>
          <c:dLbls>
            <c:dLbl>
              <c:idx val="6"/>
              <c:layout>
                <c:manualLayout>
                  <c:x val="2.1339606393480301E-3"/>
                  <c:y val="-1.4183870426434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FA3-4707-9FF5-7EBB12B2F343}"/>
                </c:ext>
              </c:extLst>
            </c:dLbl>
            <c:dLbl>
              <c:idx val="18"/>
              <c:layout>
                <c:manualLayout>
                  <c:x val="0"/>
                  <c:y val="-5.6735481705738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8FA3-4707-9FF5-7EBB12B2F343}"/>
                </c:ext>
              </c:extLst>
            </c:dLbl>
            <c:dLbl>
              <c:idx val="30"/>
              <c:layout>
                <c:manualLayout>
                  <c:x val="0"/>
                  <c:y val="-1.4183870426434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8FA3-4707-9FF5-7EBB12B2F343}"/>
                </c:ext>
              </c:extLst>
            </c:dLbl>
            <c:dLbl>
              <c:idx val="42"/>
              <c:layout>
                <c:manualLayout>
                  <c:x val="4.2679212786960992E-3"/>
                  <c:y val="-1.7729838033043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8FA3-4707-9FF5-7EBB12B2F343}"/>
                </c:ext>
              </c:extLst>
            </c:dLbl>
            <c:dLbl>
              <c:idx val="54"/>
              <c:layout>
                <c:manualLayout>
                  <c:x val="0"/>
                  <c:y val="-1.063790281982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8FA3-4707-9FF5-7EBB12B2F343}"/>
                </c:ext>
              </c:extLst>
            </c:dLbl>
            <c:spPr>
              <a:noFill/>
              <a:ln>
                <a:noFill/>
              </a:ln>
              <a:effectLst/>
            </c:spPr>
            <c:txPr>
              <a:bodyPr rot="-5400000" vert="horz" wrap="square" lIns="38100" tIns="19050" rIns="38100" bIns="19050" anchor="ctr">
                <a:spAutoFit/>
              </a:bodyPr>
              <a:lstStyle/>
              <a:p>
                <a:pPr>
                  <a:defRPr>
                    <a:solidFill>
                      <a:schemeClr val="accent4">
                        <a:lumMod val="50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'F78-79'!$A$8:$B$62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'F78-79'!$H$8:$H$62</c:f>
              <c:numCache>
                <c:formatCode>0.00</c:formatCode>
                <c:ptCount val="55"/>
                <c:pt idx="0">
                  <c:v>20.736769348618498</c:v>
                </c:pt>
                <c:pt idx="1">
                  <c:v>20.607103985660299</c:v>
                </c:pt>
                <c:pt idx="2">
                  <c:v>20.342510371569201</c:v>
                </c:pt>
                <c:pt idx="3">
                  <c:v>20.238262134586499</c:v>
                </c:pt>
                <c:pt idx="4">
                  <c:v>20.1213884968674</c:v>
                </c:pt>
                <c:pt idx="5">
                  <c:v>19.861138642946599</c:v>
                </c:pt>
                <c:pt idx="6">
                  <c:v>19.633697564672602</c:v>
                </c:pt>
                <c:pt idx="7">
                  <c:v>19.5994724198281</c:v>
                </c:pt>
                <c:pt idx="8">
                  <c:v>19.837357921979201</c:v>
                </c:pt>
                <c:pt idx="9">
                  <c:v>19.938060055562701</c:v>
                </c:pt>
                <c:pt idx="10">
                  <c:v>19.8790474187714</c:v>
                </c:pt>
                <c:pt idx="11">
                  <c:v>19.945118466874501</c:v>
                </c:pt>
                <c:pt idx="12">
                  <c:v>20.463672012537401</c:v>
                </c:pt>
                <c:pt idx="13">
                  <c:v>21.146214248746102</c:v>
                </c:pt>
                <c:pt idx="14">
                  <c:v>21.355579950661401</c:v>
                </c:pt>
                <c:pt idx="15">
                  <c:v>21.532078444982201</c:v>
                </c:pt>
                <c:pt idx="16">
                  <c:v>21.7484332217958</c:v>
                </c:pt>
                <c:pt idx="17">
                  <c:v>21.9343544846726</c:v>
                </c:pt>
                <c:pt idx="18">
                  <c:v>22.224740484504402</c:v>
                </c:pt>
                <c:pt idx="19">
                  <c:v>22.676082865447398</c:v>
                </c:pt>
                <c:pt idx="20">
                  <c:v>22.892406273621798</c:v>
                </c:pt>
                <c:pt idx="21">
                  <c:v>23.098529126172199</c:v>
                </c:pt>
                <c:pt idx="22">
                  <c:v>23.0938274593023</c:v>
                </c:pt>
                <c:pt idx="23">
                  <c:v>22.7997143273627</c:v>
                </c:pt>
                <c:pt idx="24">
                  <c:v>22.694414389905301</c:v>
                </c:pt>
                <c:pt idx="25">
                  <c:v>23.620114658076599</c:v>
                </c:pt>
                <c:pt idx="26">
                  <c:v>23.6531435620313</c:v>
                </c:pt>
                <c:pt idx="27">
                  <c:v>23.425271356006199</c:v>
                </c:pt>
                <c:pt idx="28">
                  <c:v>23.396633853611</c:v>
                </c:pt>
                <c:pt idx="29">
                  <c:v>23.156164534612898</c:v>
                </c:pt>
                <c:pt idx="30">
                  <c:v>23.162537522839902</c:v>
                </c:pt>
                <c:pt idx="31">
                  <c:v>23.137067135758901</c:v>
                </c:pt>
                <c:pt idx="32">
                  <c:v>23.1328128680085</c:v>
                </c:pt>
                <c:pt idx="33">
                  <c:v>22.935600280582399</c:v>
                </c:pt>
                <c:pt idx="34">
                  <c:v>22.736200279429401</c:v>
                </c:pt>
                <c:pt idx="35">
                  <c:v>22.763932493157601</c:v>
                </c:pt>
                <c:pt idx="36">
                  <c:v>22.725410752541499</c:v>
                </c:pt>
                <c:pt idx="37">
                  <c:v>22.356709744687599</c:v>
                </c:pt>
                <c:pt idx="38">
                  <c:v>21.4698978558609</c:v>
                </c:pt>
                <c:pt idx="39">
                  <c:v>20.451438552047001</c:v>
                </c:pt>
                <c:pt idx="40">
                  <c:v>19.882326425673099</c:v>
                </c:pt>
                <c:pt idx="41">
                  <c:v>20.3690099158793</c:v>
                </c:pt>
                <c:pt idx="42">
                  <c:v>20.838686335329399</c:v>
                </c:pt>
                <c:pt idx="43">
                  <c:v>20.764885585865699</c:v>
                </c:pt>
                <c:pt idx="44">
                  <c:v>20.399192137573799</c:v>
                </c:pt>
                <c:pt idx="45">
                  <c:v>19.920170613170399</c:v>
                </c:pt>
                <c:pt idx="46">
                  <c:v>19.635492615714199</c:v>
                </c:pt>
                <c:pt idx="47">
                  <c:v>19.9251956939287</c:v>
                </c:pt>
                <c:pt idx="48">
                  <c:v>20.496740664446399</c:v>
                </c:pt>
                <c:pt idx="49">
                  <c:v>21.2642150705924</c:v>
                </c:pt>
                <c:pt idx="50">
                  <c:v>21.783649310479099</c:v>
                </c:pt>
                <c:pt idx="51">
                  <c:v>21.835754077677802</c:v>
                </c:pt>
                <c:pt idx="52">
                  <c:v>21.928781460424901</c:v>
                </c:pt>
                <c:pt idx="53">
                  <c:v>21.860434997050501</c:v>
                </c:pt>
                <c:pt idx="54">
                  <c:v>21.7356236578145</c:v>
                </c:pt>
              </c:numCache>
            </c:numRef>
          </c:val>
          <c:extLst>
            <c:ext xmlns:c16="http://schemas.microsoft.com/office/drawing/2014/chart" uri="{C3380CC4-5D6E-409C-BE32-E72D297353CC}">
              <c16:uniqueId val="{00000078-8FA3-4707-9FF5-7EBB12B2F343}"/>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4.5"/>
          <c:min val="16.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'F78-79'!$E$7</c:f>
              <c:strCache>
                <c:ptCount val="1"/>
                <c:pt idx="0">
                  <c:v>Jalisco</c:v>
                </c:pt>
              </c:strCache>
            </c:strRef>
          </c:tx>
          <c:spPr>
            <a:solidFill>
              <a:srgbClr val="AFB7BC"/>
            </a:solidFill>
          </c:spPr>
          <c:invertIfNegative val="0"/>
          <c:dPt>
            <c:idx val="3"/>
            <c:invertIfNegative val="0"/>
            <c:bubble3D val="0"/>
            <c:extLst>
              <c:ext xmlns:c16="http://schemas.microsoft.com/office/drawing/2014/chart" uri="{C3380CC4-5D6E-409C-BE32-E72D297353CC}">
                <c16:uniqueId val="{00000000-1B60-42CC-BD4E-A688283E94BE}"/>
              </c:ext>
            </c:extLst>
          </c:dPt>
          <c:dPt>
            <c:idx val="4"/>
            <c:invertIfNegative val="0"/>
            <c:bubble3D val="0"/>
            <c:extLst>
              <c:ext xmlns:c16="http://schemas.microsoft.com/office/drawing/2014/chart" uri="{C3380CC4-5D6E-409C-BE32-E72D297353CC}">
                <c16:uniqueId val="{00000001-1B60-42CC-BD4E-A688283E94BE}"/>
              </c:ext>
            </c:extLst>
          </c:dPt>
          <c:dPt>
            <c:idx val="5"/>
            <c:invertIfNegative val="0"/>
            <c:bubble3D val="0"/>
            <c:extLst>
              <c:ext xmlns:c16="http://schemas.microsoft.com/office/drawing/2014/chart" uri="{C3380CC4-5D6E-409C-BE32-E72D297353CC}">
                <c16:uniqueId val="{00000002-1B60-42CC-BD4E-A688283E94BE}"/>
              </c:ext>
            </c:extLst>
          </c:dPt>
          <c:dPt>
            <c:idx val="6"/>
            <c:invertIfNegative val="0"/>
            <c:bubble3D val="0"/>
            <c:spPr>
              <a:solidFill>
                <a:srgbClr val="595959"/>
              </a:solidFill>
            </c:spPr>
            <c:extLst>
              <c:ext xmlns:c16="http://schemas.microsoft.com/office/drawing/2014/chart" uri="{C3380CC4-5D6E-409C-BE32-E72D297353CC}">
                <c16:uniqueId val="{00000004-1B60-42CC-BD4E-A688283E94BE}"/>
              </c:ext>
            </c:extLst>
          </c:dPt>
          <c:dPt>
            <c:idx val="15"/>
            <c:invertIfNegative val="0"/>
            <c:bubble3D val="0"/>
            <c:extLst>
              <c:ext xmlns:c16="http://schemas.microsoft.com/office/drawing/2014/chart" uri="{C3380CC4-5D6E-409C-BE32-E72D297353CC}">
                <c16:uniqueId val="{00000005-1B60-42CC-BD4E-A688283E94BE}"/>
              </c:ext>
            </c:extLst>
          </c:dPt>
          <c:dPt>
            <c:idx val="16"/>
            <c:invertIfNegative val="0"/>
            <c:bubble3D val="0"/>
            <c:extLst>
              <c:ext xmlns:c16="http://schemas.microsoft.com/office/drawing/2014/chart" uri="{C3380CC4-5D6E-409C-BE32-E72D297353CC}">
                <c16:uniqueId val="{00000006-1B60-42CC-BD4E-A688283E94BE}"/>
              </c:ext>
            </c:extLst>
          </c:dPt>
          <c:dPt>
            <c:idx val="17"/>
            <c:invertIfNegative val="0"/>
            <c:bubble3D val="0"/>
            <c:extLst>
              <c:ext xmlns:c16="http://schemas.microsoft.com/office/drawing/2014/chart" uri="{C3380CC4-5D6E-409C-BE32-E72D297353CC}">
                <c16:uniqueId val="{00000007-1B60-42CC-BD4E-A688283E94BE}"/>
              </c:ext>
            </c:extLst>
          </c:dPt>
          <c:dPt>
            <c:idx val="18"/>
            <c:invertIfNegative val="0"/>
            <c:bubble3D val="0"/>
            <c:spPr>
              <a:solidFill>
                <a:srgbClr val="595959"/>
              </a:solidFill>
            </c:spPr>
            <c:extLst>
              <c:ext xmlns:c16="http://schemas.microsoft.com/office/drawing/2014/chart" uri="{C3380CC4-5D6E-409C-BE32-E72D297353CC}">
                <c16:uniqueId val="{00000009-1B60-42CC-BD4E-A688283E94BE}"/>
              </c:ext>
            </c:extLst>
          </c:dPt>
          <c:dPt>
            <c:idx val="27"/>
            <c:invertIfNegative val="0"/>
            <c:bubble3D val="0"/>
            <c:extLst>
              <c:ext xmlns:c16="http://schemas.microsoft.com/office/drawing/2014/chart" uri="{C3380CC4-5D6E-409C-BE32-E72D297353CC}">
                <c16:uniqueId val="{0000000A-1B60-42CC-BD4E-A688283E94BE}"/>
              </c:ext>
            </c:extLst>
          </c:dPt>
          <c:dPt>
            <c:idx val="28"/>
            <c:invertIfNegative val="0"/>
            <c:bubble3D val="0"/>
            <c:extLst>
              <c:ext xmlns:c16="http://schemas.microsoft.com/office/drawing/2014/chart" uri="{C3380CC4-5D6E-409C-BE32-E72D297353CC}">
                <c16:uniqueId val="{0000000B-1B60-42CC-BD4E-A688283E94BE}"/>
              </c:ext>
            </c:extLst>
          </c:dPt>
          <c:dPt>
            <c:idx val="29"/>
            <c:invertIfNegative val="0"/>
            <c:bubble3D val="0"/>
            <c:extLst>
              <c:ext xmlns:c16="http://schemas.microsoft.com/office/drawing/2014/chart" uri="{C3380CC4-5D6E-409C-BE32-E72D297353CC}">
                <c16:uniqueId val="{0000000C-1B60-42CC-BD4E-A688283E94BE}"/>
              </c:ext>
            </c:extLst>
          </c:dPt>
          <c:dPt>
            <c:idx val="30"/>
            <c:invertIfNegative val="0"/>
            <c:bubble3D val="0"/>
            <c:spPr>
              <a:solidFill>
                <a:srgbClr val="595959"/>
              </a:solidFill>
            </c:spPr>
            <c:extLst>
              <c:ext xmlns:c16="http://schemas.microsoft.com/office/drawing/2014/chart" uri="{C3380CC4-5D6E-409C-BE32-E72D297353CC}">
                <c16:uniqueId val="{0000000E-1B60-42CC-BD4E-A688283E94BE}"/>
              </c:ext>
            </c:extLst>
          </c:dPt>
          <c:dPt>
            <c:idx val="39"/>
            <c:invertIfNegative val="0"/>
            <c:bubble3D val="0"/>
            <c:extLst>
              <c:ext xmlns:c16="http://schemas.microsoft.com/office/drawing/2014/chart" uri="{C3380CC4-5D6E-409C-BE32-E72D297353CC}">
                <c16:uniqueId val="{0000000F-1B60-42CC-BD4E-A688283E94BE}"/>
              </c:ext>
            </c:extLst>
          </c:dPt>
          <c:dPt>
            <c:idx val="40"/>
            <c:invertIfNegative val="0"/>
            <c:bubble3D val="0"/>
            <c:extLst>
              <c:ext xmlns:c16="http://schemas.microsoft.com/office/drawing/2014/chart" uri="{C3380CC4-5D6E-409C-BE32-E72D297353CC}">
                <c16:uniqueId val="{00000010-1B60-42CC-BD4E-A688283E94BE}"/>
              </c:ext>
            </c:extLst>
          </c:dPt>
          <c:dPt>
            <c:idx val="41"/>
            <c:invertIfNegative val="0"/>
            <c:bubble3D val="0"/>
            <c:extLst>
              <c:ext xmlns:c16="http://schemas.microsoft.com/office/drawing/2014/chart" uri="{C3380CC4-5D6E-409C-BE32-E72D297353CC}">
                <c16:uniqueId val="{00000011-1B60-42CC-BD4E-A688283E94BE}"/>
              </c:ext>
            </c:extLst>
          </c:dPt>
          <c:dPt>
            <c:idx val="42"/>
            <c:invertIfNegative val="0"/>
            <c:bubble3D val="0"/>
            <c:spPr>
              <a:solidFill>
                <a:srgbClr val="595959"/>
              </a:solidFill>
            </c:spPr>
            <c:extLst>
              <c:ext xmlns:c16="http://schemas.microsoft.com/office/drawing/2014/chart" uri="{C3380CC4-5D6E-409C-BE32-E72D297353CC}">
                <c16:uniqueId val="{00000013-1B60-42CC-BD4E-A688283E94BE}"/>
              </c:ext>
            </c:extLst>
          </c:dPt>
          <c:dPt>
            <c:idx val="51"/>
            <c:invertIfNegative val="0"/>
            <c:bubble3D val="0"/>
            <c:extLst>
              <c:ext xmlns:c16="http://schemas.microsoft.com/office/drawing/2014/chart" uri="{C3380CC4-5D6E-409C-BE32-E72D297353CC}">
                <c16:uniqueId val="{00000014-1B60-42CC-BD4E-A688283E94BE}"/>
              </c:ext>
            </c:extLst>
          </c:dPt>
          <c:dPt>
            <c:idx val="52"/>
            <c:invertIfNegative val="0"/>
            <c:bubble3D val="0"/>
            <c:extLst>
              <c:ext xmlns:c16="http://schemas.microsoft.com/office/drawing/2014/chart" uri="{C3380CC4-5D6E-409C-BE32-E72D297353CC}">
                <c16:uniqueId val="{00000015-1B60-42CC-BD4E-A688283E94BE}"/>
              </c:ext>
            </c:extLst>
          </c:dPt>
          <c:dPt>
            <c:idx val="53"/>
            <c:invertIfNegative val="0"/>
            <c:bubble3D val="0"/>
            <c:extLst>
              <c:ext xmlns:c16="http://schemas.microsoft.com/office/drawing/2014/chart" uri="{C3380CC4-5D6E-409C-BE32-E72D297353CC}">
                <c16:uniqueId val="{00000016-1B60-42CC-BD4E-A688283E94BE}"/>
              </c:ext>
            </c:extLst>
          </c:dPt>
          <c:dPt>
            <c:idx val="54"/>
            <c:invertIfNegative val="0"/>
            <c:bubble3D val="0"/>
            <c:spPr>
              <a:solidFill>
                <a:srgbClr val="595959"/>
              </a:solidFill>
            </c:spPr>
            <c:extLst>
              <c:ext xmlns:c16="http://schemas.microsoft.com/office/drawing/2014/chart" uri="{C3380CC4-5D6E-409C-BE32-E72D297353CC}">
                <c16:uniqueId val="{00000018-1B60-42CC-BD4E-A688283E94BE}"/>
              </c:ext>
            </c:extLst>
          </c:dPt>
          <c:dLbls>
            <c:dLbl>
              <c:idx val="6"/>
              <c:layout>
                <c:manualLayout>
                  <c:x val="-6.41025641025641E-3"/>
                  <c:y val="-1.0583333333333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60-42CC-BD4E-A688283E94BE}"/>
                </c:ext>
              </c:extLst>
            </c:dLbl>
            <c:dLbl>
              <c:idx val="18"/>
              <c:layout>
                <c:manualLayout>
                  <c:x val="-8.547008547008586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60-42CC-BD4E-A688283E94BE}"/>
                </c:ext>
              </c:extLst>
            </c:dLbl>
            <c:dLbl>
              <c:idx val="30"/>
              <c:layout>
                <c:manualLayout>
                  <c:x val="-6.41025641025641E-3"/>
                  <c:y val="-1.0583333333333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60-42CC-BD4E-A688283E94BE}"/>
                </c:ext>
              </c:extLst>
            </c:dLbl>
            <c:dLbl>
              <c:idx val="42"/>
              <c:layout>
                <c:manualLayout>
                  <c:x val="-8.5470085470085479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B60-42CC-BD4E-A688283E94BE}"/>
                </c:ext>
              </c:extLst>
            </c:dLbl>
            <c:dLbl>
              <c:idx val="54"/>
              <c:layout>
                <c:manualLayout>
                  <c:x val="-1.0683760683760684E-2"/>
                  <c:y val="-2.4694444444444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B60-42CC-BD4E-A688283E94BE}"/>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'F78-79'!$A$8:$B$62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'F78-79'!$E$8:$E$62</c:f>
              <c:numCache>
                <c:formatCode>0.00</c:formatCode>
                <c:ptCount val="55"/>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numCache>
            </c:numRef>
          </c:val>
          <c:extLst>
            <c:ext xmlns:c16="http://schemas.microsoft.com/office/drawing/2014/chart" uri="{C3380CC4-5D6E-409C-BE32-E72D297353CC}">
              <c16:uniqueId val="{00000019-1B60-42CC-BD4E-A688283E94BE}"/>
            </c:ext>
          </c:extLst>
        </c:ser>
        <c:ser>
          <c:idx val="1"/>
          <c:order val="1"/>
          <c:tx>
            <c:strRef>
              <c:f>'F78-79'!$F$7</c:f>
              <c:strCache>
                <c:ptCount val="1"/>
                <c:pt idx="0">
                  <c:v>Nacional</c:v>
                </c:pt>
              </c:strCache>
            </c:strRef>
          </c:tx>
          <c:spPr>
            <a:solidFill>
              <a:srgbClr val="E5D8B7"/>
            </a:solidFill>
          </c:spPr>
          <c:invertIfNegative val="0"/>
          <c:dPt>
            <c:idx val="3"/>
            <c:invertIfNegative val="0"/>
            <c:bubble3D val="0"/>
            <c:extLst>
              <c:ext xmlns:c16="http://schemas.microsoft.com/office/drawing/2014/chart" uri="{C3380CC4-5D6E-409C-BE32-E72D297353CC}">
                <c16:uniqueId val="{0000001A-1B60-42CC-BD4E-A688283E94BE}"/>
              </c:ext>
            </c:extLst>
          </c:dPt>
          <c:dPt>
            <c:idx val="4"/>
            <c:invertIfNegative val="0"/>
            <c:bubble3D val="0"/>
            <c:extLst>
              <c:ext xmlns:c16="http://schemas.microsoft.com/office/drawing/2014/chart" uri="{C3380CC4-5D6E-409C-BE32-E72D297353CC}">
                <c16:uniqueId val="{0000001B-1B60-42CC-BD4E-A688283E94BE}"/>
              </c:ext>
            </c:extLst>
          </c:dPt>
          <c:dPt>
            <c:idx val="5"/>
            <c:invertIfNegative val="0"/>
            <c:bubble3D val="0"/>
            <c:extLst>
              <c:ext xmlns:c16="http://schemas.microsoft.com/office/drawing/2014/chart" uri="{C3380CC4-5D6E-409C-BE32-E72D297353CC}">
                <c16:uniqueId val="{0000001C-1B60-42CC-BD4E-A688283E94BE}"/>
              </c:ext>
            </c:extLst>
          </c:dPt>
          <c:dPt>
            <c:idx val="6"/>
            <c:invertIfNegative val="0"/>
            <c:bubble3D val="0"/>
            <c:spPr>
              <a:solidFill>
                <a:srgbClr val="FFC000"/>
              </a:solidFill>
            </c:spPr>
            <c:extLst>
              <c:ext xmlns:c16="http://schemas.microsoft.com/office/drawing/2014/chart" uri="{C3380CC4-5D6E-409C-BE32-E72D297353CC}">
                <c16:uniqueId val="{0000001E-1B60-42CC-BD4E-A688283E94BE}"/>
              </c:ext>
            </c:extLst>
          </c:dPt>
          <c:dPt>
            <c:idx val="15"/>
            <c:invertIfNegative val="0"/>
            <c:bubble3D val="0"/>
            <c:extLst>
              <c:ext xmlns:c16="http://schemas.microsoft.com/office/drawing/2014/chart" uri="{C3380CC4-5D6E-409C-BE32-E72D297353CC}">
                <c16:uniqueId val="{0000001F-1B60-42CC-BD4E-A688283E94BE}"/>
              </c:ext>
            </c:extLst>
          </c:dPt>
          <c:dPt>
            <c:idx val="16"/>
            <c:invertIfNegative val="0"/>
            <c:bubble3D val="0"/>
            <c:extLst>
              <c:ext xmlns:c16="http://schemas.microsoft.com/office/drawing/2014/chart" uri="{C3380CC4-5D6E-409C-BE32-E72D297353CC}">
                <c16:uniqueId val="{00000020-1B60-42CC-BD4E-A688283E94BE}"/>
              </c:ext>
            </c:extLst>
          </c:dPt>
          <c:dPt>
            <c:idx val="17"/>
            <c:invertIfNegative val="0"/>
            <c:bubble3D val="0"/>
            <c:extLst>
              <c:ext xmlns:c16="http://schemas.microsoft.com/office/drawing/2014/chart" uri="{C3380CC4-5D6E-409C-BE32-E72D297353CC}">
                <c16:uniqueId val="{00000021-1B60-42CC-BD4E-A688283E94BE}"/>
              </c:ext>
            </c:extLst>
          </c:dPt>
          <c:dPt>
            <c:idx val="18"/>
            <c:invertIfNegative val="0"/>
            <c:bubble3D val="0"/>
            <c:spPr>
              <a:solidFill>
                <a:srgbClr val="FFC000"/>
              </a:solidFill>
            </c:spPr>
            <c:extLst>
              <c:ext xmlns:c16="http://schemas.microsoft.com/office/drawing/2014/chart" uri="{C3380CC4-5D6E-409C-BE32-E72D297353CC}">
                <c16:uniqueId val="{00000023-1B60-42CC-BD4E-A688283E94BE}"/>
              </c:ext>
            </c:extLst>
          </c:dPt>
          <c:dPt>
            <c:idx val="27"/>
            <c:invertIfNegative val="0"/>
            <c:bubble3D val="0"/>
            <c:extLst>
              <c:ext xmlns:c16="http://schemas.microsoft.com/office/drawing/2014/chart" uri="{C3380CC4-5D6E-409C-BE32-E72D297353CC}">
                <c16:uniqueId val="{00000024-1B60-42CC-BD4E-A688283E94BE}"/>
              </c:ext>
            </c:extLst>
          </c:dPt>
          <c:dPt>
            <c:idx val="28"/>
            <c:invertIfNegative val="0"/>
            <c:bubble3D val="0"/>
            <c:extLst>
              <c:ext xmlns:c16="http://schemas.microsoft.com/office/drawing/2014/chart" uri="{C3380CC4-5D6E-409C-BE32-E72D297353CC}">
                <c16:uniqueId val="{00000025-1B60-42CC-BD4E-A688283E94BE}"/>
              </c:ext>
            </c:extLst>
          </c:dPt>
          <c:dPt>
            <c:idx val="29"/>
            <c:invertIfNegative val="0"/>
            <c:bubble3D val="0"/>
            <c:extLst>
              <c:ext xmlns:c16="http://schemas.microsoft.com/office/drawing/2014/chart" uri="{C3380CC4-5D6E-409C-BE32-E72D297353CC}">
                <c16:uniqueId val="{00000026-1B60-42CC-BD4E-A688283E94BE}"/>
              </c:ext>
            </c:extLst>
          </c:dPt>
          <c:dPt>
            <c:idx val="30"/>
            <c:invertIfNegative val="0"/>
            <c:bubble3D val="0"/>
            <c:spPr>
              <a:solidFill>
                <a:srgbClr val="FFC000"/>
              </a:solidFill>
            </c:spPr>
            <c:extLst>
              <c:ext xmlns:c16="http://schemas.microsoft.com/office/drawing/2014/chart" uri="{C3380CC4-5D6E-409C-BE32-E72D297353CC}">
                <c16:uniqueId val="{00000028-1B60-42CC-BD4E-A688283E94BE}"/>
              </c:ext>
            </c:extLst>
          </c:dPt>
          <c:dPt>
            <c:idx val="39"/>
            <c:invertIfNegative val="0"/>
            <c:bubble3D val="0"/>
            <c:extLst>
              <c:ext xmlns:c16="http://schemas.microsoft.com/office/drawing/2014/chart" uri="{C3380CC4-5D6E-409C-BE32-E72D297353CC}">
                <c16:uniqueId val="{00000029-1B60-42CC-BD4E-A688283E94BE}"/>
              </c:ext>
            </c:extLst>
          </c:dPt>
          <c:dPt>
            <c:idx val="40"/>
            <c:invertIfNegative val="0"/>
            <c:bubble3D val="0"/>
            <c:extLst>
              <c:ext xmlns:c16="http://schemas.microsoft.com/office/drawing/2014/chart" uri="{C3380CC4-5D6E-409C-BE32-E72D297353CC}">
                <c16:uniqueId val="{0000002A-1B60-42CC-BD4E-A688283E94BE}"/>
              </c:ext>
            </c:extLst>
          </c:dPt>
          <c:dPt>
            <c:idx val="41"/>
            <c:invertIfNegative val="0"/>
            <c:bubble3D val="0"/>
            <c:extLst>
              <c:ext xmlns:c16="http://schemas.microsoft.com/office/drawing/2014/chart" uri="{C3380CC4-5D6E-409C-BE32-E72D297353CC}">
                <c16:uniqueId val="{0000002B-1B60-42CC-BD4E-A688283E94BE}"/>
              </c:ext>
            </c:extLst>
          </c:dPt>
          <c:dPt>
            <c:idx val="42"/>
            <c:invertIfNegative val="0"/>
            <c:bubble3D val="0"/>
            <c:spPr>
              <a:solidFill>
                <a:srgbClr val="FFC000"/>
              </a:solidFill>
            </c:spPr>
            <c:extLst>
              <c:ext xmlns:c16="http://schemas.microsoft.com/office/drawing/2014/chart" uri="{C3380CC4-5D6E-409C-BE32-E72D297353CC}">
                <c16:uniqueId val="{0000002D-1B60-42CC-BD4E-A688283E94BE}"/>
              </c:ext>
            </c:extLst>
          </c:dPt>
          <c:dPt>
            <c:idx val="51"/>
            <c:invertIfNegative val="0"/>
            <c:bubble3D val="0"/>
            <c:extLst>
              <c:ext xmlns:c16="http://schemas.microsoft.com/office/drawing/2014/chart" uri="{C3380CC4-5D6E-409C-BE32-E72D297353CC}">
                <c16:uniqueId val="{0000002E-1B60-42CC-BD4E-A688283E94BE}"/>
              </c:ext>
            </c:extLst>
          </c:dPt>
          <c:dPt>
            <c:idx val="52"/>
            <c:invertIfNegative val="0"/>
            <c:bubble3D val="0"/>
            <c:extLst>
              <c:ext xmlns:c16="http://schemas.microsoft.com/office/drawing/2014/chart" uri="{C3380CC4-5D6E-409C-BE32-E72D297353CC}">
                <c16:uniqueId val="{0000002F-1B60-42CC-BD4E-A688283E94BE}"/>
              </c:ext>
            </c:extLst>
          </c:dPt>
          <c:dPt>
            <c:idx val="53"/>
            <c:invertIfNegative val="0"/>
            <c:bubble3D val="0"/>
            <c:extLst>
              <c:ext xmlns:c16="http://schemas.microsoft.com/office/drawing/2014/chart" uri="{C3380CC4-5D6E-409C-BE32-E72D297353CC}">
                <c16:uniqueId val="{00000030-1B60-42CC-BD4E-A688283E94BE}"/>
              </c:ext>
            </c:extLst>
          </c:dPt>
          <c:dPt>
            <c:idx val="54"/>
            <c:invertIfNegative val="0"/>
            <c:bubble3D val="0"/>
            <c:spPr>
              <a:solidFill>
                <a:srgbClr val="FFC000"/>
              </a:solidFill>
            </c:spPr>
            <c:extLst>
              <c:ext xmlns:c16="http://schemas.microsoft.com/office/drawing/2014/chart" uri="{C3380CC4-5D6E-409C-BE32-E72D297353CC}">
                <c16:uniqueId val="{00000032-1B60-42CC-BD4E-A688283E94BE}"/>
              </c:ext>
            </c:extLst>
          </c:dPt>
          <c:dLbls>
            <c:dLbl>
              <c:idx val="6"/>
              <c:layout>
                <c:manualLayout>
                  <c:x val="2.1367521367521565E-3"/>
                  <c:y val="-1.4111111111111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B60-42CC-BD4E-A688283E94BE}"/>
                </c:ext>
              </c:extLst>
            </c:dLbl>
            <c:dLbl>
              <c:idx val="18"/>
              <c:layout>
                <c:manualLayout>
                  <c:x val="0"/>
                  <c:y val="-3.8805555555555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B60-42CC-BD4E-A688283E94BE}"/>
                </c:ext>
              </c:extLst>
            </c:dLbl>
            <c:dLbl>
              <c:idx val="30"/>
              <c:layout>
                <c:manualLayout>
                  <c:x val="2.1367521367520585E-3"/>
                  <c:y val="-1.0583333333333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B60-42CC-BD4E-A688283E94BE}"/>
                </c:ext>
              </c:extLst>
            </c:dLbl>
            <c:dLbl>
              <c:idx val="42"/>
              <c:layout>
                <c:manualLayout>
                  <c:x val="2.136752136752137E-3"/>
                  <c:y val="-7.05555555555558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B60-42CC-BD4E-A688283E94BE}"/>
                </c:ext>
              </c:extLst>
            </c:dLbl>
            <c:dLbl>
              <c:idx val="54"/>
              <c:layout>
                <c:manualLayout>
                  <c:x val="0"/>
                  <c:y val="-2.11666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B60-42CC-BD4E-A688283E94BE}"/>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'F78-79'!$A$8:$B$62</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2017</c:v>
                  </c:pt>
                  <c:pt idx="12">
                    <c:v>2018</c:v>
                  </c:pt>
                  <c:pt idx="24">
                    <c:v>2019</c:v>
                  </c:pt>
                  <c:pt idx="36">
                    <c:v>2020</c:v>
                  </c:pt>
                  <c:pt idx="48">
                    <c:v>2021</c:v>
                  </c:pt>
                </c:lvl>
              </c:multiLvlStrCache>
            </c:multiLvlStrRef>
          </c:cat>
          <c:val>
            <c:numRef>
              <c:f>'F78-79'!$F$8:$F$62</c:f>
              <c:numCache>
                <c:formatCode>0.00</c:formatCode>
                <c:ptCount val="55"/>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21.7356236578145</c:v>
                </c:pt>
              </c:numCache>
            </c:numRef>
          </c:val>
          <c:extLst>
            <c:ext xmlns:c16="http://schemas.microsoft.com/office/drawing/2014/chart" uri="{C3380CC4-5D6E-409C-BE32-E72D297353CC}">
              <c16:uniqueId val="{00000033-1B60-42CC-BD4E-A688283E94BE}"/>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3"/>
          <c:min val="16"/>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'F80'!$B$9</c:f>
              <c:strCache>
                <c:ptCount val="1"/>
                <c:pt idx="0">
                  <c:v>Regular</c:v>
                </c:pt>
              </c:strCache>
            </c:strRef>
          </c:tx>
          <c:spPr>
            <a:solidFill>
              <a:srgbClr val="AFB7BC"/>
            </a:solidFill>
          </c:spPr>
          <c:invertIfNegative val="0"/>
          <c:dPt>
            <c:idx val="1"/>
            <c:invertIfNegative val="0"/>
            <c:bubble3D val="0"/>
            <c:extLst>
              <c:ext xmlns:c16="http://schemas.microsoft.com/office/drawing/2014/chart" uri="{C3380CC4-5D6E-409C-BE32-E72D297353CC}">
                <c16:uniqueId val="{00000000-F289-48EE-B092-1B00BFA8DADC}"/>
              </c:ext>
            </c:extLst>
          </c:dPt>
          <c:dPt>
            <c:idx val="2"/>
            <c:invertIfNegative val="0"/>
            <c:bubble3D val="0"/>
            <c:extLst>
              <c:ext xmlns:c16="http://schemas.microsoft.com/office/drawing/2014/chart" uri="{C3380CC4-5D6E-409C-BE32-E72D297353CC}">
                <c16:uniqueId val="{00000001-F289-48EE-B092-1B00BFA8DADC}"/>
              </c:ext>
            </c:extLst>
          </c:dPt>
          <c:dPt>
            <c:idx val="3"/>
            <c:invertIfNegative val="0"/>
            <c:bubble3D val="0"/>
            <c:extLst>
              <c:ext xmlns:c16="http://schemas.microsoft.com/office/drawing/2014/chart" uri="{C3380CC4-5D6E-409C-BE32-E72D297353CC}">
                <c16:uniqueId val="{00000002-F289-48EE-B092-1B00BFA8DADC}"/>
              </c:ext>
            </c:extLst>
          </c:dPt>
          <c:dPt>
            <c:idx val="4"/>
            <c:invertIfNegative val="0"/>
            <c:bubble3D val="0"/>
            <c:extLst>
              <c:ext xmlns:c16="http://schemas.microsoft.com/office/drawing/2014/chart" uri="{C3380CC4-5D6E-409C-BE32-E72D297353CC}">
                <c16:uniqueId val="{00000003-F289-48EE-B092-1B00BFA8DADC}"/>
              </c:ext>
            </c:extLst>
          </c:dPt>
          <c:dPt>
            <c:idx val="5"/>
            <c:invertIfNegative val="0"/>
            <c:bubble3D val="0"/>
            <c:extLst>
              <c:ext xmlns:c16="http://schemas.microsoft.com/office/drawing/2014/chart" uri="{C3380CC4-5D6E-409C-BE32-E72D297353CC}">
                <c16:uniqueId val="{00000004-F289-48EE-B092-1B00BFA8DADC}"/>
              </c:ext>
            </c:extLst>
          </c:dPt>
          <c:dPt>
            <c:idx val="6"/>
            <c:invertIfNegative val="0"/>
            <c:bubble3D val="0"/>
            <c:extLst>
              <c:ext xmlns:c16="http://schemas.microsoft.com/office/drawing/2014/chart" uri="{C3380CC4-5D6E-409C-BE32-E72D297353CC}">
                <c16:uniqueId val="{00000005-F289-48EE-B092-1B00BFA8DADC}"/>
              </c:ext>
            </c:extLst>
          </c:dPt>
          <c:dPt>
            <c:idx val="8"/>
            <c:invertIfNegative val="0"/>
            <c:bubble3D val="0"/>
            <c:extLst>
              <c:ext xmlns:c16="http://schemas.microsoft.com/office/drawing/2014/chart" uri="{C3380CC4-5D6E-409C-BE32-E72D297353CC}">
                <c16:uniqueId val="{00000006-F289-48EE-B092-1B00BFA8DADC}"/>
              </c:ext>
            </c:extLst>
          </c:dPt>
          <c:dPt>
            <c:idx val="9"/>
            <c:invertIfNegative val="0"/>
            <c:bubble3D val="0"/>
            <c:extLst>
              <c:ext xmlns:c16="http://schemas.microsoft.com/office/drawing/2014/chart" uri="{C3380CC4-5D6E-409C-BE32-E72D297353CC}">
                <c16:uniqueId val="{00000007-F289-48EE-B092-1B00BFA8DADC}"/>
              </c:ext>
            </c:extLst>
          </c:dPt>
          <c:dPt>
            <c:idx val="10"/>
            <c:invertIfNegative val="0"/>
            <c:bubble3D val="0"/>
            <c:extLst>
              <c:ext xmlns:c16="http://schemas.microsoft.com/office/drawing/2014/chart" uri="{C3380CC4-5D6E-409C-BE32-E72D297353CC}">
                <c16:uniqueId val="{00000008-F289-48EE-B092-1B00BFA8DADC}"/>
              </c:ext>
            </c:extLst>
          </c:dPt>
          <c:dPt>
            <c:idx val="11"/>
            <c:invertIfNegative val="0"/>
            <c:bubble3D val="0"/>
            <c:extLst>
              <c:ext xmlns:c16="http://schemas.microsoft.com/office/drawing/2014/chart" uri="{C3380CC4-5D6E-409C-BE32-E72D297353CC}">
                <c16:uniqueId val="{00000009-F289-48EE-B092-1B00BFA8DADC}"/>
              </c:ext>
            </c:extLst>
          </c:dPt>
          <c:dPt>
            <c:idx val="12"/>
            <c:invertIfNegative val="0"/>
            <c:bubble3D val="0"/>
            <c:extLst>
              <c:ext xmlns:c16="http://schemas.microsoft.com/office/drawing/2014/chart" uri="{C3380CC4-5D6E-409C-BE32-E72D297353CC}">
                <c16:uniqueId val="{0000000A-F289-48EE-B092-1B00BFA8DADC}"/>
              </c:ext>
            </c:extLst>
          </c:dPt>
          <c:dPt>
            <c:idx val="13"/>
            <c:invertIfNegative val="0"/>
            <c:bubble3D val="0"/>
            <c:extLst>
              <c:ext xmlns:c16="http://schemas.microsoft.com/office/drawing/2014/chart" uri="{C3380CC4-5D6E-409C-BE32-E72D297353CC}">
                <c16:uniqueId val="{0000000B-F289-48EE-B092-1B00BFA8DADC}"/>
              </c:ext>
            </c:extLst>
          </c:dPt>
          <c:dPt>
            <c:idx val="14"/>
            <c:invertIfNegative val="0"/>
            <c:bubble3D val="0"/>
            <c:spPr>
              <a:solidFill>
                <a:srgbClr val="595959"/>
              </a:solidFill>
            </c:spPr>
            <c:extLst>
              <c:ext xmlns:c16="http://schemas.microsoft.com/office/drawing/2014/chart" uri="{C3380CC4-5D6E-409C-BE32-E72D297353CC}">
                <c16:uniqueId val="{0000000D-F289-48EE-B092-1B00BFA8DADC}"/>
              </c:ext>
            </c:extLst>
          </c:dPt>
          <c:dPt>
            <c:idx val="15"/>
            <c:invertIfNegative val="0"/>
            <c:bubble3D val="0"/>
            <c:extLst>
              <c:ext xmlns:c16="http://schemas.microsoft.com/office/drawing/2014/chart" uri="{C3380CC4-5D6E-409C-BE32-E72D297353CC}">
                <c16:uniqueId val="{0000000E-F289-48EE-B092-1B00BFA8DADC}"/>
              </c:ext>
            </c:extLst>
          </c:dPt>
          <c:dPt>
            <c:idx val="17"/>
            <c:invertIfNegative val="0"/>
            <c:bubble3D val="0"/>
            <c:extLst>
              <c:ext xmlns:c16="http://schemas.microsoft.com/office/drawing/2014/chart" uri="{C3380CC4-5D6E-409C-BE32-E72D297353CC}">
                <c16:uniqueId val="{0000000F-F289-48EE-B092-1B00BFA8DADC}"/>
              </c:ext>
            </c:extLst>
          </c:dPt>
          <c:dPt>
            <c:idx val="20"/>
            <c:invertIfNegative val="0"/>
            <c:bubble3D val="0"/>
            <c:spPr>
              <a:solidFill>
                <a:srgbClr val="595959"/>
              </a:solidFill>
            </c:spPr>
            <c:extLst>
              <c:ext xmlns:c16="http://schemas.microsoft.com/office/drawing/2014/chart" uri="{C3380CC4-5D6E-409C-BE32-E72D297353CC}">
                <c16:uniqueId val="{00000011-F289-48EE-B092-1B00BFA8DADC}"/>
              </c:ext>
            </c:extLst>
          </c:dPt>
          <c:dPt>
            <c:idx val="21"/>
            <c:invertIfNegative val="0"/>
            <c:bubble3D val="0"/>
            <c:extLst>
              <c:ext xmlns:c16="http://schemas.microsoft.com/office/drawing/2014/chart" uri="{C3380CC4-5D6E-409C-BE32-E72D297353CC}">
                <c16:uniqueId val="{00000012-F289-48EE-B092-1B00BFA8DADC}"/>
              </c:ext>
            </c:extLst>
          </c:dPt>
          <c:dPt>
            <c:idx val="22"/>
            <c:invertIfNegative val="0"/>
            <c:bubble3D val="0"/>
            <c:extLst>
              <c:ext xmlns:c16="http://schemas.microsoft.com/office/drawing/2014/chart" uri="{C3380CC4-5D6E-409C-BE32-E72D297353CC}">
                <c16:uniqueId val="{00000013-F289-48EE-B092-1B00BFA8DADC}"/>
              </c:ext>
            </c:extLst>
          </c:dPt>
          <c:dPt>
            <c:idx val="23"/>
            <c:invertIfNegative val="0"/>
            <c:bubble3D val="0"/>
            <c:extLst>
              <c:ext xmlns:c16="http://schemas.microsoft.com/office/drawing/2014/chart" uri="{C3380CC4-5D6E-409C-BE32-E72D297353CC}">
                <c16:uniqueId val="{00000014-F289-48EE-B092-1B00BFA8DADC}"/>
              </c:ext>
            </c:extLst>
          </c:dPt>
          <c:dPt>
            <c:idx val="24"/>
            <c:invertIfNegative val="0"/>
            <c:bubble3D val="0"/>
            <c:extLst>
              <c:ext xmlns:c16="http://schemas.microsoft.com/office/drawing/2014/chart" uri="{C3380CC4-5D6E-409C-BE32-E72D297353CC}">
                <c16:uniqueId val="{00000015-F289-48EE-B092-1B00BFA8DADC}"/>
              </c:ext>
            </c:extLst>
          </c:dPt>
          <c:dPt>
            <c:idx val="25"/>
            <c:invertIfNegative val="0"/>
            <c:bubble3D val="0"/>
            <c:extLst>
              <c:ext xmlns:c16="http://schemas.microsoft.com/office/drawing/2014/chart" uri="{C3380CC4-5D6E-409C-BE32-E72D297353CC}">
                <c16:uniqueId val="{00000016-F289-48EE-B092-1B00BFA8DADC}"/>
              </c:ext>
            </c:extLst>
          </c:dPt>
          <c:dPt>
            <c:idx val="26"/>
            <c:invertIfNegative val="0"/>
            <c:bubble3D val="0"/>
            <c:extLst>
              <c:ext xmlns:c16="http://schemas.microsoft.com/office/drawing/2014/chart" uri="{C3380CC4-5D6E-409C-BE32-E72D297353CC}">
                <c16:uniqueId val="{00000017-F289-48EE-B092-1B00BFA8DADC}"/>
              </c:ext>
            </c:extLst>
          </c:dPt>
          <c:dPt>
            <c:idx val="27"/>
            <c:invertIfNegative val="0"/>
            <c:bubble3D val="0"/>
            <c:extLst>
              <c:ext xmlns:c16="http://schemas.microsoft.com/office/drawing/2014/chart" uri="{C3380CC4-5D6E-409C-BE32-E72D297353CC}">
                <c16:uniqueId val="{00000018-F289-48EE-B092-1B00BFA8DADC}"/>
              </c:ext>
            </c:extLst>
          </c:dPt>
          <c:dPt>
            <c:idx val="30"/>
            <c:invertIfNegative val="0"/>
            <c:bubble3D val="0"/>
            <c:extLst>
              <c:ext xmlns:c16="http://schemas.microsoft.com/office/drawing/2014/chart" uri="{C3380CC4-5D6E-409C-BE32-E72D297353CC}">
                <c16:uniqueId val="{00000019-F289-48EE-B092-1B00BFA8DADC}"/>
              </c:ext>
            </c:extLst>
          </c:dPt>
          <c:dPt>
            <c:idx val="32"/>
            <c:invertIfNegative val="0"/>
            <c:bubble3D val="0"/>
            <c:extLst>
              <c:ext xmlns:c16="http://schemas.microsoft.com/office/drawing/2014/chart" uri="{C3380CC4-5D6E-409C-BE32-E72D297353CC}">
                <c16:uniqueId val="{0000001A-F289-48EE-B092-1B00BFA8DADC}"/>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89-48EE-B092-1B00BFA8DADC}"/>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89-48EE-B092-1B00BFA8DADC}"/>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89-48EE-B092-1B00BFA8DAD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89-48EE-B092-1B00BFA8DADC}"/>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89-48EE-B092-1B00BFA8DADC}"/>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89-48EE-B092-1B00BFA8DAD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89-48EE-B092-1B00BFA8DADC}"/>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89-48EE-B092-1B00BFA8DADC}"/>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89-48EE-B092-1B00BFA8DAD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89-48EE-B092-1B00BFA8DADC}"/>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89-48EE-B092-1B00BFA8DADC}"/>
                </c:ext>
              </c:extLst>
            </c:dLbl>
            <c:dLbl>
              <c:idx val="14"/>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89-48EE-B092-1B00BFA8DADC}"/>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89-48EE-B092-1B00BFA8DADC}"/>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89-48EE-B092-1B00BFA8DADC}"/>
                </c:ext>
              </c:extLst>
            </c:dLbl>
            <c:dLbl>
              <c:idx val="2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89-48EE-B092-1B00BFA8DAD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289-48EE-B092-1B00BFA8DADC}"/>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89-48EE-B092-1B00BFA8DADC}"/>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289-48EE-B092-1B00BFA8DADC}"/>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89-48EE-B092-1B00BFA8DADC}"/>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289-48EE-B092-1B00BFA8DADC}"/>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89-48EE-B092-1B00BFA8DADC}"/>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89-48EE-B092-1B00BFA8DADC}"/>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89-48EE-B092-1B00BFA8DAD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'F80'!$A$10:$A$42</c:f>
              <c:strCache>
                <c:ptCount val="33"/>
                <c:pt idx="0">
                  <c:v>Chihuahua</c:v>
                </c:pt>
                <c:pt idx="1">
                  <c:v>Tamaulipas</c:v>
                </c:pt>
                <c:pt idx="2">
                  <c:v>Baja California</c:v>
                </c:pt>
                <c:pt idx="3">
                  <c:v>Hidalgo</c:v>
                </c:pt>
                <c:pt idx="4">
                  <c:v>Querétaro</c:v>
                </c:pt>
                <c:pt idx="5">
                  <c:v>Sonora</c:v>
                </c:pt>
                <c:pt idx="6">
                  <c:v>Tlaxcala</c:v>
                </c:pt>
                <c:pt idx="7">
                  <c:v>Tabasco</c:v>
                </c:pt>
                <c:pt idx="8">
                  <c:v>Puebla</c:v>
                </c:pt>
                <c:pt idx="9">
                  <c:v>Morelos</c:v>
                </c:pt>
                <c:pt idx="10">
                  <c:v>Colima</c:v>
                </c:pt>
                <c:pt idx="11">
                  <c:v>México</c:v>
                </c:pt>
                <c:pt idx="12">
                  <c:v>Coahuila</c:v>
                </c:pt>
                <c:pt idx="13">
                  <c:v>Veracruz</c:v>
                </c:pt>
                <c:pt idx="14">
                  <c:v>Nacional</c:v>
                </c:pt>
                <c:pt idx="15">
                  <c:v>Chiapas</c:v>
                </c:pt>
                <c:pt idx="16">
                  <c:v>Guanajuato</c:v>
                </c:pt>
                <c:pt idx="17">
                  <c:v>Sinaloa</c:v>
                </c:pt>
                <c:pt idx="18">
                  <c:v>San Luis Potosí</c:v>
                </c:pt>
                <c:pt idx="19">
                  <c:v>Aguascalientes</c:v>
                </c:pt>
                <c:pt idx="20">
                  <c:v>Jalisco</c:v>
                </c:pt>
                <c:pt idx="21">
                  <c:v>Baja California Sur</c:v>
                </c:pt>
                <c:pt idx="22">
                  <c:v>Durango</c:v>
                </c:pt>
                <c:pt idx="23">
                  <c:v>Michoacán</c:v>
                </c:pt>
                <c:pt idx="24">
                  <c:v>Ciudad de México</c:v>
                </c:pt>
                <c:pt idx="25">
                  <c:v>Nayarit</c:v>
                </c:pt>
                <c:pt idx="26">
                  <c:v>Zacatecas</c:v>
                </c:pt>
                <c:pt idx="27">
                  <c:v>Yucatán</c:v>
                </c:pt>
                <c:pt idx="28">
                  <c:v>Quintana Roo</c:v>
                </c:pt>
                <c:pt idx="29">
                  <c:v>Campeche</c:v>
                </c:pt>
                <c:pt idx="30">
                  <c:v>Oaxaca</c:v>
                </c:pt>
                <c:pt idx="31">
                  <c:v>Nuevo León</c:v>
                </c:pt>
                <c:pt idx="32">
                  <c:v>Guerrero</c:v>
                </c:pt>
              </c:strCache>
            </c:strRef>
          </c:cat>
          <c:val>
            <c:numRef>
              <c:f>'F80'!$B$10:$B$42</c:f>
              <c:numCache>
                <c:formatCode>0.00</c:formatCode>
                <c:ptCount val="33"/>
                <c:pt idx="0">
                  <c:v>18.138131421979899</c:v>
                </c:pt>
                <c:pt idx="1">
                  <c:v>18.301722306682201</c:v>
                </c:pt>
                <c:pt idx="2">
                  <c:v>19.385688279907399</c:v>
                </c:pt>
                <c:pt idx="3">
                  <c:v>19.806948735670598</c:v>
                </c:pt>
                <c:pt idx="4">
                  <c:v>19.976275884264201</c:v>
                </c:pt>
                <c:pt idx="5">
                  <c:v>19.9999157768445</c:v>
                </c:pt>
                <c:pt idx="6">
                  <c:v>20.0011637446596</c:v>
                </c:pt>
                <c:pt idx="7">
                  <c:v>20.005736482880899</c:v>
                </c:pt>
                <c:pt idx="8">
                  <c:v>20.018773812999701</c:v>
                </c:pt>
                <c:pt idx="9">
                  <c:v>20.195230870624901</c:v>
                </c:pt>
                <c:pt idx="10">
                  <c:v>20.206531486027298</c:v>
                </c:pt>
                <c:pt idx="11">
                  <c:v>20.215916539734899</c:v>
                </c:pt>
                <c:pt idx="12">
                  <c:v>20.221450945161301</c:v>
                </c:pt>
                <c:pt idx="13">
                  <c:v>20.2244775286382</c:v>
                </c:pt>
                <c:pt idx="14">
                  <c:v>20.283168586878801</c:v>
                </c:pt>
                <c:pt idx="15">
                  <c:v>20.4106053512057</c:v>
                </c:pt>
                <c:pt idx="16">
                  <c:v>20.423047039150902</c:v>
                </c:pt>
                <c:pt idx="17">
                  <c:v>20.461678305231601</c:v>
                </c:pt>
                <c:pt idx="18">
                  <c:v>20.4860188120328</c:v>
                </c:pt>
                <c:pt idx="19">
                  <c:v>20.546330218291299</c:v>
                </c:pt>
                <c:pt idx="20">
                  <c:v>20.703406384278502</c:v>
                </c:pt>
                <c:pt idx="21">
                  <c:v>20.733464546716402</c:v>
                </c:pt>
                <c:pt idx="22">
                  <c:v>20.7577085012739</c:v>
                </c:pt>
                <c:pt idx="23">
                  <c:v>20.805577409529398</c:v>
                </c:pt>
                <c:pt idx="24">
                  <c:v>20.8306049163082</c:v>
                </c:pt>
                <c:pt idx="25">
                  <c:v>20.8542459781196</c:v>
                </c:pt>
                <c:pt idx="26">
                  <c:v>20.859385033349</c:v>
                </c:pt>
                <c:pt idx="27">
                  <c:v>20.930400464229699</c:v>
                </c:pt>
                <c:pt idx="28">
                  <c:v>21.1728043818316</c:v>
                </c:pt>
                <c:pt idx="29">
                  <c:v>21.290762675888999</c:v>
                </c:pt>
                <c:pt idx="30">
                  <c:v>21.310530519353101</c:v>
                </c:pt>
                <c:pt idx="31">
                  <c:v>21.377956261523799</c:v>
                </c:pt>
                <c:pt idx="32">
                  <c:v>21.5219855296071</c:v>
                </c:pt>
              </c:numCache>
            </c:numRef>
          </c:val>
          <c:extLst>
            <c:ext xmlns:c16="http://schemas.microsoft.com/office/drawing/2014/chart" uri="{C3380CC4-5D6E-409C-BE32-E72D297353CC}">
              <c16:uniqueId val="{0000001B-F289-48EE-B092-1B00BFA8DADC}"/>
            </c:ext>
          </c:extLst>
        </c:ser>
        <c:ser>
          <c:idx val="1"/>
          <c:order val="1"/>
          <c:tx>
            <c:strRef>
              <c:f>'F80'!$C$9</c:f>
              <c:strCache>
                <c:ptCount val="1"/>
                <c:pt idx="0">
                  <c:v>Premium</c:v>
                </c:pt>
              </c:strCache>
            </c:strRef>
          </c:tx>
          <c:spPr>
            <a:solidFill>
              <a:srgbClr val="FFE699"/>
            </a:solidFill>
          </c:spPr>
          <c:invertIfNegative val="0"/>
          <c:dPt>
            <c:idx val="1"/>
            <c:invertIfNegative val="0"/>
            <c:bubble3D val="0"/>
            <c:extLst>
              <c:ext xmlns:c16="http://schemas.microsoft.com/office/drawing/2014/chart" uri="{C3380CC4-5D6E-409C-BE32-E72D297353CC}">
                <c16:uniqueId val="{0000001C-F289-48EE-B092-1B00BFA8DADC}"/>
              </c:ext>
            </c:extLst>
          </c:dPt>
          <c:dPt>
            <c:idx val="2"/>
            <c:invertIfNegative val="0"/>
            <c:bubble3D val="0"/>
            <c:extLst>
              <c:ext xmlns:c16="http://schemas.microsoft.com/office/drawing/2014/chart" uri="{C3380CC4-5D6E-409C-BE32-E72D297353CC}">
                <c16:uniqueId val="{0000001D-F289-48EE-B092-1B00BFA8DADC}"/>
              </c:ext>
            </c:extLst>
          </c:dPt>
          <c:dPt>
            <c:idx val="3"/>
            <c:invertIfNegative val="0"/>
            <c:bubble3D val="0"/>
            <c:extLst>
              <c:ext xmlns:c16="http://schemas.microsoft.com/office/drawing/2014/chart" uri="{C3380CC4-5D6E-409C-BE32-E72D297353CC}">
                <c16:uniqueId val="{0000001E-F289-48EE-B092-1B00BFA8DADC}"/>
              </c:ext>
            </c:extLst>
          </c:dPt>
          <c:dPt>
            <c:idx val="4"/>
            <c:invertIfNegative val="0"/>
            <c:bubble3D val="0"/>
            <c:extLst>
              <c:ext xmlns:c16="http://schemas.microsoft.com/office/drawing/2014/chart" uri="{C3380CC4-5D6E-409C-BE32-E72D297353CC}">
                <c16:uniqueId val="{0000001F-F289-48EE-B092-1B00BFA8DADC}"/>
              </c:ext>
            </c:extLst>
          </c:dPt>
          <c:dPt>
            <c:idx val="5"/>
            <c:invertIfNegative val="0"/>
            <c:bubble3D val="0"/>
            <c:extLst>
              <c:ext xmlns:c16="http://schemas.microsoft.com/office/drawing/2014/chart" uri="{C3380CC4-5D6E-409C-BE32-E72D297353CC}">
                <c16:uniqueId val="{00000020-F289-48EE-B092-1B00BFA8DADC}"/>
              </c:ext>
            </c:extLst>
          </c:dPt>
          <c:dPt>
            <c:idx val="6"/>
            <c:invertIfNegative val="0"/>
            <c:bubble3D val="0"/>
            <c:extLst>
              <c:ext xmlns:c16="http://schemas.microsoft.com/office/drawing/2014/chart" uri="{C3380CC4-5D6E-409C-BE32-E72D297353CC}">
                <c16:uniqueId val="{00000021-F289-48EE-B092-1B00BFA8DADC}"/>
              </c:ext>
            </c:extLst>
          </c:dPt>
          <c:dPt>
            <c:idx val="8"/>
            <c:invertIfNegative val="0"/>
            <c:bubble3D val="0"/>
            <c:extLst>
              <c:ext xmlns:c16="http://schemas.microsoft.com/office/drawing/2014/chart" uri="{C3380CC4-5D6E-409C-BE32-E72D297353CC}">
                <c16:uniqueId val="{00000022-F289-48EE-B092-1B00BFA8DADC}"/>
              </c:ext>
            </c:extLst>
          </c:dPt>
          <c:dPt>
            <c:idx val="9"/>
            <c:invertIfNegative val="0"/>
            <c:bubble3D val="0"/>
            <c:extLst>
              <c:ext xmlns:c16="http://schemas.microsoft.com/office/drawing/2014/chart" uri="{C3380CC4-5D6E-409C-BE32-E72D297353CC}">
                <c16:uniqueId val="{00000023-F289-48EE-B092-1B00BFA8DADC}"/>
              </c:ext>
            </c:extLst>
          </c:dPt>
          <c:dPt>
            <c:idx val="10"/>
            <c:invertIfNegative val="0"/>
            <c:bubble3D val="0"/>
            <c:extLst>
              <c:ext xmlns:c16="http://schemas.microsoft.com/office/drawing/2014/chart" uri="{C3380CC4-5D6E-409C-BE32-E72D297353CC}">
                <c16:uniqueId val="{00000024-F289-48EE-B092-1B00BFA8DADC}"/>
              </c:ext>
            </c:extLst>
          </c:dPt>
          <c:dPt>
            <c:idx val="11"/>
            <c:invertIfNegative val="0"/>
            <c:bubble3D val="0"/>
            <c:extLst>
              <c:ext xmlns:c16="http://schemas.microsoft.com/office/drawing/2014/chart" uri="{C3380CC4-5D6E-409C-BE32-E72D297353CC}">
                <c16:uniqueId val="{00000025-F289-48EE-B092-1B00BFA8DADC}"/>
              </c:ext>
            </c:extLst>
          </c:dPt>
          <c:dPt>
            <c:idx val="12"/>
            <c:invertIfNegative val="0"/>
            <c:bubble3D val="0"/>
            <c:extLst>
              <c:ext xmlns:c16="http://schemas.microsoft.com/office/drawing/2014/chart" uri="{C3380CC4-5D6E-409C-BE32-E72D297353CC}">
                <c16:uniqueId val="{00000026-F289-48EE-B092-1B00BFA8DADC}"/>
              </c:ext>
            </c:extLst>
          </c:dPt>
          <c:dPt>
            <c:idx val="13"/>
            <c:invertIfNegative val="0"/>
            <c:bubble3D val="0"/>
            <c:extLst>
              <c:ext xmlns:c16="http://schemas.microsoft.com/office/drawing/2014/chart" uri="{C3380CC4-5D6E-409C-BE32-E72D297353CC}">
                <c16:uniqueId val="{00000027-F289-48EE-B092-1B00BFA8DADC}"/>
              </c:ext>
            </c:extLst>
          </c:dPt>
          <c:dPt>
            <c:idx val="14"/>
            <c:invertIfNegative val="0"/>
            <c:bubble3D val="0"/>
            <c:spPr>
              <a:solidFill>
                <a:srgbClr val="FFC000"/>
              </a:solidFill>
            </c:spPr>
            <c:extLst>
              <c:ext xmlns:c16="http://schemas.microsoft.com/office/drawing/2014/chart" uri="{C3380CC4-5D6E-409C-BE32-E72D297353CC}">
                <c16:uniqueId val="{00000029-F289-48EE-B092-1B00BFA8DADC}"/>
              </c:ext>
            </c:extLst>
          </c:dPt>
          <c:dPt>
            <c:idx val="15"/>
            <c:invertIfNegative val="0"/>
            <c:bubble3D val="0"/>
            <c:extLst>
              <c:ext xmlns:c16="http://schemas.microsoft.com/office/drawing/2014/chart" uri="{C3380CC4-5D6E-409C-BE32-E72D297353CC}">
                <c16:uniqueId val="{0000002A-F289-48EE-B092-1B00BFA8DADC}"/>
              </c:ext>
            </c:extLst>
          </c:dPt>
          <c:dPt>
            <c:idx val="17"/>
            <c:invertIfNegative val="0"/>
            <c:bubble3D val="0"/>
            <c:extLst>
              <c:ext xmlns:c16="http://schemas.microsoft.com/office/drawing/2014/chart" uri="{C3380CC4-5D6E-409C-BE32-E72D297353CC}">
                <c16:uniqueId val="{0000002B-F289-48EE-B092-1B00BFA8DADC}"/>
              </c:ext>
            </c:extLst>
          </c:dPt>
          <c:dPt>
            <c:idx val="20"/>
            <c:invertIfNegative val="0"/>
            <c:bubble3D val="0"/>
            <c:spPr>
              <a:solidFill>
                <a:srgbClr val="FFC000"/>
              </a:solidFill>
            </c:spPr>
            <c:extLst>
              <c:ext xmlns:c16="http://schemas.microsoft.com/office/drawing/2014/chart" uri="{C3380CC4-5D6E-409C-BE32-E72D297353CC}">
                <c16:uniqueId val="{0000002D-F289-48EE-B092-1B00BFA8DADC}"/>
              </c:ext>
            </c:extLst>
          </c:dPt>
          <c:dPt>
            <c:idx val="21"/>
            <c:invertIfNegative val="0"/>
            <c:bubble3D val="0"/>
            <c:extLst>
              <c:ext xmlns:c16="http://schemas.microsoft.com/office/drawing/2014/chart" uri="{C3380CC4-5D6E-409C-BE32-E72D297353CC}">
                <c16:uniqueId val="{0000002E-F289-48EE-B092-1B00BFA8DADC}"/>
              </c:ext>
            </c:extLst>
          </c:dPt>
          <c:dPt>
            <c:idx val="22"/>
            <c:invertIfNegative val="0"/>
            <c:bubble3D val="0"/>
            <c:extLst>
              <c:ext xmlns:c16="http://schemas.microsoft.com/office/drawing/2014/chart" uri="{C3380CC4-5D6E-409C-BE32-E72D297353CC}">
                <c16:uniqueId val="{0000002F-F289-48EE-B092-1B00BFA8DADC}"/>
              </c:ext>
            </c:extLst>
          </c:dPt>
          <c:dPt>
            <c:idx val="23"/>
            <c:invertIfNegative val="0"/>
            <c:bubble3D val="0"/>
            <c:extLst>
              <c:ext xmlns:c16="http://schemas.microsoft.com/office/drawing/2014/chart" uri="{C3380CC4-5D6E-409C-BE32-E72D297353CC}">
                <c16:uniqueId val="{00000030-F289-48EE-B092-1B00BFA8DADC}"/>
              </c:ext>
            </c:extLst>
          </c:dPt>
          <c:dPt>
            <c:idx val="24"/>
            <c:invertIfNegative val="0"/>
            <c:bubble3D val="0"/>
            <c:extLst>
              <c:ext xmlns:c16="http://schemas.microsoft.com/office/drawing/2014/chart" uri="{C3380CC4-5D6E-409C-BE32-E72D297353CC}">
                <c16:uniqueId val="{00000031-F289-48EE-B092-1B00BFA8DADC}"/>
              </c:ext>
            </c:extLst>
          </c:dPt>
          <c:dPt>
            <c:idx val="25"/>
            <c:invertIfNegative val="0"/>
            <c:bubble3D val="0"/>
            <c:extLst>
              <c:ext xmlns:c16="http://schemas.microsoft.com/office/drawing/2014/chart" uri="{C3380CC4-5D6E-409C-BE32-E72D297353CC}">
                <c16:uniqueId val="{00000032-F289-48EE-B092-1B00BFA8DADC}"/>
              </c:ext>
            </c:extLst>
          </c:dPt>
          <c:dPt>
            <c:idx val="26"/>
            <c:invertIfNegative val="0"/>
            <c:bubble3D val="0"/>
            <c:extLst>
              <c:ext xmlns:c16="http://schemas.microsoft.com/office/drawing/2014/chart" uri="{C3380CC4-5D6E-409C-BE32-E72D297353CC}">
                <c16:uniqueId val="{00000033-F289-48EE-B092-1B00BFA8DADC}"/>
              </c:ext>
            </c:extLst>
          </c:dPt>
          <c:dPt>
            <c:idx val="27"/>
            <c:invertIfNegative val="0"/>
            <c:bubble3D val="0"/>
            <c:extLst>
              <c:ext xmlns:c16="http://schemas.microsoft.com/office/drawing/2014/chart" uri="{C3380CC4-5D6E-409C-BE32-E72D297353CC}">
                <c16:uniqueId val="{00000034-F289-48EE-B092-1B00BFA8DADC}"/>
              </c:ext>
            </c:extLst>
          </c:dPt>
          <c:dPt>
            <c:idx val="30"/>
            <c:invertIfNegative val="0"/>
            <c:bubble3D val="0"/>
            <c:extLst>
              <c:ext xmlns:c16="http://schemas.microsoft.com/office/drawing/2014/chart" uri="{C3380CC4-5D6E-409C-BE32-E72D297353CC}">
                <c16:uniqueId val="{00000035-F289-48EE-B092-1B00BFA8DADC}"/>
              </c:ext>
            </c:extLst>
          </c:dPt>
          <c:dPt>
            <c:idx val="31"/>
            <c:invertIfNegative val="0"/>
            <c:bubble3D val="0"/>
            <c:extLst>
              <c:ext xmlns:c16="http://schemas.microsoft.com/office/drawing/2014/chart" uri="{C3380CC4-5D6E-409C-BE32-E72D297353CC}">
                <c16:uniqueId val="{00000036-F289-48EE-B092-1B00BFA8DADC}"/>
              </c:ext>
            </c:extLst>
          </c:dPt>
          <c:dPt>
            <c:idx val="32"/>
            <c:invertIfNegative val="0"/>
            <c:bubble3D val="0"/>
            <c:extLst>
              <c:ext xmlns:c16="http://schemas.microsoft.com/office/drawing/2014/chart" uri="{C3380CC4-5D6E-409C-BE32-E72D297353CC}">
                <c16:uniqueId val="{00000037-F289-48EE-B092-1B00BFA8DADC}"/>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89-48EE-B092-1B00BFA8DADC}"/>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89-48EE-B092-1B00BFA8DADC}"/>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89-48EE-B092-1B00BFA8DAD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89-48EE-B092-1B00BFA8DADC}"/>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89-48EE-B092-1B00BFA8DADC}"/>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89-48EE-B092-1B00BFA8DAD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89-48EE-B092-1B00BFA8DADC}"/>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89-48EE-B092-1B00BFA8DADC}"/>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89-48EE-B092-1B00BFA8DAD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89-48EE-B092-1B00BFA8DADC}"/>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289-48EE-B092-1B00BFA8DADC}"/>
                </c:ext>
              </c:extLst>
            </c:dLbl>
            <c:dLbl>
              <c:idx val="14"/>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289-48EE-B092-1B00BFA8DADC}"/>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289-48EE-B092-1B00BFA8DADC}"/>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289-48EE-B092-1B00BFA8DADC}"/>
                </c:ext>
              </c:extLst>
            </c:dLbl>
            <c:dLbl>
              <c:idx val="2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F289-48EE-B092-1B00BFA8DAD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F289-48EE-B092-1B00BFA8DADC}"/>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289-48EE-B092-1B00BFA8DADC}"/>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289-48EE-B092-1B00BFA8DADC}"/>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289-48EE-B092-1B00BFA8DADC}"/>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F289-48EE-B092-1B00BFA8DADC}"/>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F289-48EE-B092-1B00BFA8DADC}"/>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289-48EE-B092-1B00BFA8DADC}"/>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F289-48EE-B092-1B00BFA8DAD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'F80'!$A$10:$A$42</c:f>
              <c:strCache>
                <c:ptCount val="33"/>
                <c:pt idx="0">
                  <c:v>Chihuahua</c:v>
                </c:pt>
                <c:pt idx="1">
                  <c:v>Tamaulipas</c:v>
                </c:pt>
                <c:pt idx="2">
                  <c:v>Baja California</c:v>
                </c:pt>
                <c:pt idx="3">
                  <c:v>Hidalgo</c:v>
                </c:pt>
                <c:pt idx="4">
                  <c:v>Querétaro</c:v>
                </c:pt>
                <c:pt idx="5">
                  <c:v>Sonora</c:v>
                </c:pt>
                <c:pt idx="6">
                  <c:v>Tlaxcala</c:v>
                </c:pt>
                <c:pt idx="7">
                  <c:v>Tabasco</c:v>
                </c:pt>
                <c:pt idx="8">
                  <c:v>Puebla</c:v>
                </c:pt>
                <c:pt idx="9">
                  <c:v>Morelos</c:v>
                </c:pt>
                <c:pt idx="10">
                  <c:v>Colima</c:v>
                </c:pt>
                <c:pt idx="11">
                  <c:v>México</c:v>
                </c:pt>
                <c:pt idx="12">
                  <c:v>Coahuila</c:v>
                </c:pt>
                <c:pt idx="13">
                  <c:v>Veracruz</c:v>
                </c:pt>
                <c:pt idx="14">
                  <c:v>Nacional</c:v>
                </c:pt>
                <c:pt idx="15">
                  <c:v>Chiapas</c:v>
                </c:pt>
                <c:pt idx="16">
                  <c:v>Guanajuato</c:v>
                </c:pt>
                <c:pt idx="17">
                  <c:v>Sinaloa</c:v>
                </c:pt>
                <c:pt idx="18">
                  <c:v>San Luis Potosí</c:v>
                </c:pt>
                <c:pt idx="19">
                  <c:v>Aguascalientes</c:v>
                </c:pt>
                <c:pt idx="20">
                  <c:v>Jalisco</c:v>
                </c:pt>
                <c:pt idx="21">
                  <c:v>Baja California Sur</c:v>
                </c:pt>
                <c:pt idx="22">
                  <c:v>Durango</c:v>
                </c:pt>
                <c:pt idx="23">
                  <c:v>Michoacán</c:v>
                </c:pt>
                <c:pt idx="24">
                  <c:v>Ciudad de México</c:v>
                </c:pt>
                <c:pt idx="25">
                  <c:v>Nayarit</c:v>
                </c:pt>
                <c:pt idx="26">
                  <c:v>Zacatecas</c:v>
                </c:pt>
                <c:pt idx="27">
                  <c:v>Yucatán</c:v>
                </c:pt>
                <c:pt idx="28">
                  <c:v>Quintana Roo</c:v>
                </c:pt>
                <c:pt idx="29">
                  <c:v>Campeche</c:v>
                </c:pt>
                <c:pt idx="30">
                  <c:v>Oaxaca</c:v>
                </c:pt>
                <c:pt idx="31">
                  <c:v>Nuevo León</c:v>
                </c:pt>
                <c:pt idx="32">
                  <c:v>Guerrero</c:v>
                </c:pt>
              </c:strCache>
            </c:strRef>
          </c:cat>
          <c:val>
            <c:numRef>
              <c:f>'F80'!$C$10:$C$42</c:f>
              <c:numCache>
                <c:formatCode>0.00</c:formatCode>
                <c:ptCount val="33"/>
                <c:pt idx="0">
                  <c:v>20.4071650679521</c:v>
                </c:pt>
                <c:pt idx="1">
                  <c:v>20.287575622868101</c:v>
                </c:pt>
                <c:pt idx="2">
                  <c:v>21.542599982036801</c:v>
                </c:pt>
                <c:pt idx="3">
                  <c:v>21.748455076312801</c:v>
                </c:pt>
                <c:pt idx="4">
                  <c:v>22.0539003824152</c:v>
                </c:pt>
                <c:pt idx="5">
                  <c:v>22.3751400069618</c:v>
                </c:pt>
                <c:pt idx="6">
                  <c:v>21.842615281921599</c:v>
                </c:pt>
                <c:pt idx="7">
                  <c:v>21.632434141497601</c:v>
                </c:pt>
                <c:pt idx="8">
                  <c:v>21.868910171997801</c:v>
                </c:pt>
                <c:pt idx="9">
                  <c:v>21.970007094165901</c:v>
                </c:pt>
                <c:pt idx="10">
                  <c:v>22.012662646417802</c:v>
                </c:pt>
                <c:pt idx="11">
                  <c:v>22.180513234983501</c:v>
                </c:pt>
                <c:pt idx="12">
                  <c:v>22.1504882482784</c:v>
                </c:pt>
                <c:pt idx="13">
                  <c:v>21.799015495664101</c:v>
                </c:pt>
                <c:pt idx="14">
                  <c:v>22.2083093341077</c:v>
                </c:pt>
                <c:pt idx="15">
                  <c:v>21.896650623728998</c:v>
                </c:pt>
                <c:pt idx="16">
                  <c:v>22.453665319015201</c:v>
                </c:pt>
                <c:pt idx="17">
                  <c:v>23.300852113293701</c:v>
                </c:pt>
                <c:pt idx="18">
                  <c:v>22.620269413662399</c:v>
                </c:pt>
                <c:pt idx="19">
                  <c:v>22.486258424793402</c:v>
                </c:pt>
                <c:pt idx="20">
                  <c:v>22.6270970072441</c:v>
                </c:pt>
                <c:pt idx="21">
                  <c:v>22.464919157158</c:v>
                </c:pt>
                <c:pt idx="22">
                  <c:v>22.661441372010302</c:v>
                </c:pt>
                <c:pt idx="23">
                  <c:v>22.715840000281801</c:v>
                </c:pt>
                <c:pt idx="24">
                  <c:v>22.7765154721776</c:v>
                </c:pt>
                <c:pt idx="25">
                  <c:v>22.7697974229248</c:v>
                </c:pt>
                <c:pt idx="26">
                  <c:v>22.526210775661401</c:v>
                </c:pt>
                <c:pt idx="27">
                  <c:v>22.302411482421</c:v>
                </c:pt>
                <c:pt idx="28">
                  <c:v>22.471018837493801</c:v>
                </c:pt>
                <c:pt idx="29">
                  <c:v>22.788903475179101</c:v>
                </c:pt>
                <c:pt idx="30">
                  <c:v>22.812478569067601</c:v>
                </c:pt>
                <c:pt idx="31">
                  <c:v>23.088557083208698</c:v>
                </c:pt>
                <c:pt idx="32">
                  <c:v>22.850561917436501</c:v>
                </c:pt>
              </c:numCache>
            </c:numRef>
          </c:val>
          <c:extLst>
            <c:ext xmlns:c16="http://schemas.microsoft.com/office/drawing/2014/chart" uri="{C3380CC4-5D6E-409C-BE32-E72D297353CC}">
              <c16:uniqueId val="{00000038-F289-48EE-B092-1B00BFA8DADC}"/>
            </c:ext>
          </c:extLst>
        </c:ser>
        <c:ser>
          <c:idx val="2"/>
          <c:order val="2"/>
          <c:tx>
            <c:strRef>
              <c:f>'F80'!$D$9</c:f>
              <c:strCache>
                <c:ptCount val="1"/>
                <c:pt idx="0">
                  <c:v>Diesel</c:v>
                </c:pt>
              </c:strCache>
            </c:strRef>
          </c:tx>
          <c:spPr>
            <a:solidFill>
              <a:srgbClr val="F8CBAD"/>
            </a:solidFill>
          </c:spPr>
          <c:invertIfNegative val="0"/>
          <c:dPt>
            <c:idx val="1"/>
            <c:invertIfNegative val="0"/>
            <c:bubble3D val="0"/>
            <c:extLst>
              <c:ext xmlns:c16="http://schemas.microsoft.com/office/drawing/2014/chart" uri="{C3380CC4-5D6E-409C-BE32-E72D297353CC}">
                <c16:uniqueId val="{00000039-F289-48EE-B092-1B00BFA8DADC}"/>
              </c:ext>
            </c:extLst>
          </c:dPt>
          <c:dPt>
            <c:idx val="2"/>
            <c:invertIfNegative val="0"/>
            <c:bubble3D val="0"/>
            <c:extLst>
              <c:ext xmlns:c16="http://schemas.microsoft.com/office/drawing/2014/chart" uri="{C3380CC4-5D6E-409C-BE32-E72D297353CC}">
                <c16:uniqueId val="{0000003A-F289-48EE-B092-1B00BFA8DADC}"/>
              </c:ext>
            </c:extLst>
          </c:dPt>
          <c:dPt>
            <c:idx val="3"/>
            <c:invertIfNegative val="0"/>
            <c:bubble3D val="0"/>
            <c:extLst>
              <c:ext xmlns:c16="http://schemas.microsoft.com/office/drawing/2014/chart" uri="{C3380CC4-5D6E-409C-BE32-E72D297353CC}">
                <c16:uniqueId val="{0000003B-F289-48EE-B092-1B00BFA8DADC}"/>
              </c:ext>
            </c:extLst>
          </c:dPt>
          <c:dPt>
            <c:idx val="4"/>
            <c:invertIfNegative val="0"/>
            <c:bubble3D val="0"/>
            <c:extLst>
              <c:ext xmlns:c16="http://schemas.microsoft.com/office/drawing/2014/chart" uri="{C3380CC4-5D6E-409C-BE32-E72D297353CC}">
                <c16:uniqueId val="{0000003C-F289-48EE-B092-1B00BFA8DADC}"/>
              </c:ext>
            </c:extLst>
          </c:dPt>
          <c:dPt>
            <c:idx val="5"/>
            <c:invertIfNegative val="0"/>
            <c:bubble3D val="0"/>
            <c:extLst>
              <c:ext xmlns:c16="http://schemas.microsoft.com/office/drawing/2014/chart" uri="{C3380CC4-5D6E-409C-BE32-E72D297353CC}">
                <c16:uniqueId val="{0000003D-F289-48EE-B092-1B00BFA8DADC}"/>
              </c:ext>
            </c:extLst>
          </c:dPt>
          <c:dPt>
            <c:idx val="6"/>
            <c:invertIfNegative val="0"/>
            <c:bubble3D val="0"/>
            <c:extLst>
              <c:ext xmlns:c16="http://schemas.microsoft.com/office/drawing/2014/chart" uri="{C3380CC4-5D6E-409C-BE32-E72D297353CC}">
                <c16:uniqueId val="{0000003E-F289-48EE-B092-1B00BFA8DADC}"/>
              </c:ext>
            </c:extLst>
          </c:dPt>
          <c:dPt>
            <c:idx val="8"/>
            <c:invertIfNegative val="0"/>
            <c:bubble3D val="0"/>
            <c:extLst>
              <c:ext xmlns:c16="http://schemas.microsoft.com/office/drawing/2014/chart" uri="{C3380CC4-5D6E-409C-BE32-E72D297353CC}">
                <c16:uniqueId val="{0000003F-F289-48EE-B092-1B00BFA8DADC}"/>
              </c:ext>
            </c:extLst>
          </c:dPt>
          <c:dPt>
            <c:idx val="9"/>
            <c:invertIfNegative val="0"/>
            <c:bubble3D val="0"/>
            <c:extLst>
              <c:ext xmlns:c16="http://schemas.microsoft.com/office/drawing/2014/chart" uri="{C3380CC4-5D6E-409C-BE32-E72D297353CC}">
                <c16:uniqueId val="{00000040-F289-48EE-B092-1B00BFA8DADC}"/>
              </c:ext>
            </c:extLst>
          </c:dPt>
          <c:dPt>
            <c:idx val="10"/>
            <c:invertIfNegative val="0"/>
            <c:bubble3D val="0"/>
            <c:extLst>
              <c:ext xmlns:c16="http://schemas.microsoft.com/office/drawing/2014/chart" uri="{C3380CC4-5D6E-409C-BE32-E72D297353CC}">
                <c16:uniqueId val="{00000041-F289-48EE-B092-1B00BFA8DADC}"/>
              </c:ext>
            </c:extLst>
          </c:dPt>
          <c:dPt>
            <c:idx val="11"/>
            <c:invertIfNegative val="0"/>
            <c:bubble3D val="0"/>
            <c:extLst>
              <c:ext xmlns:c16="http://schemas.microsoft.com/office/drawing/2014/chart" uri="{C3380CC4-5D6E-409C-BE32-E72D297353CC}">
                <c16:uniqueId val="{00000042-F289-48EE-B092-1B00BFA8DADC}"/>
              </c:ext>
            </c:extLst>
          </c:dPt>
          <c:dPt>
            <c:idx val="12"/>
            <c:invertIfNegative val="0"/>
            <c:bubble3D val="0"/>
            <c:extLst>
              <c:ext xmlns:c16="http://schemas.microsoft.com/office/drawing/2014/chart" uri="{C3380CC4-5D6E-409C-BE32-E72D297353CC}">
                <c16:uniqueId val="{00000043-F289-48EE-B092-1B00BFA8DADC}"/>
              </c:ext>
            </c:extLst>
          </c:dPt>
          <c:dPt>
            <c:idx val="13"/>
            <c:invertIfNegative val="0"/>
            <c:bubble3D val="0"/>
            <c:extLst>
              <c:ext xmlns:c16="http://schemas.microsoft.com/office/drawing/2014/chart" uri="{C3380CC4-5D6E-409C-BE32-E72D297353CC}">
                <c16:uniqueId val="{00000044-F289-48EE-B092-1B00BFA8DADC}"/>
              </c:ext>
            </c:extLst>
          </c:dPt>
          <c:dPt>
            <c:idx val="14"/>
            <c:invertIfNegative val="0"/>
            <c:bubble3D val="0"/>
            <c:spPr>
              <a:solidFill>
                <a:srgbClr val="ED7D31">
                  <a:lumMod val="75000"/>
                </a:srgbClr>
              </a:solidFill>
            </c:spPr>
            <c:extLst>
              <c:ext xmlns:c16="http://schemas.microsoft.com/office/drawing/2014/chart" uri="{C3380CC4-5D6E-409C-BE32-E72D297353CC}">
                <c16:uniqueId val="{00000046-F289-48EE-B092-1B00BFA8DADC}"/>
              </c:ext>
            </c:extLst>
          </c:dPt>
          <c:dPt>
            <c:idx val="15"/>
            <c:invertIfNegative val="0"/>
            <c:bubble3D val="0"/>
            <c:extLst>
              <c:ext xmlns:c16="http://schemas.microsoft.com/office/drawing/2014/chart" uri="{C3380CC4-5D6E-409C-BE32-E72D297353CC}">
                <c16:uniqueId val="{00000047-F289-48EE-B092-1B00BFA8DADC}"/>
              </c:ext>
            </c:extLst>
          </c:dPt>
          <c:dPt>
            <c:idx val="17"/>
            <c:invertIfNegative val="0"/>
            <c:bubble3D val="0"/>
            <c:extLst>
              <c:ext xmlns:c16="http://schemas.microsoft.com/office/drawing/2014/chart" uri="{C3380CC4-5D6E-409C-BE32-E72D297353CC}">
                <c16:uniqueId val="{00000048-F289-48EE-B092-1B00BFA8DADC}"/>
              </c:ext>
            </c:extLst>
          </c:dPt>
          <c:dPt>
            <c:idx val="20"/>
            <c:invertIfNegative val="0"/>
            <c:bubble3D val="0"/>
            <c:spPr>
              <a:solidFill>
                <a:srgbClr val="ED7D31">
                  <a:lumMod val="75000"/>
                </a:srgbClr>
              </a:solidFill>
            </c:spPr>
            <c:extLst>
              <c:ext xmlns:c16="http://schemas.microsoft.com/office/drawing/2014/chart" uri="{C3380CC4-5D6E-409C-BE32-E72D297353CC}">
                <c16:uniqueId val="{0000004A-F289-48EE-B092-1B00BFA8DADC}"/>
              </c:ext>
            </c:extLst>
          </c:dPt>
          <c:dPt>
            <c:idx val="21"/>
            <c:invertIfNegative val="0"/>
            <c:bubble3D val="0"/>
            <c:extLst>
              <c:ext xmlns:c16="http://schemas.microsoft.com/office/drawing/2014/chart" uri="{C3380CC4-5D6E-409C-BE32-E72D297353CC}">
                <c16:uniqueId val="{0000004B-F289-48EE-B092-1B00BFA8DADC}"/>
              </c:ext>
            </c:extLst>
          </c:dPt>
          <c:dPt>
            <c:idx val="22"/>
            <c:invertIfNegative val="0"/>
            <c:bubble3D val="0"/>
            <c:extLst>
              <c:ext xmlns:c16="http://schemas.microsoft.com/office/drawing/2014/chart" uri="{C3380CC4-5D6E-409C-BE32-E72D297353CC}">
                <c16:uniqueId val="{0000004C-F289-48EE-B092-1B00BFA8DADC}"/>
              </c:ext>
            </c:extLst>
          </c:dPt>
          <c:dPt>
            <c:idx val="23"/>
            <c:invertIfNegative val="0"/>
            <c:bubble3D val="0"/>
            <c:extLst>
              <c:ext xmlns:c16="http://schemas.microsoft.com/office/drawing/2014/chart" uri="{C3380CC4-5D6E-409C-BE32-E72D297353CC}">
                <c16:uniqueId val="{0000004D-F289-48EE-B092-1B00BFA8DADC}"/>
              </c:ext>
            </c:extLst>
          </c:dPt>
          <c:dPt>
            <c:idx val="24"/>
            <c:invertIfNegative val="0"/>
            <c:bubble3D val="0"/>
            <c:extLst>
              <c:ext xmlns:c16="http://schemas.microsoft.com/office/drawing/2014/chart" uri="{C3380CC4-5D6E-409C-BE32-E72D297353CC}">
                <c16:uniqueId val="{0000004E-F289-48EE-B092-1B00BFA8DADC}"/>
              </c:ext>
            </c:extLst>
          </c:dPt>
          <c:dPt>
            <c:idx val="25"/>
            <c:invertIfNegative val="0"/>
            <c:bubble3D val="0"/>
            <c:extLst>
              <c:ext xmlns:c16="http://schemas.microsoft.com/office/drawing/2014/chart" uri="{C3380CC4-5D6E-409C-BE32-E72D297353CC}">
                <c16:uniqueId val="{0000004F-F289-48EE-B092-1B00BFA8DADC}"/>
              </c:ext>
            </c:extLst>
          </c:dPt>
          <c:dPt>
            <c:idx val="26"/>
            <c:invertIfNegative val="0"/>
            <c:bubble3D val="0"/>
            <c:extLst>
              <c:ext xmlns:c16="http://schemas.microsoft.com/office/drawing/2014/chart" uri="{C3380CC4-5D6E-409C-BE32-E72D297353CC}">
                <c16:uniqueId val="{00000050-F289-48EE-B092-1B00BFA8DADC}"/>
              </c:ext>
            </c:extLst>
          </c:dPt>
          <c:dPt>
            <c:idx val="27"/>
            <c:invertIfNegative val="0"/>
            <c:bubble3D val="0"/>
            <c:extLst>
              <c:ext xmlns:c16="http://schemas.microsoft.com/office/drawing/2014/chart" uri="{C3380CC4-5D6E-409C-BE32-E72D297353CC}">
                <c16:uniqueId val="{00000051-F289-48EE-B092-1B00BFA8DADC}"/>
              </c:ext>
            </c:extLst>
          </c:dPt>
          <c:dPt>
            <c:idx val="30"/>
            <c:invertIfNegative val="0"/>
            <c:bubble3D val="0"/>
            <c:extLst>
              <c:ext xmlns:c16="http://schemas.microsoft.com/office/drawing/2014/chart" uri="{C3380CC4-5D6E-409C-BE32-E72D297353CC}">
                <c16:uniqueId val="{00000052-F289-48EE-B092-1B00BFA8DADC}"/>
              </c:ext>
            </c:extLst>
          </c:dPt>
          <c:dPt>
            <c:idx val="32"/>
            <c:invertIfNegative val="0"/>
            <c:bubble3D val="0"/>
            <c:extLst>
              <c:ext xmlns:c16="http://schemas.microsoft.com/office/drawing/2014/chart" uri="{C3380CC4-5D6E-409C-BE32-E72D297353CC}">
                <c16:uniqueId val="{00000053-F289-48EE-B092-1B00BFA8DADC}"/>
              </c:ext>
            </c:extLst>
          </c:dPt>
          <c:dLbls>
            <c:dLbl>
              <c:idx val="14"/>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6-F289-48EE-B092-1B00BFA8DADC}"/>
                </c:ext>
              </c:extLst>
            </c:dLbl>
            <c:dLbl>
              <c:idx val="2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A-F289-48EE-B092-1B00BFA8DAD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'F80'!$A$10:$A$42</c:f>
              <c:strCache>
                <c:ptCount val="33"/>
                <c:pt idx="0">
                  <c:v>Chihuahua</c:v>
                </c:pt>
                <c:pt idx="1">
                  <c:v>Tamaulipas</c:v>
                </c:pt>
                <c:pt idx="2">
                  <c:v>Baja California</c:v>
                </c:pt>
                <c:pt idx="3">
                  <c:v>Hidalgo</c:v>
                </c:pt>
                <c:pt idx="4">
                  <c:v>Querétaro</c:v>
                </c:pt>
                <c:pt idx="5">
                  <c:v>Sonora</c:v>
                </c:pt>
                <c:pt idx="6">
                  <c:v>Tlaxcala</c:v>
                </c:pt>
                <c:pt idx="7">
                  <c:v>Tabasco</c:v>
                </c:pt>
                <c:pt idx="8">
                  <c:v>Puebla</c:v>
                </c:pt>
                <c:pt idx="9">
                  <c:v>Morelos</c:v>
                </c:pt>
                <c:pt idx="10">
                  <c:v>Colima</c:v>
                </c:pt>
                <c:pt idx="11">
                  <c:v>México</c:v>
                </c:pt>
                <c:pt idx="12">
                  <c:v>Coahuila</c:v>
                </c:pt>
                <c:pt idx="13">
                  <c:v>Veracruz</c:v>
                </c:pt>
                <c:pt idx="14">
                  <c:v>Nacional</c:v>
                </c:pt>
                <c:pt idx="15">
                  <c:v>Chiapas</c:v>
                </c:pt>
                <c:pt idx="16">
                  <c:v>Guanajuato</c:v>
                </c:pt>
                <c:pt idx="17">
                  <c:v>Sinaloa</c:v>
                </c:pt>
                <c:pt idx="18">
                  <c:v>San Luis Potosí</c:v>
                </c:pt>
                <c:pt idx="19">
                  <c:v>Aguascalientes</c:v>
                </c:pt>
                <c:pt idx="20">
                  <c:v>Jalisco</c:v>
                </c:pt>
                <c:pt idx="21">
                  <c:v>Baja California Sur</c:v>
                </c:pt>
                <c:pt idx="22">
                  <c:v>Durango</c:v>
                </c:pt>
                <c:pt idx="23">
                  <c:v>Michoacán</c:v>
                </c:pt>
                <c:pt idx="24">
                  <c:v>Ciudad de México</c:v>
                </c:pt>
                <c:pt idx="25">
                  <c:v>Nayarit</c:v>
                </c:pt>
                <c:pt idx="26">
                  <c:v>Zacatecas</c:v>
                </c:pt>
                <c:pt idx="27">
                  <c:v>Yucatán</c:v>
                </c:pt>
                <c:pt idx="28">
                  <c:v>Quintana Roo</c:v>
                </c:pt>
                <c:pt idx="29">
                  <c:v>Campeche</c:v>
                </c:pt>
                <c:pt idx="30">
                  <c:v>Oaxaca</c:v>
                </c:pt>
                <c:pt idx="31">
                  <c:v>Nuevo León</c:v>
                </c:pt>
                <c:pt idx="32">
                  <c:v>Guerrero</c:v>
                </c:pt>
              </c:strCache>
            </c:strRef>
          </c:cat>
          <c:val>
            <c:numRef>
              <c:f>'F80'!$D$10:$D$42</c:f>
              <c:numCache>
                <c:formatCode>0.00</c:formatCode>
                <c:ptCount val="33"/>
                <c:pt idx="0">
                  <c:v>21.539058007328599</c:v>
                </c:pt>
                <c:pt idx="1">
                  <c:v>21.140111165741601</c:v>
                </c:pt>
                <c:pt idx="2">
                  <c:v>20.674377459515899</c:v>
                </c:pt>
                <c:pt idx="3">
                  <c:v>21.378132291255199</c:v>
                </c:pt>
                <c:pt idx="4">
                  <c:v>21.207390692368602</c:v>
                </c:pt>
                <c:pt idx="5">
                  <c:v>22.023441587149101</c:v>
                </c:pt>
                <c:pt idx="6">
                  <c:v>21.383845855918398</c:v>
                </c:pt>
                <c:pt idx="7">
                  <c:v>21.472379622586899</c:v>
                </c:pt>
                <c:pt idx="8">
                  <c:v>21.327472788520701</c:v>
                </c:pt>
                <c:pt idx="9">
                  <c:v>21.621268247167698</c:v>
                </c:pt>
                <c:pt idx="10">
                  <c:v>21.672270176435699</c:v>
                </c:pt>
                <c:pt idx="11">
                  <c:v>21.423823423337598</c:v>
                </c:pt>
                <c:pt idx="12">
                  <c:v>21.810275577019102</c:v>
                </c:pt>
                <c:pt idx="13">
                  <c:v>21.7843501122648</c:v>
                </c:pt>
                <c:pt idx="14">
                  <c:v>21.7356236578145</c:v>
                </c:pt>
                <c:pt idx="15">
                  <c:v>21.946965417316601</c:v>
                </c:pt>
                <c:pt idx="16">
                  <c:v>21.7352501811115</c:v>
                </c:pt>
                <c:pt idx="17">
                  <c:v>21.3925272572111</c:v>
                </c:pt>
                <c:pt idx="18">
                  <c:v>21.739072943575302</c:v>
                </c:pt>
                <c:pt idx="19">
                  <c:v>21.780768899471699</c:v>
                </c:pt>
                <c:pt idx="20">
                  <c:v>21.801951594903802</c:v>
                </c:pt>
                <c:pt idx="21">
                  <c:v>21.9550749692946</c:v>
                </c:pt>
                <c:pt idx="22">
                  <c:v>22.2797017982273</c:v>
                </c:pt>
                <c:pt idx="23">
                  <c:v>22.204545459072001</c:v>
                </c:pt>
                <c:pt idx="24">
                  <c:v>21.770307254760201</c:v>
                </c:pt>
                <c:pt idx="25">
                  <c:v>21.9120980052327</c:v>
                </c:pt>
                <c:pt idx="26">
                  <c:v>21.779299437698899</c:v>
                </c:pt>
                <c:pt idx="27">
                  <c:v>22.332649836118001</c:v>
                </c:pt>
                <c:pt idx="28">
                  <c:v>22.485951133843098</c:v>
                </c:pt>
                <c:pt idx="29">
                  <c:v>22.736006059327501</c:v>
                </c:pt>
                <c:pt idx="30">
                  <c:v>22.655035997677398</c:v>
                </c:pt>
                <c:pt idx="31">
                  <c:v>21.767002812918498</c:v>
                </c:pt>
                <c:pt idx="32">
                  <c:v>22.807473095830101</c:v>
                </c:pt>
              </c:numCache>
            </c:numRef>
          </c:val>
          <c:extLst>
            <c:ext xmlns:c16="http://schemas.microsoft.com/office/drawing/2014/chart" uri="{C3380CC4-5D6E-409C-BE32-E72D297353CC}">
              <c16:uniqueId val="{00000054-F289-48EE-B092-1B00BFA8DADC}"/>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5"/>
            <c:invertIfNegative val="0"/>
            <c:bubble3D val="0"/>
            <c:spPr>
              <a:solidFill>
                <a:schemeClr val="accent4"/>
              </a:solidFill>
              <a:ln>
                <a:noFill/>
              </a:ln>
              <a:effectLst/>
            </c:spPr>
            <c:extLst>
              <c:ext xmlns:c16="http://schemas.microsoft.com/office/drawing/2014/chart" uri="{C3380CC4-5D6E-409C-BE32-E72D297353CC}">
                <c16:uniqueId val="{00000001-2E23-48F2-9064-41157C30E5F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'F81'!$A$7:$A$22</c:f>
              <c:strCache>
                <c:ptCount val="16"/>
                <c:pt idx="0">
                  <c:v>2006/07</c:v>
                </c:pt>
                <c:pt idx="1">
                  <c:v>2007/07</c:v>
                </c:pt>
                <c:pt idx="2">
                  <c:v>2008/07</c:v>
                </c:pt>
                <c:pt idx="3">
                  <c:v>2009/07</c:v>
                </c:pt>
                <c:pt idx="4">
                  <c:v>2010/07</c:v>
                </c:pt>
                <c:pt idx="5">
                  <c:v>2011/07</c:v>
                </c:pt>
                <c:pt idx="6">
                  <c:v>2012/07</c:v>
                </c:pt>
                <c:pt idx="7">
                  <c:v>2013/07</c:v>
                </c:pt>
                <c:pt idx="8">
                  <c:v>2014/07</c:v>
                </c:pt>
                <c:pt idx="9">
                  <c:v>2015/07</c:v>
                </c:pt>
                <c:pt idx="10">
                  <c:v>2016/07</c:v>
                </c:pt>
                <c:pt idx="11">
                  <c:v>2017/07</c:v>
                </c:pt>
                <c:pt idx="12">
                  <c:v>2018/07</c:v>
                </c:pt>
                <c:pt idx="13">
                  <c:v>2019/07</c:v>
                </c:pt>
                <c:pt idx="14">
                  <c:v>2020/07</c:v>
                </c:pt>
                <c:pt idx="15">
                  <c:v>2021/07</c:v>
                </c:pt>
              </c:strCache>
            </c:strRef>
          </c:cat>
          <c:val>
            <c:numRef>
              <c:f>'F81'!$B$7:$B$22</c:f>
              <c:numCache>
                <c:formatCode>0.00</c:formatCode>
                <c:ptCount val="16"/>
                <c:pt idx="0">
                  <c:v>3.1134306423789999</c:v>
                </c:pt>
                <c:pt idx="1">
                  <c:v>2.9261695051699999</c:v>
                </c:pt>
                <c:pt idx="2">
                  <c:v>3.4397552829500002</c:v>
                </c:pt>
                <c:pt idx="3">
                  <c:v>5.0610654894560003</c:v>
                </c:pt>
                <c:pt idx="4">
                  <c:v>5.4154902156659999</c:v>
                </c:pt>
                <c:pt idx="5">
                  <c:v>5.6407774552610004</c:v>
                </c:pt>
                <c:pt idx="6">
                  <c:v>4.0099422765739998</c:v>
                </c:pt>
                <c:pt idx="7">
                  <c:v>4.8499198305939997</c:v>
                </c:pt>
                <c:pt idx="8">
                  <c:v>5.6184508290449999</c:v>
                </c:pt>
                <c:pt idx="9">
                  <c:v>5.3937387482460002</c:v>
                </c:pt>
                <c:pt idx="10">
                  <c:v>3.5637381992580002</c:v>
                </c:pt>
                <c:pt idx="11">
                  <c:v>2.3434056166669999</c:v>
                </c:pt>
                <c:pt idx="12">
                  <c:v>3.1291138233329998</c:v>
                </c:pt>
                <c:pt idx="13">
                  <c:v>2.7697205433329999</c:v>
                </c:pt>
                <c:pt idx="14">
                  <c:v>4.5953999999999979</c:v>
                </c:pt>
                <c:pt idx="15">
                  <c:v>4.0763000000000034</c:v>
                </c:pt>
              </c:numCache>
            </c:numRef>
          </c:val>
          <c:extLst>
            <c:ext xmlns:c16="http://schemas.microsoft.com/office/drawing/2014/chart" uri="{C3380CC4-5D6E-409C-BE32-E72D297353CC}">
              <c16:uniqueId val="{00000002-2E23-48F2-9064-41157C30E5FC}"/>
            </c:ext>
          </c:extLst>
        </c:ser>
        <c:dLbls>
          <c:showLegendKey val="0"/>
          <c:showVal val="0"/>
          <c:showCatName val="0"/>
          <c:showSerName val="0"/>
          <c:showPercent val="0"/>
          <c:showBubbleSize val="0"/>
        </c:dLbls>
        <c:gapWidth val="219"/>
        <c:overlap val="-27"/>
        <c:axId val="1549631631"/>
        <c:axId val="1791191487"/>
      </c:barChart>
      <c:catAx>
        <c:axId val="154963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791191487"/>
        <c:crosses val="autoZero"/>
        <c:auto val="1"/>
        <c:lblAlgn val="ctr"/>
        <c:lblOffset val="100"/>
        <c:noMultiLvlLbl val="0"/>
      </c:catAx>
      <c:valAx>
        <c:axId val="1791191487"/>
        <c:scaling>
          <c:orientation val="minMax"/>
        </c:scaling>
        <c:delete val="1"/>
        <c:axPos val="l"/>
        <c:numFmt formatCode="0.00" sourceLinked="1"/>
        <c:majorTickMark val="none"/>
        <c:minorTickMark val="none"/>
        <c:tickLblPos val="nextTo"/>
        <c:crossAx val="15496316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'F7'!$C$6</c:f>
              <c:strCache>
                <c:ptCount val="1"/>
                <c:pt idx="0">
                  <c:v>ENIGH 2018</c:v>
                </c:pt>
              </c:strCache>
            </c:strRef>
          </c:tx>
          <c:spPr>
            <a:solidFill>
              <a:srgbClr val="FFC000"/>
            </a:solidFill>
            <a:ln>
              <a:noFill/>
            </a:ln>
            <a:effectLst/>
          </c:spPr>
          <c:invertIfNegative val="0"/>
          <c:dLbls>
            <c:dLbl>
              <c:idx val="1"/>
              <c:layout>
                <c:manualLayout>
                  <c:x val="0"/>
                  <c:y val="-1.91570881226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84-4490-A946-C337599D49E7}"/>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'F7'!$A$7:$A$11</c:f>
              <c:strCache>
                <c:ptCount val="5"/>
                <c:pt idx="0">
                  <c:v>Ingreso del trabajo</c:v>
                </c:pt>
                <c:pt idx="1">
                  <c:v>Renta de la propiedad</c:v>
                </c:pt>
                <c:pt idx="2">
                  <c:v>Transferencias</c:v>
                </c:pt>
                <c:pt idx="3">
                  <c:v>Estimación del 
alquiler de la vivienda</c:v>
                </c:pt>
                <c:pt idx="4">
                  <c:v>Otros ingresos corrientes</c:v>
                </c:pt>
              </c:strCache>
            </c:strRef>
          </c:cat>
          <c:val>
            <c:numRef>
              <c:f>'F7'!$D$7:$D$11</c:f>
              <c:numCache>
                <c:formatCode>0.0%</c:formatCode>
                <c:ptCount val="5"/>
                <c:pt idx="0">
                  <c:v>0.64974481199927414</c:v>
                </c:pt>
                <c:pt idx="1">
                  <c:v>8.1548610469626151E-2</c:v>
                </c:pt>
                <c:pt idx="2">
                  <c:v>0.16627133697690882</c:v>
                </c:pt>
                <c:pt idx="3">
                  <c:v>0.10174417485187764</c:v>
                </c:pt>
                <c:pt idx="4">
                  <c:v>6.9106570231091031E-4</c:v>
                </c:pt>
              </c:numCache>
            </c:numRef>
          </c:val>
          <c:extLst>
            <c:ext xmlns:c16="http://schemas.microsoft.com/office/drawing/2014/chart" uri="{C3380CC4-5D6E-409C-BE32-E72D297353CC}">
              <c16:uniqueId val="{00000001-8A84-4490-A946-C337599D49E7}"/>
            </c:ext>
          </c:extLst>
        </c:ser>
        <c:ser>
          <c:idx val="1"/>
          <c:order val="1"/>
          <c:tx>
            <c:strRef>
              <c:f>'F7'!$E$6</c:f>
              <c:strCache>
                <c:ptCount val="1"/>
                <c:pt idx="0">
                  <c:v>ENIGH 2020</c:v>
                </c:pt>
              </c:strCache>
            </c:strRef>
          </c:tx>
          <c:spPr>
            <a:solidFill>
              <a:schemeClr val="bg1">
                <a:lumMod val="50000"/>
              </a:schemeClr>
            </a:solidFill>
            <a:ln>
              <a:noFill/>
            </a:ln>
            <a:effectLst/>
          </c:spPr>
          <c:invertIfNegative val="0"/>
          <c:dLbls>
            <c:dLbl>
              <c:idx val="0"/>
              <c:layout>
                <c:manualLayout>
                  <c:x val="2.500000000000000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84-4490-A946-C337599D49E7}"/>
                </c:ext>
              </c:extLst>
            </c:dLbl>
            <c:dLbl>
              <c:idx val="2"/>
              <c:layout>
                <c:manualLayout>
                  <c:x val="0"/>
                  <c:y val="-3.4482758620689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84-4490-A946-C337599D49E7}"/>
                </c:ext>
              </c:extLst>
            </c:dLbl>
            <c:dLbl>
              <c:idx val="3"/>
              <c:layout>
                <c:manualLayout>
                  <c:x val="0"/>
                  <c:y val="-3.4482758620689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84-4490-A946-C337599D49E7}"/>
                </c:ext>
              </c:extLst>
            </c:dLbl>
            <c:dLbl>
              <c:idx val="4"/>
              <c:layout>
                <c:manualLayout>
                  <c:x val="-1.0185067526415994E-16"/>
                  <c:y val="-2.681992337164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84-4490-A946-C337599D49E7}"/>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'F7'!$A$7:$A$11</c:f>
              <c:strCache>
                <c:ptCount val="5"/>
                <c:pt idx="0">
                  <c:v>Ingreso del trabajo</c:v>
                </c:pt>
                <c:pt idx="1">
                  <c:v>Renta de la propiedad</c:v>
                </c:pt>
                <c:pt idx="2">
                  <c:v>Transferencias</c:v>
                </c:pt>
                <c:pt idx="3">
                  <c:v>Estimación del 
alquiler de la vivienda</c:v>
                </c:pt>
                <c:pt idx="4">
                  <c:v>Otros ingresos corrientes</c:v>
                </c:pt>
              </c:strCache>
            </c:strRef>
          </c:cat>
          <c:val>
            <c:numRef>
              <c:f>'F7'!$F$7:$F$11</c:f>
              <c:numCache>
                <c:formatCode>0.0%</c:formatCode>
                <c:ptCount val="5"/>
                <c:pt idx="0">
                  <c:v>0.65641037358890997</c:v>
                </c:pt>
                <c:pt idx="1">
                  <c:v>6.3372366547392103E-2</c:v>
                </c:pt>
                <c:pt idx="2">
                  <c:v>0.16906038868649181</c:v>
                </c:pt>
                <c:pt idx="3">
                  <c:v>0.10967041290722694</c:v>
                </c:pt>
                <c:pt idx="4">
                  <c:v>1.4864582699789853E-3</c:v>
                </c:pt>
              </c:numCache>
            </c:numRef>
          </c:val>
          <c:extLst>
            <c:ext xmlns:c16="http://schemas.microsoft.com/office/drawing/2014/chart" uri="{C3380CC4-5D6E-409C-BE32-E72D297353CC}">
              <c16:uniqueId val="{00000006-8A84-4490-A946-C337599D49E7}"/>
            </c:ext>
          </c:extLst>
        </c:ser>
        <c:dLbls>
          <c:showLegendKey val="0"/>
          <c:showVal val="0"/>
          <c:showCatName val="0"/>
          <c:showSerName val="0"/>
          <c:showPercent val="0"/>
          <c:showBubbleSize val="0"/>
        </c:dLbls>
        <c:gapWidth val="150"/>
        <c:axId val="1079477119"/>
        <c:axId val="818708271"/>
      </c:barChart>
      <c:catAx>
        <c:axId val="107947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18708271"/>
        <c:crosses val="autoZero"/>
        <c:auto val="1"/>
        <c:lblAlgn val="ctr"/>
        <c:lblOffset val="100"/>
        <c:noMultiLvlLbl val="0"/>
      </c:catAx>
      <c:valAx>
        <c:axId val="818708271"/>
        <c:scaling>
          <c:orientation val="minMax"/>
        </c:scaling>
        <c:delete val="1"/>
        <c:axPos val="l"/>
        <c:numFmt formatCode="0.0%" sourceLinked="1"/>
        <c:majorTickMark val="none"/>
        <c:minorTickMark val="none"/>
        <c:tickLblPos val="nextTo"/>
        <c:crossAx val="1079477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2">
                <a:lumMod val="50000"/>
              </a:schemeClr>
            </a:solidFill>
            <a:ln>
              <a:noFill/>
            </a:ln>
            <a:effectLst/>
          </c:spPr>
          <c:invertIfNegative val="0"/>
          <c:dPt>
            <c:idx val="18"/>
            <c:invertIfNegative val="0"/>
            <c:bubble3D val="0"/>
            <c:spPr>
              <a:solidFill>
                <a:srgbClr val="FFC000"/>
              </a:solidFill>
              <a:ln>
                <a:noFill/>
              </a:ln>
              <a:effectLst/>
            </c:spPr>
            <c:extLst>
              <c:ext xmlns:c16="http://schemas.microsoft.com/office/drawing/2014/chart" uri="{C3380CC4-5D6E-409C-BE32-E72D297353CC}">
                <c16:uniqueId val="{00000001-CA4C-4EA5-B228-8652295A05FB}"/>
              </c:ext>
            </c:extLst>
          </c:dPt>
          <c:dPt>
            <c:idx val="24"/>
            <c:invertIfNegative val="0"/>
            <c:bubble3D val="0"/>
            <c:spPr>
              <a:solidFill>
                <a:srgbClr val="996634"/>
              </a:solidFill>
              <a:ln>
                <a:noFill/>
              </a:ln>
              <a:effectLst/>
            </c:spPr>
            <c:extLst>
              <c:ext xmlns:c16="http://schemas.microsoft.com/office/drawing/2014/chart" uri="{C3380CC4-5D6E-409C-BE32-E72D297353CC}">
                <c16:uniqueId val="{00000003-CA4C-4EA5-B228-8652295A05F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'F82'!$A$6:$A$38</c:f>
              <c:strCache>
                <c:ptCount val="33"/>
                <c:pt idx="0">
                  <c:v>Guerrero</c:v>
                </c:pt>
                <c:pt idx="1">
                  <c:v>Oaxaca</c:v>
                </c:pt>
                <c:pt idx="2">
                  <c:v>Colima</c:v>
                </c:pt>
                <c:pt idx="3">
                  <c:v>Michoacán</c:v>
                </c:pt>
                <c:pt idx="4">
                  <c:v>Morelos</c:v>
                </c:pt>
                <c:pt idx="5">
                  <c:v>Baja California</c:v>
                </c:pt>
                <c:pt idx="6">
                  <c:v>Chihuahua</c:v>
                </c:pt>
                <c:pt idx="7">
                  <c:v>Sinaloa</c:v>
                </c:pt>
                <c:pt idx="8">
                  <c:v>Veracruz</c:v>
                </c:pt>
                <c:pt idx="9">
                  <c:v>Yucatán</c:v>
                </c:pt>
                <c:pt idx="10">
                  <c:v>Campeche</c:v>
                </c:pt>
                <c:pt idx="11">
                  <c:v>Nayarit</c:v>
                </c:pt>
                <c:pt idx="12">
                  <c:v>Chiapas</c:v>
                </c:pt>
                <c:pt idx="13">
                  <c:v>Zacatecas</c:v>
                </c:pt>
                <c:pt idx="14">
                  <c:v>Nuevo León</c:v>
                </c:pt>
                <c:pt idx="15">
                  <c:v>Baja California Sur</c:v>
                </c:pt>
                <c:pt idx="16">
                  <c:v>Hidalgo</c:v>
                </c:pt>
                <c:pt idx="17">
                  <c:v>Puebla</c:v>
                </c:pt>
                <c:pt idx="18">
                  <c:v>Jalisco</c:v>
                </c:pt>
                <c:pt idx="19">
                  <c:v>Quintana Roo</c:v>
                </c:pt>
                <c:pt idx="20">
                  <c:v>Coahuila</c:v>
                </c:pt>
                <c:pt idx="21">
                  <c:v>San Luis Potosí</c:v>
                </c:pt>
                <c:pt idx="22">
                  <c:v>Tamaulipas</c:v>
                </c:pt>
                <c:pt idx="23">
                  <c:v>Durango</c:v>
                </c:pt>
                <c:pt idx="24">
                  <c:v>Nacional</c:v>
                </c:pt>
                <c:pt idx="25">
                  <c:v>Aguascalientes</c:v>
                </c:pt>
                <c:pt idx="26">
                  <c:v>Sonora</c:v>
                </c:pt>
                <c:pt idx="27">
                  <c:v>Tlaxcala</c:v>
                </c:pt>
                <c:pt idx="28">
                  <c:v>Guanajuato</c:v>
                </c:pt>
                <c:pt idx="29">
                  <c:v>Tabasco</c:v>
                </c:pt>
                <c:pt idx="30">
                  <c:v>Estado de México</c:v>
                </c:pt>
                <c:pt idx="31">
                  <c:v>Querétaro</c:v>
                </c:pt>
                <c:pt idx="32">
                  <c:v>Ciudad de México</c:v>
                </c:pt>
              </c:strCache>
            </c:strRef>
          </c:cat>
          <c:val>
            <c:numRef>
              <c:f>'F82'!$B$6:$B$38</c:f>
              <c:numCache>
                <c:formatCode>0.00</c:formatCode>
                <c:ptCount val="33"/>
                <c:pt idx="0">
                  <c:v>1.656800000000004</c:v>
                </c:pt>
                <c:pt idx="1">
                  <c:v>1.8748999999999967</c:v>
                </c:pt>
                <c:pt idx="2">
                  <c:v>2.0579000000000036</c:v>
                </c:pt>
                <c:pt idx="3">
                  <c:v>2.3342999999999989</c:v>
                </c:pt>
                <c:pt idx="4">
                  <c:v>2.4110000000000014</c:v>
                </c:pt>
                <c:pt idx="5">
                  <c:v>2.585400000000007</c:v>
                </c:pt>
                <c:pt idx="6">
                  <c:v>2.7330000000000041</c:v>
                </c:pt>
                <c:pt idx="7">
                  <c:v>2.839500000000001</c:v>
                </c:pt>
                <c:pt idx="8">
                  <c:v>2.9506999999999977</c:v>
                </c:pt>
                <c:pt idx="9">
                  <c:v>2.9989000000000061</c:v>
                </c:pt>
                <c:pt idx="10">
                  <c:v>3.3233000000000033</c:v>
                </c:pt>
                <c:pt idx="11">
                  <c:v>3.590999999999994</c:v>
                </c:pt>
                <c:pt idx="12">
                  <c:v>3.623500000000007</c:v>
                </c:pt>
                <c:pt idx="13">
                  <c:v>3.6307999999999936</c:v>
                </c:pt>
                <c:pt idx="14">
                  <c:v>3.8485000000000014</c:v>
                </c:pt>
                <c:pt idx="15">
                  <c:v>3.8624999999999972</c:v>
                </c:pt>
                <c:pt idx="16">
                  <c:v>4.0531000000000006</c:v>
                </c:pt>
                <c:pt idx="17">
                  <c:v>4.0555999999999983</c:v>
                </c:pt>
                <c:pt idx="18">
                  <c:v>4.0763000000000034</c:v>
                </c:pt>
                <c:pt idx="19">
                  <c:v>4.1394999999999982</c:v>
                </c:pt>
                <c:pt idx="20">
                  <c:v>4.2797000000000054</c:v>
                </c:pt>
                <c:pt idx="21">
                  <c:v>4.303299999999993</c:v>
                </c:pt>
                <c:pt idx="22">
                  <c:v>4.341700000000003</c:v>
                </c:pt>
                <c:pt idx="23">
                  <c:v>4.3813999999999993</c:v>
                </c:pt>
                <c:pt idx="24">
                  <c:v>4.3821999999999974</c:v>
                </c:pt>
                <c:pt idx="25">
                  <c:v>4.5897999999999968</c:v>
                </c:pt>
                <c:pt idx="26">
                  <c:v>4.6835999999999984</c:v>
                </c:pt>
                <c:pt idx="27">
                  <c:v>5.3371999999999957</c:v>
                </c:pt>
                <c:pt idx="28">
                  <c:v>5.5323999999999955</c:v>
                </c:pt>
                <c:pt idx="29">
                  <c:v>5.8566000000000003</c:v>
                </c:pt>
                <c:pt idx="30">
                  <c:v>6.4719000000000051</c:v>
                </c:pt>
                <c:pt idx="31">
                  <c:v>6.5335000000000036</c:v>
                </c:pt>
                <c:pt idx="32">
                  <c:v>7.4787000000000035</c:v>
                </c:pt>
              </c:numCache>
            </c:numRef>
          </c:val>
          <c:extLst>
            <c:ext xmlns:c16="http://schemas.microsoft.com/office/drawing/2014/chart" uri="{C3380CC4-5D6E-409C-BE32-E72D297353CC}">
              <c16:uniqueId val="{00000004-CA4C-4EA5-B228-8652295A05FB}"/>
            </c:ext>
          </c:extLst>
        </c:ser>
        <c:dLbls>
          <c:showLegendKey val="0"/>
          <c:showVal val="0"/>
          <c:showCatName val="0"/>
          <c:showSerName val="0"/>
          <c:showPercent val="0"/>
          <c:showBubbleSize val="0"/>
        </c:dLbls>
        <c:gapWidth val="182"/>
        <c:axId val="1158376143"/>
        <c:axId val="928656639"/>
      </c:barChart>
      <c:catAx>
        <c:axId val="11583761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28656639"/>
        <c:crosses val="autoZero"/>
        <c:auto val="1"/>
        <c:lblAlgn val="ctr"/>
        <c:lblOffset val="100"/>
        <c:noMultiLvlLbl val="0"/>
      </c:catAx>
      <c:valAx>
        <c:axId val="928656639"/>
        <c:scaling>
          <c:orientation val="minMax"/>
        </c:scaling>
        <c:delete val="1"/>
        <c:axPos val="b"/>
        <c:numFmt formatCode="0.00" sourceLinked="1"/>
        <c:majorTickMark val="none"/>
        <c:minorTickMark val="none"/>
        <c:tickLblPos val="nextTo"/>
        <c:crossAx val="1158376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11111111111109E-2"/>
          <c:y val="3.9075531094427532E-2"/>
          <c:w val="0.93888888888888888"/>
          <c:h val="0.94311012932100025"/>
        </c:manualLayout>
      </c:layout>
      <c:barChart>
        <c:barDir val="bar"/>
        <c:grouping val="clustered"/>
        <c:varyColors val="0"/>
        <c:ser>
          <c:idx val="0"/>
          <c:order val="0"/>
          <c:spPr>
            <a:solidFill>
              <a:schemeClr val="bg2">
                <a:lumMod val="50000"/>
              </a:schemeClr>
            </a:solidFill>
            <a:ln>
              <a:noFill/>
            </a:ln>
            <a:effectLst/>
          </c:spPr>
          <c:invertIfNegative val="0"/>
          <c:dPt>
            <c:idx val="16"/>
            <c:invertIfNegative val="0"/>
            <c:bubble3D val="0"/>
            <c:spPr>
              <a:solidFill>
                <a:srgbClr val="996634"/>
              </a:solidFill>
              <a:ln>
                <a:noFill/>
              </a:ln>
              <a:effectLst/>
            </c:spPr>
            <c:extLst>
              <c:ext xmlns:c16="http://schemas.microsoft.com/office/drawing/2014/chart" uri="{C3380CC4-5D6E-409C-BE32-E72D297353CC}">
                <c16:uniqueId val="{00000001-DCF2-4AF5-86D7-F13B7288BDF2}"/>
              </c:ext>
            </c:extLst>
          </c:dPt>
          <c:dPt>
            <c:idx val="26"/>
            <c:invertIfNegative val="0"/>
            <c:bubble3D val="0"/>
            <c:spPr>
              <a:solidFill>
                <a:srgbClr val="FFC000"/>
              </a:solidFill>
              <a:ln>
                <a:noFill/>
              </a:ln>
              <a:effectLst/>
            </c:spPr>
            <c:extLst>
              <c:ext xmlns:c16="http://schemas.microsoft.com/office/drawing/2014/chart" uri="{C3380CC4-5D6E-409C-BE32-E72D297353CC}">
                <c16:uniqueId val="{00000003-DCF2-4AF5-86D7-F13B7288BDF2}"/>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'F83'!$A$6:$A$38</c:f>
              <c:strCache>
                <c:ptCount val="33"/>
                <c:pt idx="0">
                  <c:v>Quintana Roo</c:v>
                </c:pt>
                <c:pt idx="1">
                  <c:v>Chihuahua</c:v>
                </c:pt>
                <c:pt idx="2">
                  <c:v>Durango</c:v>
                </c:pt>
                <c:pt idx="3">
                  <c:v>Sinaloa</c:v>
                </c:pt>
                <c:pt idx="4">
                  <c:v>Morelos</c:v>
                </c:pt>
                <c:pt idx="5">
                  <c:v>Veracruz</c:v>
                </c:pt>
                <c:pt idx="6">
                  <c:v>Baja California</c:v>
                </c:pt>
                <c:pt idx="7">
                  <c:v>Tlaxcala</c:v>
                </c:pt>
                <c:pt idx="8">
                  <c:v>Colima</c:v>
                </c:pt>
                <c:pt idx="9">
                  <c:v>Oaxaca</c:v>
                </c:pt>
                <c:pt idx="10">
                  <c:v>Coahuila</c:v>
                </c:pt>
                <c:pt idx="11">
                  <c:v>Tabasco</c:v>
                </c:pt>
                <c:pt idx="12">
                  <c:v>Nuevo León</c:v>
                </c:pt>
                <c:pt idx="13">
                  <c:v>Guerrero</c:v>
                </c:pt>
                <c:pt idx="14">
                  <c:v>Guanajuato</c:v>
                </c:pt>
                <c:pt idx="15">
                  <c:v>Nayarit</c:v>
                </c:pt>
                <c:pt idx="16">
                  <c:v>Nacional</c:v>
                </c:pt>
                <c:pt idx="17">
                  <c:v>Estado de México</c:v>
                </c:pt>
                <c:pt idx="18">
                  <c:v>Michoacán</c:v>
                </c:pt>
                <c:pt idx="19">
                  <c:v>Puebla</c:v>
                </c:pt>
                <c:pt idx="20">
                  <c:v>Campeche</c:v>
                </c:pt>
                <c:pt idx="21">
                  <c:v>Yucatán</c:v>
                </c:pt>
                <c:pt idx="22">
                  <c:v>Tamaulipas</c:v>
                </c:pt>
                <c:pt idx="23">
                  <c:v>Chiapas</c:v>
                </c:pt>
                <c:pt idx="24">
                  <c:v>Zacatecas</c:v>
                </c:pt>
                <c:pt idx="25">
                  <c:v>Baja California Sur</c:v>
                </c:pt>
                <c:pt idx="26">
                  <c:v>Jalisco</c:v>
                </c:pt>
                <c:pt idx="27">
                  <c:v>Aguascalientes</c:v>
                </c:pt>
                <c:pt idx="28">
                  <c:v>Ciudad de México</c:v>
                </c:pt>
                <c:pt idx="29">
                  <c:v>Querétaro</c:v>
                </c:pt>
                <c:pt idx="30">
                  <c:v>San Luis Potosí</c:v>
                </c:pt>
                <c:pt idx="31">
                  <c:v>Hidalgo</c:v>
                </c:pt>
                <c:pt idx="32">
                  <c:v>Sonora</c:v>
                </c:pt>
              </c:strCache>
            </c:strRef>
          </c:cat>
          <c:val>
            <c:numRef>
              <c:f>'F83'!$B$6:$B$38</c:f>
              <c:numCache>
                <c:formatCode>0.00</c:formatCode>
                <c:ptCount val="33"/>
                <c:pt idx="0">
                  <c:v>-1.8241000000000014</c:v>
                </c:pt>
                <c:pt idx="1">
                  <c:v>-1.4236999999999966</c:v>
                </c:pt>
                <c:pt idx="2">
                  <c:v>-0.95749999999999602</c:v>
                </c:pt>
                <c:pt idx="3">
                  <c:v>-0.87919999999999732</c:v>
                </c:pt>
                <c:pt idx="4">
                  <c:v>-0.79810000000000514</c:v>
                </c:pt>
                <c:pt idx="5">
                  <c:v>-0.71850000000000591</c:v>
                </c:pt>
                <c:pt idx="6">
                  <c:v>-0.67449999999999477</c:v>
                </c:pt>
                <c:pt idx="7">
                  <c:v>-0.65640000000000498</c:v>
                </c:pt>
                <c:pt idx="8">
                  <c:v>-0.6302999999999912</c:v>
                </c:pt>
                <c:pt idx="9">
                  <c:v>-0.54800000000000182</c:v>
                </c:pt>
                <c:pt idx="10">
                  <c:v>-0.42539999999999623</c:v>
                </c:pt>
                <c:pt idx="11">
                  <c:v>-0.113900000000001</c:v>
                </c:pt>
                <c:pt idx="12">
                  <c:v>-7.529999999999859E-2</c:v>
                </c:pt>
                <c:pt idx="13">
                  <c:v>2.4500000000003297E-2</c:v>
                </c:pt>
                <c:pt idx="14">
                  <c:v>6.9400000000001683E-2</c:v>
                </c:pt>
                <c:pt idx="15">
                  <c:v>0.24479999999999791</c:v>
                </c:pt>
                <c:pt idx="16">
                  <c:v>0.35840000000000316</c:v>
                </c:pt>
                <c:pt idx="17">
                  <c:v>0.45140000000000668</c:v>
                </c:pt>
                <c:pt idx="18">
                  <c:v>0.4632000000000005</c:v>
                </c:pt>
                <c:pt idx="19">
                  <c:v>0.62669999999999959</c:v>
                </c:pt>
                <c:pt idx="20">
                  <c:v>0.73390000000000555</c:v>
                </c:pt>
                <c:pt idx="21">
                  <c:v>0.76360000000001094</c:v>
                </c:pt>
                <c:pt idx="22">
                  <c:v>0.78719999999999857</c:v>
                </c:pt>
                <c:pt idx="23">
                  <c:v>0.84210000000000207</c:v>
                </c:pt>
                <c:pt idx="24">
                  <c:v>0.90999999999999659</c:v>
                </c:pt>
                <c:pt idx="25">
                  <c:v>0.9380999999999915</c:v>
                </c:pt>
                <c:pt idx="26">
                  <c:v>1.1316000000000059</c:v>
                </c:pt>
                <c:pt idx="27">
                  <c:v>1.1619000000000028</c:v>
                </c:pt>
                <c:pt idx="28">
                  <c:v>1.4335000000000093</c:v>
                </c:pt>
                <c:pt idx="29">
                  <c:v>1.4814999999999969</c:v>
                </c:pt>
                <c:pt idx="30">
                  <c:v>1.7213999999999885</c:v>
                </c:pt>
                <c:pt idx="31">
                  <c:v>1.8974999999999937</c:v>
                </c:pt>
                <c:pt idx="32">
                  <c:v>1.9350999999999914</c:v>
                </c:pt>
              </c:numCache>
            </c:numRef>
          </c:val>
          <c:extLst>
            <c:ext xmlns:c16="http://schemas.microsoft.com/office/drawing/2014/chart" uri="{C3380CC4-5D6E-409C-BE32-E72D297353CC}">
              <c16:uniqueId val="{00000004-DCF2-4AF5-86D7-F13B7288BDF2}"/>
            </c:ext>
          </c:extLst>
        </c:ser>
        <c:dLbls>
          <c:showLegendKey val="0"/>
          <c:showVal val="0"/>
          <c:showCatName val="0"/>
          <c:showSerName val="0"/>
          <c:showPercent val="0"/>
          <c:showBubbleSize val="0"/>
        </c:dLbls>
        <c:gapWidth val="182"/>
        <c:axId val="1453945279"/>
        <c:axId val="1453292495"/>
      </c:barChart>
      <c:catAx>
        <c:axId val="1453945279"/>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53292495"/>
        <c:crosses val="autoZero"/>
        <c:auto val="1"/>
        <c:lblAlgn val="ctr"/>
        <c:lblOffset val="100"/>
        <c:noMultiLvlLbl val="0"/>
      </c:catAx>
      <c:valAx>
        <c:axId val="1453292495"/>
        <c:scaling>
          <c:orientation val="minMax"/>
        </c:scaling>
        <c:delete val="1"/>
        <c:axPos val="b"/>
        <c:numFmt formatCode="0.00" sourceLinked="1"/>
        <c:majorTickMark val="none"/>
        <c:minorTickMark val="none"/>
        <c:tickLblPos val="nextTo"/>
        <c:crossAx val="14539452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F793-4831-9A51-0B287614C82A}"/>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F793-4831-9A51-0B287614C82A}"/>
              </c:ext>
            </c:extLst>
          </c:dPt>
          <c:dPt>
            <c:idx val="22"/>
            <c:invertIfNegative val="0"/>
            <c:bubble3D val="0"/>
            <c:spPr>
              <a:solidFill>
                <a:srgbClr val="606868"/>
              </a:solidFill>
              <a:ln>
                <a:noFill/>
              </a:ln>
              <a:effectLst/>
            </c:spPr>
            <c:extLst>
              <c:ext xmlns:c16="http://schemas.microsoft.com/office/drawing/2014/chart" uri="{C3380CC4-5D6E-409C-BE32-E72D297353CC}">
                <c16:uniqueId val="{00000005-F793-4831-9A51-0B287614C82A}"/>
              </c:ext>
            </c:extLst>
          </c:dPt>
          <c:dLbls>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93-4831-9A51-0B287614C82A}"/>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93-4831-9A51-0B287614C82A}"/>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93-4831-9A51-0B287614C8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'F84'!$A$7:$A$28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'F84'!$F$7:$F$28</c:f>
              <c:numCache>
                <c:formatCode>#,##0</c:formatCode>
                <c:ptCount val="22"/>
                <c:pt idx="0">
                  <c:v>13226</c:v>
                </c:pt>
                <c:pt idx="1">
                  <c:v>2856</c:v>
                </c:pt>
                <c:pt idx="2">
                  <c:v>6290</c:v>
                </c:pt>
                <c:pt idx="3">
                  <c:v>2514</c:v>
                </c:pt>
                <c:pt idx="4">
                  <c:v>3669</c:v>
                </c:pt>
                <c:pt idx="5">
                  <c:v>-529</c:v>
                </c:pt>
                <c:pt idx="6">
                  <c:v>2957</c:v>
                </c:pt>
                <c:pt idx="7">
                  <c:v>5299</c:v>
                </c:pt>
                <c:pt idx="8">
                  <c:v>872</c:v>
                </c:pt>
                <c:pt idx="9">
                  <c:v>3755</c:v>
                </c:pt>
                <c:pt idx="10">
                  <c:v>6891</c:v>
                </c:pt>
                <c:pt idx="11">
                  <c:v>5570</c:v>
                </c:pt>
                <c:pt idx="12">
                  <c:v>6106</c:v>
                </c:pt>
                <c:pt idx="13">
                  <c:v>3495</c:v>
                </c:pt>
                <c:pt idx="14">
                  <c:v>10121</c:v>
                </c:pt>
                <c:pt idx="15">
                  <c:v>4498</c:v>
                </c:pt>
                <c:pt idx="16">
                  <c:v>5490</c:v>
                </c:pt>
                <c:pt idx="17">
                  <c:v>2640</c:v>
                </c:pt>
                <c:pt idx="18">
                  <c:v>-5303</c:v>
                </c:pt>
                <c:pt idx="19">
                  <c:v>-4416</c:v>
                </c:pt>
                <c:pt idx="20">
                  <c:v>-13130</c:v>
                </c:pt>
                <c:pt idx="21">
                  <c:v>5790</c:v>
                </c:pt>
              </c:numCache>
            </c:numRef>
          </c:val>
          <c:extLst xmlns:c15="http://schemas.microsoft.com/office/drawing/2012/chart">
            <c:ext xmlns:c16="http://schemas.microsoft.com/office/drawing/2014/chart" uri="{C3380CC4-5D6E-409C-BE32-E72D297353CC}">
              <c16:uniqueId val="{00000007-F793-4831-9A51-0B287614C82A}"/>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1000"/>
          <c:min val="-43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4F5A-4A33-AE06-2895793A2925}"/>
              </c:ext>
            </c:extLst>
          </c:dPt>
          <c:dPt>
            <c:idx val="1"/>
            <c:invertIfNegative val="0"/>
            <c:bubble3D val="0"/>
            <c:spPr>
              <a:solidFill>
                <a:srgbClr val="FFC000"/>
              </a:solidFill>
              <a:ln>
                <a:noFill/>
              </a:ln>
              <a:effectLst/>
            </c:spPr>
            <c:extLst>
              <c:ext xmlns:c16="http://schemas.microsoft.com/office/drawing/2014/chart" uri="{C3380CC4-5D6E-409C-BE32-E72D297353CC}">
                <c16:uniqueId val="{00000003-4F5A-4A33-AE06-2895793A2925}"/>
              </c:ext>
            </c:extLst>
          </c:dPt>
          <c:dPt>
            <c:idx val="5"/>
            <c:invertIfNegative val="0"/>
            <c:bubble3D val="0"/>
            <c:spPr>
              <a:solidFill>
                <a:srgbClr val="595959"/>
              </a:solidFill>
              <a:ln>
                <a:noFill/>
              </a:ln>
              <a:effectLst/>
            </c:spPr>
            <c:extLst>
              <c:ext xmlns:c16="http://schemas.microsoft.com/office/drawing/2014/chart" uri="{C3380CC4-5D6E-409C-BE32-E72D297353CC}">
                <c16:uniqueId val="{00000005-4F5A-4A33-AE06-2895793A2925}"/>
              </c:ext>
            </c:extLst>
          </c:dPt>
          <c:dPt>
            <c:idx val="6"/>
            <c:invertIfNegative val="0"/>
            <c:bubble3D val="0"/>
            <c:spPr>
              <a:solidFill>
                <a:srgbClr val="595959"/>
              </a:solidFill>
              <a:ln>
                <a:noFill/>
              </a:ln>
              <a:effectLst/>
            </c:spPr>
            <c:extLst>
              <c:ext xmlns:c16="http://schemas.microsoft.com/office/drawing/2014/chart" uri="{C3380CC4-5D6E-409C-BE32-E72D297353CC}">
                <c16:uniqueId val="{00000007-4F5A-4A33-AE06-2895793A2925}"/>
              </c:ext>
            </c:extLst>
          </c:dPt>
          <c:dPt>
            <c:idx val="7"/>
            <c:invertIfNegative val="0"/>
            <c:bubble3D val="0"/>
            <c:spPr>
              <a:solidFill>
                <a:srgbClr val="FFC000"/>
              </a:solidFill>
              <a:ln>
                <a:noFill/>
              </a:ln>
              <a:effectLst/>
            </c:spPr>
            <c:extLst>
              <c:ext xmlns:c16="http://schemas.microsoft.com/office/drawing/2014/chart" uri="{C3380CC4-5D6E-409C-BE32-E72D297353CC}">
                <c16:uniqueId val="{00000009-4F5A-4A33-AE06-2895793A2925}"/>
              </c:ext>
            </c:extLst>
          </c:dPt>
          <c:dPt>
            <c:idx val="8"/>
            <c:invertIfNegative val="0"/>
            <c:bubble3D val="0"/>
            <c:spPr>
              <a:solidFill>
                <a:srgbClr val="FFC000"/>
              </a:solidFill>
              <a:ln>
                <a:noFill/>
              </a:ln>
              <a:effectLst/>
            </c:spPr>
            <c:extLst>
              <c:ext xmlns:c16="http://schemas.microsoft.com/office/drawing/2014/chart" uri="{C3380CC4-5D6E-409C-BE32-E72D297353CC}">
                <c16:uniqueId val="{0000000B-4F5A-4A33-AE06-2895793A2925}"/>
              </c:ext>
            </c:extLst>
          </c:dPt>
          <c:dPt>
            <c:idx val="9"/>
            <c:invertIfNegative val="0"/>
            <c:bubble3D val="0"/>
            <c:spPr>
              <a:solidFill>
                <a:srgbClr val="FFC000"/>
              </a:solidFill>
              <a:ln>
                <a:noFill/>
              </a:ln>
              <a:effectLst/>
            </c:spPr>
            <c:extLst>
              <c:ext xmlns:c16="http://schemas.microsoft.com/office/drawing/2014/chart" uri="{C3380CC4-5D6E-409C-BE32-E72D297353CC}">
                <c16:uniqueId val="{0000000D-4F5A-4A33-AE06-2895793A2925}"/>
              </c:ext>
            </c:extLst>
          </c:dPt>
          <c:dPt>
            <c:idx val="10"/>
            <c:invertIfNegative val="0"/>
            <c:bubble3D val="0"/>
            <c:spPr>
              <a:solidFill>
                <a:srgbClr val="FFC000"/>
              </a:solidFill>
              <a:ln>
                <a:noFill/>
              </a:ln>
              <a:effectLst/>
            </c:spPr>
            <c:extLst>
              <c:ext xmlns:c16="http://schemas.microsoft.com/office/drawing/2014/chart" uri="{C3380CC4-5D6E-409C-BE32-E72D297353CC}">
                <c16:uniqueId val="{0000000F-4F5A-4A33-AE06-2895793A2925}"/>
              </c:ext>
            </c:extLst>
          </c:dPt>
          <c:dPt>
            <c:idx val="12"/>
            <c:invertIfNegative val="0"/>
            <c:bubble3D val="0"/>
            <c:spPr>
              <a:solidFill>
                <a:srgbClr val="FFC000"/>
              </a:solidFill>
              <a:ln>
                <a:noFill/>
              </a:ln>
              <a:effectLst/>
            </c:spPr>
            <c:extLst>
              <c:ext xmlns:c16="http://schemas.microsoft.com/office/drawing/2014/chart" uri="{C3380CC4-5D6E-409C-BE32-E72D297353CC}">
                <c16:uniqueId val="{00000011-4F5A-4A33-AE06-2895793A2925}"/>
              </c:ext>
            </c:extLst>
          </c:dPt>
          <c:dPt>
            <c:idx val="13"/>
            <c:invertIfNegative val="0"/>
            <c:bubble3D val="0"/>
            <c:spPr>
              <a:solidFill>
                <a:srgbClr val="FFC000"/>
              </a:solidFill>
              <a:ln>
                <a:noFill/>
              </a:ln>
              <a:effectLst/>
            </c:spPr>
            <c:extLst>
              <c:ext xmlns:c16="http://schemas.microsoft.com/office/drawing/2014/chart" uri="{C3380CC4-5D6E-409C-BE32-E72D297353CC}">
                <c16:uniqueId val="{00000013-4F5A-4A33-AE06-2895793A2925}"/>
              </c:ext>
            </c:extLst>
          </c:dPt>
          <c:dPt>
            <c:idx val="14"/>
            <c:invertIfNegative val="0"/>
            <c:bubble3D val="0"/>
            <c:spPr>
              <a:solidFill>
                <a:srgbClr val="FFC000"/>
              </a:solidFill>
              <a:ln>
                <a:noFill/>
              </a:ln>
              <a:effectLst/>
            </c:spPr>
            <c:extLst>
              <c:ext xmlns:c16="http://schemas.microsoft.com/office/drawing/2014/chart" uri="{C3380CC4-5D6E-409C-BE32-E72D297353CC}">
                <c16:uniqueId val="{00000015-4F5A-4A33-AE06-2895793A2925}"/>
              </c:ext>
            </c:extLst>
          </c:dPt>
          <c:dPt>
            <c:idx val="15"/>
            <c:invertIfNegative val="0"/>
            <c:bubble3D val="0"/>
            <c:spPr>
              <a:solidFill>
                <a:srgbClr val="FFC000"/>
              </a:solidFill>
              <a:ln>
                <a:noFill/>
              </a:ln>
              <a:effectLst/>
            </c:spPr>
            <c:extLst>
              <c:ext xmlns:c16="http://schemas.microsoft.com/office/drawing/2014/chart" uri="{C3380CC4-5D6E-409C-BE32-E72D297353CC}">
                <c16:uniqueId val="{00000017-4F5A-4A33-AE06-2895793A2925}"/>
              </c:ext>
            </c:extLst>
          </c:dPt>
          <c:dPt>
            <c:idx val="21"/>
            <c:invertIfNegative val="0"/>
            <c:bubble3D val="0"/>
            <c:spPr>
              <a:solidFill>
                <a:srgbClr val="595959"/>
              </a:solidFill>
              <a:ln>
                <a:noFill/>
              </a:ln>
              <a:effectLst/>
            </c:spPr>
            <c:extLst xmlns:c15="http://schemas.microsoft.com/office/drawing/2012/chart">
              <c:ext xmlns:c16="http://schemas.microsoft.com/office/drawing/2014/chart" uri="{C3380CC4-5D6E-409C-BE32-E72D297353CC}">
                <c16:uniqueId val="{00000019-4F5A-4A33-AE06-2895793A2925}"/>
              </c:ext>
            </c:extLst>
          </c:dPt>
          <c:dLbls>
            <c:dLbl>
              <c:idx val="1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F5A-4A33-AE06-2895793A2925}"/>
                </c:ext>
              </c:extLst>
            </c:dLbl>
            <c:dLbl>
              <c:idx val="21"/>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4F5A-4A33-AE06-2895793A2925}"/>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'F85'!$A$247:$A$265</c:f>
              <c:strCache>
                <c:ptCount val="19"/>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strCache>
            </c:strRef>
          </c:cat>
          <c:val>
            <c:numRef>
              <c:f>'F85'!$E$247:$E$265</c:f>
              <c:numCache>
                <c:formatCode>#,##0</c:formatCode>
                <c:ptCount val="19"/>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pt idx="14">
                  <c:v>2886</c:v>
                </c:pt>
                <c:pt idx="15">
                  <c:v>7265</c:v>
                </c:pt>
                <c:pt idx="16">
                  <c:v>4723</c:v>
                </c:pt>
                <c:pt idx="17">
                  <c:v>5178</c:v>
                </c:pt>
                <c:pt idx="18">
                  <c:v>5790</c:v>
                </c:pt>
              </c:numCache>
            </c:numRef>
          </c:val>
          <c:extLst xmlns:c15="http://schemas.microsoft.com/office/drawing/2012/chart">
            <c:ext xmlns:c16="http://schemas.microsoft.com/office/drawing/2014/chart" uri="{C3380CC4-5D6E-409C-BE32-E72D297353CC}">
              <c16:uniqueId val="{0000001B-4F5A-4A33-AE06-2895793A2925}"/>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1"/>
      </c:cat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79FD-4361-80CD-F60B64406A84}"/>
              </c:ext>
            </c:extLst>
          </c:dPt>
          <c:dPt>
            <c:idx val="1"/>
            <c:invertIfNegative val="0"/>
            <c:bubble3D val="0"/>
            <c:spPr>
              <a:solidFill>
                <a:srgbClr val="606868"/>
              </a:solidFill>
              <a:ln>
                <a:noFill/>
              </a:ln>
              <a:effectLst/>
            </c:spPr>
            <c:extLst>
              <c:ext xmlns:c16="http://schemas.microsoft.com/office/drawing/2014/chart" uri="{C3380CC4-5D6E-409C-BE32-E72D297353CC}">
                <c16:uniqueId val="{00000003-79FD-4361-80CD-F60B64406A84}"/>
              </c:ext>
            </c:extLst>
          </c:dPt>
          <c:dPt>
            <c:idx val="3"/>
            <c:invertIfNegative val="0"/>
            <c:bubble3D val="0"/>
            <c:spPr>
              <a:solidFill>
                <a:srgbClr val="606868"/>
              </a:solidFill>
              <a:ln>
                <a:noFill/>
              </a:ln>
              <a:effectLst/>
            </c:spPr>
            <c:extLst>
              <c:ext xmlns:c16="http://schemas.microsoft.com/office/drawing/2014/chart" uri="{C3380CC4-5D6E-409C-BE32-E72D297353CC}">
                <c16:uniqueId val="{00000005-79FD-4361-80CD-F60B64406A84}"/>
              </c:ext>
            </c:extLst>
          </c:dPt>
          <c:dPt>
            <c:idx val="6"/>
            <c:invertIfNegative val="0"/>
            <c:bubble3D val="0"/>
            <c:spPr>
              <a:solidFill>
                <a:srgbClr val="606868"/>
              </a:solidFill>
              <a:ln>
                <a:noFill/>
              </a:ln>
              <a:effectLst/>
            </c:spPr>
            <c:extLst>
              <c:ext xmlns:c16="http://schemas.microsoft.com/office/drawing/2014/chart" uri="{C3380CC4-5D6E-409C-BE32-E72D297353CC}">
                <c16:uniqueId val="{00000007-79FD-4361-80CD-F60B64406A84}"/>
              </c:ext>
            </c:extLst>
          </c:dPt>
          <c:dPt>
            <c:idx val="11"/>
            <c:invertIfNegative val="0"/>
            <c:bubble3D val="0"/>
            <c:spPr>
              <a:solidFill>
                <a:srgbClr val="606868"/>
              </a:solidFill>
              <a:ln>
                <a:noFill/>
              </a:ln>
              <a:effectLst/>
            </c:spPr>
            <c:extLst>
              <c:ext xmlns:c16="http://schemas.microsoft.com/office/drawing/2014/chart" uri="{C3380CC4-5D6E-409C-BE32-E72D297353CC}">
                <c16:uniqueId val="{00000009-79FD-4361-80CD-F60B64406A84}"/>
              </c:ext>
            </c:extLst>
          </c:dPt>
          <c:dPt>
            <c:idx val="14"/>
            <c:invertIfNegative val="0"/>
            <c:bubble3D val="0"/>
            <c:spPr>
              <a:solidFill>
                <a:srgbClr val="606868"/>
              </a:solidFill>
              <a:ln>
                <a:noFill/>
              </a:ln>
              <a:effectLst/>
            </c:spPr>
            <c:extLst>
              <c:ext xmlns:c16="http://schemas.microsoft.com/office/drawing/2014/chart" uri="{C3380CC4-5D6E-409C-BE32-E72D297353CC}">
                <c16:uniqueId val="{0000000B-79FD-4361-80CD-F60B64406A84}"/>
              </c:ext>
            </c:extLst>
          </c:dPt>
          <c:dPt>
            <c:idx val="19"/>
            <c:invertIfNegative val="0"/>
            <c:bubble3D val="0"/>
            <c:spPr>
              <a:solidFill>
                <a:srgbClr val="606868"/>
              </a:solidFill>
              <a:ln>
                <a:noFill/>
              </a:ln>
              <a:effectLst/>
            </c:spPr>
            <c:extLst>
              <c:ext xmlns:c16="http://schemas.microsoft.com/office/drawing/2014/chart" uri="{C3380CC4-5D6E-409C-BE32-E72D297353CC}">
                <c16:uniqueId val="{0000000D-79FD-4361-80CD-F60B64406A84}"/>
              </c:ext>
            </c:extLst>
          </c:dPt>
          <c:dPt>
            <c:idx val="24"/>
            <c:invertIfNegative val="0"/>
            <c:bubble3D val="0"/>
            <c:spPr>
              <a:solidFill>
                <a:srgbClr val="606868"/>
              </a:solidFill>
              <a:ln>
                <a:noFill/>
              </a:ln>
              <a:effectLst/>
            </c:spPr>
            <c:extLst>
              <c:ext xmlns:c16="http://schemas.microsoft.com/office/drawing/2014/chart" uri="{C3380CC4-5D6E-409C-BE32-E72D297353CC}">
                <c16:uniqueId val="{0000000F-79FD-4361-80CD-F60B64406A84}"/>
              </c:ext>
            </c:extLst>
          </c:dPt>
          <c:dPt>
            <c:idx val="25"/>
            <c:invertIfNegative val="0"/>
            <c:bubble3D val="0"/>
            <c:spPr>
              <a:solidFill>
                <a:srgbClr val="606868"/>
              </a:solidFill>
              <a:ln>
                <a:noFill/>
              </a:ln>
              <a:effectLst/>
            </c:spPr>
            <c:extLst>
              <c:ext xmlns:c16="http://schemas.microsoft.com/office/drawing/2014/chart" uri="{C3380CC4-5D6E-409C-BE32-E72D297353CC}">
                <c16:uniqueId val="{00000011-79FD-4361-80CD-F60B64406A84}"/>
              </c:ext>
            </c:extLst>
          </c:dPt>
          <c:dPt>
            <c:idx val="30"/>
            <c:invertIfNegative val="0"/>
            <c:bubble3D val="0"/>
            <c:spPr>
              <a:solidFill>
                <a:srgbClr val="FFC000"/>
              </a:solidFill>
              <a:ln>
                <a:noFill/>
              </a:ln>
              <a:effectLst/>
            </c:spPr>
            <c:extLst>
              <c:ext xmlns:c16="http://schemas.microsoft.com/office/drawing/2014/chart" uri="{C3380CC4-5D6E-409C-BE32-E72D297353CC}">
                <c16:uniqueId val="{00000013-79FD-4361-80CD-F60B64406A84}"/>
              </c:ext>
            </c:extLst>
          </c:dPt>
          <c:dPt>
            <c:idx val="31"/>
            <c:invertIfNegative val="0"/>
            <c:bubble3D val="0"/>
            <c:spPr>
              <a:solidFill>
                <a:srgbClr val="606868"/>
              </a:solidFill>
              <a:ln>
                <a:noFill/>
              </a:ln>
              <a:effectLst/>
            </c:spPr>
            <c:extLst>
              <c:ext xmlns:c16="http://schemas.microsoft.com/office/drawing/2014/chart" uri="{C3380CC4-5D6E-409C-BE32-E72D297353CC}">
                <c16:uniqueId val="{00000015-79FD-4361-80CD-F60B64406A84}"/>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FD-4361-80CD-F60B64406A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'F86'!$A$7:$A$38</c:f>
              <c:strCache>
                <c:ptCount val="32"/>
                <c:pt idx="0">
                  <c:v>Estado de México</c:v>
                </c:pt>
                <c:pt idx="1">
                  <c:v>Sonora</c:v>
                </c:pt>
                <c:pt idx="2">
                  <c:v>Yucatán</c:v>
                </c:pt>
                <c:pt idx="3">
                  <c:v>Michoacán</c:v>
                </c:pt>
                <c:pt idx="4">
                  <c:v>Nayarit</c:v>
                </c:pt>
                <c:pt idx="5">
                  <c:v>Colima</c:v>
                </c:pt>
                <c:pt idx="6">
                  <c:v>Chihuahua</c:v>
                </c:pt>
                <c:pt idx="7">
                  <c:v>Tlaxcala</c:v>
                </c:pt>
                <c:pt idx="8">
                  <c:v>Zacatecas</c:v>
                </c:pt>
                <c:pt idx="9">
                  <c:v>Oaxaca</c:v>
                </c:pt>
                <c:pt idx="10">
                  <c:v>Morelos</c:v>
                </c:pt>
                <c:pt idx="11">
                  <c:v>Veracruz</c:v>
                </c:pt>
                <c:pt idx="12">
                  <c:v>Guerrero</c:v>
                </c:pt>
                <c:pt idx="13">
                  <c:v>Hidalgo</c:v>
                </c:pt>
                <c:pt idx="14">
                  <c:v>San Luis Potosí</c:v>
                </c:pt>
                <c:pt idx="15">
                  <c:v>Campeche</c:v>
                </c:pt>
                <c:pt idx="16">
                  <c:v>Aguascalientes</c:v>
                </c:pt>
                <c:pt idx="17">
                  <c:v>Baja California Sur</c:v>
                </c:pt>
                <c:pt idx="18">
                  <c:v>Chiapas</c:v>
                </c:pt>
                <c:pt idx="19">
                  <c:v>Querétaro</c:v>
                </c:pt>
                <c:pt idx="20">
                  <c:v>Durango</c:v>
                </c:pt>
                <c:pt idx="21">
                  <c:v>Puebla</c:v>
                </c:pt>
                <c:pt idx="22">
                  <c:v>Tabasco</c:v>
                </c:pt>
                <c:pt idx="23">
                  <c:v>Jalisco</c:v>
                </c:pt>
                <c:pt idx="24">
                  <c:v>Tamaulipas</c:v>
                </c:pt>
                <c:pt idx="25">
                  <c:v>Coahuila</c:v>
                </c:pt>
                <c:pt idx="26">
                  <c:v>Guanajuato</c:v>
                </c:pt>
                <c:pt idx="27">
                  <c:v>Sinaloa</c:v>
                </c:pt>
                <c:pt idx="28">
                  <c:v>Ciudad de México</c:v>
                </c:pt>
                <c:pt idx="29">
                  <c:v>Quintana Roo</c:v>
                </c:pt>
                <c:pt idx="30">
                  <c:v>Baja California</c:v>
                </c:pt>
                <c:pt idx="31">
                  <c:v>Nuevo León</c:v>
                </c:pt>
              </c:strCache>
            </c:strRef>
          </c:cat>
          <c:val>
            <c:numRef>
              <c:f>'F86'!$D$7:$D$38</c:f>
              <c:numCache>
                <c:formatCode>#,##0</c:formatCode>
                <c:ptCount val="32"/>
                <c:pt idx="0">
                  <c:v>-11171</c:v>
                </c:pt>
                <c:pt idx="1">
                  <c:v>-3537</c:v>
                </c:pt>
                <c:pt idx="2">
                  <c:v>-1921</c:v>
                </c:pt>
                <c:pt idx="3">
                  <c:v>-1297</c:v>
                </c:pt>
                <c:pt idx="4">
                  <c:v>-240</c:v>
                </c:pt>
                <c:pt idx="5">
                  <c:v>-35</c:v>
                </c:pt>
                <c:pt idx="6">
                  <c:v>1080</c:v>
                </c:pt>
                <c:pt idx="7">
                  <c:v>1105</c:v>
                </c:pt>
                <c:pt idx="8">
                  <c:v>1125</c:v>
                </c:pt>
                <c:pt idx="9">
                  <c:v>1234</c:v>
                </c:pt>
                <c:pt idx="10">
                  <c:v>1794</c:v>
                </c:pt>
                <c:pt idx="11">
                  <c:v>2214</c:v>
                </c:pt>
                <c:pt idx="12">
                  <c:v>2605</c:v>
                </c:pt>
                <c:pt idx="13">
                  <c:v>2847</c:v>
                </c:pt>
                <c:pt idx="14">
                  <c:v>3022</c:v>
                </c:pt>
                <c:pt idx="15">
                  <c:v>3051</c:v>
                </c:pt>
                <c:pt idx="16">
                  <c:v>3077</c:v>
                </c:pt>
                <c:pt idx="17">
                  <c:v>3262</c:v>
                </c:pt>
                <c:pt idx="18">
                  <c:v>3753</c:v>
                </c:pt>
                <c:pt idx="19">
                  <c:v>4302</c:v>
                </c:pt>
                <c:pt idx="20">
                  <c:v>4344</c:v>
                </c:pt>
                <c:pt idx="21">
                  <c:v>4721</c:v>
                </c:pt>
                <c:pt idx="22">
                  <c:v>5428</c:v>
                </c:pt>
                <c:pt idx="23">
                  <c:v>5790</c:v>
                </c:pt>
                <c:pt idx="24">
                  <c:v>6107</c:v>
                </c:pt>
                <c:pt idx="25">
                  <c:v>6925</c:v>
                </c:pt>
                <c:pt idx="26">
                  <c:v>7135</c:v>
                </c:pt>
                <c:pt idx="27">
                  <c:v>7212</c:v>
                </c:pt>
                <c:pt idx="28">
                  <c:v>10271</c:v>
                </c:pt>
                <c:pt idx="29">
                  <c:v>10821</c:v>
                </c:pt>
                <c:pt idx="30">
                  <c:v>15346</c:v>
                </c:pt>
                <c:pt idx="31">
                  <c:v>16173</c:v>
                </c:pt>
              </c:numCache>
            </c:numRef>
          </c:val>
          <c:extLst>
            <c:ext xmlns:c16="http://schemas.microsoft.com/office/drawing/2014/chart" uri="{C3380CC4-5D6E-409C-BE32-E72D297353CC}">
              <c16:uniqueId val="{00000016-79FD-4361-80CD-F60B64406A84}"/>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2000"/>
          <c:min val="-9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74A5-40C6-B375-0DDC2B41BE51}"/>
              </c:ext>
            </c:extLst>
          </c:dPt>
          <c:dPt>
            <c:idx val="6"/>
            <c:invertIfNegative val="0"/>
            <c:bubble3D val="0"/>
            <c:extLst>
              <c:ext xmlns:c16="http://schemas.microsoft.com/office/drawing/2014/chart" uri="{C3380CC4-5D6E-409C-BE32-E72D297353CC}">
                <c16:uniqueId val="{00000001-74A5-40C6-B375-0DDC2B41BE51}"/>
              </c:ext>
            </c:extLst>
          </c:dPt>
          <c:dPt>
            <c:idx val="9"/>
            <c:invertIfNegative val="0"/>
            <c:bubble3D val="0"/>
            <c:extLst>
              <c:ext xmlns:c16="http://schemas.microsoft.com/office/drawing/2014/chart" uri="{C3380CC4-5D6E-409C-BE32-E72D297353CC}">
                <c16:uniqueId val="{00000002-74A5-40C6-B375-0DDC2B41BE51}"/>
              </c:ext>
            </c:extLst>
          </c:dPt>
          <c:dPt>
            <c:idx val="13"/>
            <c:invertIfNegative val="0"/>
            <c:bubble3D val="0"/>
            <c:extLst>
              <c:ext xmlns:c16="http://schemas.microsoft.com/office/drawing/2014/chart" uri="{C3380CC4-5D6E-409C-BE32-E72D297353CC}">
                <c16:uniqueId val="{00000003-74A5-40C6-B375-0DDC2B41BE51}"/>
              </c:ext>
            </c:extLst>
          </c:dPt>
          <c:dPt>
            <c:idx val="14"/>
            <c:invertIfNegative val="0"/>
            <c:bubble3D val="0"/>
            <c:extLst>
              <c:ext xmlns:c16="http://schemas.microsoft.com/office/drawing/2014/chart" uri="{C3380CC4-5D6E-409C-BE32-E72D297353CC}">
                <c16:uniqueId val="{00000004-74A5-40C6-B375-0DDC2B41BE51}"/>
              </c:ext>
            </c:extLst>
          </c:dPt>
          <c:dPt>
            <c:idx val="15"/>
            <c:invertIfNegative val="0"/>
            <c:bubble3D val="0"/>
            <c:extLst>
              <c:ext xmlns:c16="http://schemas.microsoft.com/office/drawing/2014/chart" uri="{C3380CC4-5D6E-409C-BE32-E72D297353CC}">
                <c16:uniqueId val="{00000005-74A5-40C6-B375-0DDC2B41BE51}"/>
              </c:ext>
            </c:extLst>
          </c:dPt>
          <c:dPt>
            <c:idx val="16"/>
            <c:invertIfNegative val="0"/>
            <c:bubble3D val="0"/>
            <c:spPr>
              <a:solidFill>
                <a:srgbClr val="C00000"/>
              </a:solidFill>
              <a:ln>
                <a:noFill/>
              </a:ln>
              <a:effectLst/>
            </c:spPr>
            <c:extLst>
              <c:ext xmlns:c16="http://schemas.microsoft.com/office/drawing/2014/chart" uri="{C3380CC4-5D6E-409C-BE32-E72D297353CC}">
                <c16:uniqueId val="{00000007-74A5-40C6-B375-0DDC2B41BE51}"/>
              </c:ext>
            </c:extLst>
          </c:dPt>
          <c:dPt>
            <c:idx val="17"/>
            <c:invertIfNegative val="0"/>
            <c:bubble3D val="0"/>
            <c:extLst>
              <c:ext xmlns:c16="http://schemas.microsoft.com/office/drawing/2014/chart" uri="{C3380CC4-5D6E-409C-BE32-E72D297353CC}">
                <c16:uniqueId val="{00000008-74A5-40C6-B375-0DDC2B41BE51}"/>
              </c:ext>
            </c:extLst>
          </c:dPt>
          <c:dPt>
            <c:idx val="19"/>
            <c:invertIfNegative val="0"/>
            <c:bubble3D val="0"/>
            <c:extLst>
              <c:ext xmlns:c16="http://schemas.microsoft.com/office/drawing/2014/chart" uri="{C3380CC4-5D6E-409C-BE32-E72D297353CC}">
                <c16:uniqueId val="{00000009-74A5-40C6-B375-0DDC2B41BE51}"/>
              </c:ext>
            </c:extLst>
          </c:dPt>
          <c:dPt>
            <c:idx val="21"/>
            <c:invertIfNegative val="0"/>
            <c:bubble3D val="0"/>
            <c:spPr>
              <a:solidFill>
                <a:srgbClr val="FFC000"/>
              </a:solidFill>
              <a:ln>
                <a:noFill/>
              </a:ln>
              <a:effectLst/>
            </c:spPr>
            <c:extLst>
              <c:ext xmlns:c16="http://schemas.microsoft.com/office/drawing/2014/chart" uri="{C3380CC4-5D6E-409C-BE32-E72D297353CC}">
                <c16:uniqueId val="{0000000B-74A5-40C6-B375-0DDC2B41BE51}"/>
              </c:ext>
            </c:extLst>
          </c:dPt>
          <c:dPt>
            <c:idx val="23"/>
            <c:invertIfNegative val="0"/>
            <c:bubble3D val="0"/>
            <c:extLst>
              <c:ext xmlns:c16="http://schemas.microsoft.com/office/drawing/2014/chart" uri="{C3380CC4-5D6E-409C-BE32-E72D297353CC}">
                <c16:uniqueId val="{0000000C-74A5-40C6-B375-0DDC2B41BE51}"/>
              </c:ext>
            </c:extLst>
          </c:dPt>
          <c:dPt>
            <c:idx val="24"/>
            <c:invertIfNegative val="0"/>
            <c:bubble3D val="0"/>
            <c:extLst>
              <c:ext xmlns:c16="http://schemas.microsoft.com/office/drawing/2014/chart" uri="{C3380CC4-5D6E-409C-BE32-E72D297353CC}">
                <c16:uniqueId val="{0000000D-74A5-40C6-B375-0DDC2B41BE51}"/>
              </c:ext>
            </c:extLst>
          </c:dPt>
          <c:dPt>
            <c:idx val="26"/>
            <c:invertIfNegative val="0"/>
            <c:bubble3D val="0"/>
            <c:extLst>
              <c:ext xmlns:c16="http://schemas.microsoft.com/office/drawing/2014/chart" uri="{C3380CC4-5D6E-409C-BE32-E72D297353CC}">
                <c16:uniqueId val="{0000000E-74A5-40C6-B375-0DDC2B41BE51}"/>
              </c:ext>
            </c:extLst>
          </c:dPt>
          <c:dPt>
            <c:idx val="32"/>
            <c:invertIfNegative val="0"/>
            <c:bubble3D val="0"/>
            <c:extLst>
              <c:ext xmlns:c16="http://schemas.microsoft.com/office/drawing/2014/chart" uri="{C3380CC4-5D6E-409C-BE32-E72D297353CC}">
                <c16:uniqueId val="{0000000F-74A5-40C6-B375-0DDC2B41BE51}"/>
              </c:ext>
            </c:extLst>
          </c:dPt>
          <c:dLbls>
            <c:dLbl>
              <c:idx val="0"/>
              <c:layout>
                <c:manualLayout>
                  <c:x val="-1.73266482485760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A5-40C6-B375-0DDC2B41BE51}"/>
                </c:ext>
              </c:extLst>
            </c:dLbl>
            <c:dLbl>
              <c:idx val="23"/>
              <c:layout>
                <c:manualLayout>
                  <c:x val="-1.6666229221347331E-2"/>
                  <c:y val="2.19801216625678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A5-40C6-B375-0DDC2B41BE5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'F87'!$A$7:$A$39</c:f>
              <c:strCache>
                <c:ptCount val="33"/>
                <c:pt idx="0">
                  <c:v>Estado de México</c:v>
                </c:pt>
                <c:pt idx="1">
                  <c:v>Sonora</c:v>
                </c:pt>
                <c:pt idx="2">
                  <c:v>Yucatán</c:v>
                </c:pt>
                <c:pt idx="3">
                  <c:v>Michoacán</c:v>
                </c:pt>
                <c:pt idx="4">
                  <c:v>Nayarit</c:v>
                </c:pt>
                <c:pt idx="5">
                  <c:v>Colima</c:v>
                </c:pt>
                <c:pt idx="6">
                  <c:v>Chihuahua</c:v>
                </c:pt>
                <c:pt idx="7">
                  <c:v>Veracruz</c:v>
                </c:pt>
                <c:pt idx="8">
                  <c:v>Ciudad de México</c:v>
                </c:pt>
                <c:pt idx="9">
                  <c:v>Jalisco</c:v>
                </c:pt>
                <c:pt idx="10">
                  <c:v>Nacional</c:v>
                </c:pt>
                <c:pt idx="11">
                  <c:v>Oaxaca</c:v>
                </c:pt>
                <c:pt idx="12">
                  <c:v>Zacatecas</c:v>
                </c:pt>
                <c:pt idx="13">
                  <c:v>San Luis Potosí</c:v>
                </c:pt>
                <c:pt idx="14">
                  <c:v>Querétaro</c:v>
                </c:pt>
                <c:pt idx="15">
                  <c:v>Guanajuato</c:v>
                </c:pt>
                <c:pt idx="16">
                  <c:v>Puebla</c:v>
                </c:pt>
                <c:pt idx="17">
                  <c:v>Morelos</c:v>
                </c:pt>
                <c:pt idx="18">
                  <c:v>Coahuila</c:v>
                </c:pt>
                <c:pt idx="19">
                  <c:v>Tamaulipas</c:v>
                </c:pt>
                <c:pt idx="20">
                  <c:v>Aguascalientes</c:v>
                </c:pt>
                <c:pt idx="21">
                  <c:v>Nuevo León</c:v>
                </c:pt>
                <c:pt idx="22">
                  <c:v>Tlaxcala</c:v>
                </c:pt>
                <c:pt idx="23">
                  <c:v>Hidalgo</c:v>
                </c:pt>
                <c:pt idx="24">
                  <c:v>Sinaloa</c:v>
                </c:pt>
                <c:pt idx="25">
                  <c:v>Baja California</c:v>
                </c:pt>
                <c:pt idx="26">
                  <c:v>Chiapas</c:v>
                </c:pt>
                <c:pt idx="27">
                  <c:v>Guerrero</c:v>
                </c:pt>
                <c:pt idx="28">
                  <c:v>Durango</c:v>
                </c:pt>
                <c:pt idx="29">
                  <c:v>Baja California Sur</c:v>
                </c:pt>
                <c:pt idx="30">
                  <c:v>Campeche</c:v>
                </c:pt>
                <c:pt idx="31">
                  <c:v>Quintana Roo</c:v>
                </c:pt>
                <c:pt idx="32">
                  <c:v>Tabasco</c:v>
                </c:pt>
              </c:strCache>
            </c:strRef>
          </c:cat>
          <c:val>
            <c:numRef>
              <c:f>'F87'!$D$7:$D$39</c:f>
              <c:numCache>
                <c:formatCode>0.00%</c:formatCode>
                <c:ptCount val="33"/>
                <c:pt idx="0">
                  <c:v>-6.8838744424684073E-3</c:v>
                </c:pt>
                <c:pt idx="1">
                  <c:v>-5.9354002913162285E-3</c:v>
                </c:pt>
                <c:pt idx="2">
                  <c:v>-5.0458751743466257E-3</c:v>
                </c:pt>
                <c:pt idx="3">
                  <c:v>-2.8156172323590134E-3</c:v>
                </c:pt>
                <c:pt idx="4">
                  <c:v>-1.5091397274744622E-3</c:v>
                </c:pt>
                <c:pt idx="5">
                  <c:v>-2.5024846097199127E-4</c:v>
                </c:pt>
                <c:pt idx="6">
                  <c:v>1.1598050238887936E-3</c:v>
                </c:pt>
                <c:pt idx="7">
                  <c:v>3.1311918470213751E-3</c:v>
                </c:pt>
                <c:pt idx="8">
                  <c:v>3.1794086009022671E-3</c:v>
                </c:pt>
                <c:pt idx="9">
                  <c:v>3.1799471107241128E-3</c:v>
                </c:pt>
                <c:pt idx="10">
                  <c:v>5.7764959073880462E-3</c:v>
                </c:pt>
                <c:pt idx="11">
                  <c:v>5.9044757265758196E-3</c:v>
                </c:pt>
                <c:pt idx="12">
                  <c:v>5.9257932661918034E-3</c:v>
                </c:pt>
                <c:pt idx="13">
                  <c:v>6.7103960066259294E-3</c:v>
                </c:pt>
                <c:pt idx="14">
                  <c:v>6.9548853947407618E-3</c:v>
                </c:pt>
                <c:pt idx="15">
                  <c:v>7.1577688627524338E-3</c:v>
                </c:pt>
                <c:pt idx="16">
                  <c:v>7.935587436860736E-3</c:v>
                </c:pt>
                <c:pt idx="17">
                  <c:v>8.8162446925617033E-3</c:v>
                </c:pt>
                <c:pt idx="18">
                  <c:v>8.8863509499093052E-3</c:v>
                </c:pt>
                <c:pt idx="19">
                  <c:v>8.9256613861010692E-3</c:v>
                </c:pt>
                <c:pt idx="20">
                  <c:v>9.3201189776643822E-3</c:v>
                </c:pt>
                <c:pt idx="21">
                  <c:v>9.7242306085085772E-3</c:v>
                </c:pt>
                <c:pt idx="22">
                  <c:v>1.0696791930456362E-2</c:v>
                </c:pt>
                <c:pt idx="23">
                  <c:v>1.2571923146557529E-2</c:v>
                </c:pt>
                <c:pt idx="24">
                  <c:v>1.288784607494331E-2</c:v>
                </c:pt>
                <c:pt idx="25">
                  <c:v>1.5508560733609622E-2</c:v>
                </c:pt>
                <c:pt idx="26">
                  <c:v>1.664995607925257E-2</c:v>
                </c:pt>
                <c:pt idx="27">
                  <c:v>1.752780562639189E-2</c:v>
                </c:pt>
                <c:pt idx="28">
                  <c:v>1.7826657912015653E-2</c:v>
                </c:pt>
                <c:pt idx="29">
                  <c:v>1.8120208865681553E-2</c:v>
                </c:pt>
                <c:pt idx="30">
                  <c:v>2.3667491525160678E-2</c:v>
                </c:pt>
                <c:pt idx="31">
                  <c:v>2.6611023126334121E-2</c:v>
                </c:pt>
                <c:pt idx="32">
                  <c:v>2.7836896709112713E-2</c:v>
                </c:pt>
              </c:numCache>
            </c:numRef>
          </c:val>
          <c:extLst>
            <c:ext xmlns:c16="http://schemas.microsoft.com/office/drawing/2014/chart" uri="{C3380CC4-5D6E-409C-BE32-E72D297353CC}">
              <c16:uniqueId val="{00000011-74A5-40C6-B375-0DDC2B41BE5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6F8D-465B-9015-89B02A2B990E}"/>
              </c:ext>
            </c:extLst>
          </c:dPt>
          <c:dPt>
            <c:idx val="19"/>
            <c:invertIfNegative val="0"/>
            <c:bubble3D val="0"/>
            <c:extLst>
              <c:ext xmlns:c16="http://schemas.microsoft.com/office/drawing/2014/chart" uri="{C3380CC4-5D6E-409C-BE32-E72D297353CC}">
                <c16:uniqueId val="{00000001-6F8D-465B-9015-89B02A2B990E}"/>
              </c:ext>
            </c:extLst>
          </c:dPt>
          <c:dPt>
            <c:idx val="29"/>
            <c:invertIfNegative val="0"/>
            <c:bubble3D val="0"/>
            <c:extLst>
              <c:ext xmlns:c16="http://schemas.microsoft.com/office/drawing/2014/chart" uri="{C3380CC4-5D6E-409C-BE32-E72D297353CC}">
                <c16:uniqueId val="{00000002-6F8D-465B-9015-89B02A2B990E}"/>
              </c:ext>
            </c:extLst>
          </c:dPt>
          <c:dPt>
            <c:idx val="30"/>
            <c:invertIfNegative val="0"/>
            <c:bubble3D val="0"/>
            <c:spPr>
              <a:solidFill>
                <a:srgbClr val="FFC000"/>
              </a:solidFill>
              <a:ln>
                <a:noFill/>
              </a:ln>
              <a:effectLst/>
            </c:spPr>
            <c:extLst>
              <c:ext xmlns:c16="http://schemas.microsoft.com/office/drawing/2014/chart" uri="{C3380CC4-5D6E-409C-BE32-E72D297353CC}">
                <c16:uniqueId val="{00000004-6F8D-465B-9015-89B02A2B990E}"/>
              </c:ext>
            </c:extLst>
          </c:dPt>
          <c:dPt>
            <c:idx val="31"/>
            <c:invertIfNegative val="0"/>
            <c:bubble3D val="0"/>
            <c:extLst>
              <c:ext xmlns:c16="http://schemas.microsoft.com/office/drawing/2014/chart" uri="{C3380CC4-5D6E-409C-BE32-E72D297353CC}">
                <c16:uniqueId val="{00000005-6F8D-465B-9015-89B02A2B990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'F88'!$A$7:$A$38</c:f>
              <c:strCache>
                <c:ptCount val="32"/>
                <c:pt idx="0">
                  <c:v>Ciudad de México</c:v>
                </c:pt>
                <c:pt idx="1">
                  <c:v>Morelos</c:v>
                </c:pt>
                <c:pt idx="2">
                  <c:v>Colima</c:v>
                </c:pt>
                <c:pt idx="3">
                  <c:v>Tlaxcala</c:v>
                </c:pt>
                <c:pt idx="4">
                  <c:v>Oaxaca</c:v>
                </c:pt>
                <c:pt idx="5">
                  <c:v>Guerrero</c:v>
                </c:pt>
                <c:pt idx="6">
                  <c:v>Campeche</c:v>
                </c:pt>
                <c:pt idx="7">
                  <c:v>Zacatecas</c:v>
                </c:pt>
                <c:pt idx="8">
                  <c:v>Veracruz</c:v>
                </c:pt>
                <c:pt idx="9">
                  <c:v>Chiapas</c:v>
                </c:pt>
                <c:pt idx="10">
                  <c:v>Aguascalientes</c:v>
                </c:pt>
                <c:pt idx="11">
                  <c:v>Michoacán</c:v>
                </c:pt>
                <c:pt idx="12">
                  <c:v>Durango</c:v>
                </c:pt>
                <c:pt idx="13">
                  <c:v>Hidalgo</c:v>
                </c:pt>
                <c:pt idx="14">
                  <c:v>Puebla</c:v>
                </c:pt>
                <c:pt idx="15">
                  <c:v>Nayarit</c:v>
                </c:pt>
                <c:pt idx="16">
                  <c:v>Sonora</c:v>
                </c:pt>
                <c:pt idx="17">
                  <c:v>Baja California Sur</c:v>
                </c:pt>
                <c:pt idx="18">
                  <c:v>Tamaulipas</c:v>
                </c:pt>
                <c:pt idx="19">
                  <c:v>Yucatán</c:v>
                </c:pt>
                <c:pt idx="20">
                  <c:v>San Luis Potosí</c:v>
                </c:pt>
                <c:pt idx="21">
                  <c:v>Tabasco</c:v>
                </c:pt>
                <c:pt idx="22">
                  <c:v>Estado de México</c:v>
                </c:pt>
                <c:pt idx="23">
                  <c:v>Sinaloa</c:v>
                </c:pt>
                <c:pt idx="24">
                  <c:v>Guanajuato</c:v>
                </c:pt>
                <c:pt idx="25">
                  <c:v>Coahuila</c:v>
                </c:pt>
                <c:pt idx="26">
                  <c:v>Querétaro</c:v>
                </c:pt>
                <c:pt idx="27">
                  <c:v>Chihuahua</c:v>
                </c:pt>
                <c:pt idx="28">
                  <c:v>Quintana Roo</c:v>
                </c:pt>
                <c:pt idx="29">
                  <c:v>Baja California</c:v>
                </c:pt>
                <c:pt idx="30">
                  <c:v>Jalisco</c:v>
                </c:pt>
                <c:pt idx="31">
                  <c:v>Nuevo León</c:v>
                </c:pt>
              </c:strCache>
            </c:strRef>
          </c:cat>
          <c:val>
            <c:numRef>
              <c:f>'F88'!$AA$7:$AA$38</c:f>
              <c:numCache>
                <c:formatCode>General</c:formatCode>
                <c:ptCount val="32"/>
                <c:pt idx="0">
                  <c:v>-16336</c:v>
                </c:pt>
                <c:pt idx="1">
                  <c:v>4943</c:v>
                </c:pt>
                <c:pt idx="2">
                  <c:v>5017</c:v>
                </c:pt>
                <c:pt idx="3">
                  <c:v>5315</c:v>
                </c:pt>
                <c:pt idx="4">
                  <c:v>7277</c:v>
                </c:pt>
                <c:pt idx="5">
                  <c:v>7533</c:v>
                </c:pt>
                <c:pt idx="6">
                  <c:v>7711</c:v>
                </c:pt>
                <c:pt idx="7">
                  <c:v>7810</c:v>
                </c:pt>
                <c:pt idx="8">
                  <c:v>8184</c:v>
                </c:pt>
                <c:pt idx="9">
                  <c:v>8962</c:v>
                </c:pt>
                <c:pt idx="10">
                  <c:v>11473</c:v>
                </c:pt>
                <c:pt idx="11">
                  <c:v>11486</c:v>
                </c:pt>
                <c:pt idx="12">
                  <c:v>11721</c:v>
                </c:pt>
                <c:pt idx="13">
                  <c:v>11977</c:v>
                </c:pt>
                <c:pt idx="14">
                  <c:v>12471</c:v>
                </c:pt>
                <c:pt idx="15">
                  <c:v>13211</c:v>
                </c:pt>
                <c:pt idx="16">
                  <c:v>16707</c:v>
                </c:pt>
                <c:pt idx="17">
                  <c:v>17805</c:v>
                </c:pt>
                <c:pt idx="18">
                  <c:v>18011</c:v>
                </c:pt>
                <c:pt idx="19">
                  <c:v>18378</c:v>
                </c:pt>
                <c:pt idx="20">
                  <c:v>20669</c:v>
                </c:pt>
                <c:pt idx="21">
                  <c:v>31120</c:v>
                </c:pt>
                <c:pt idx="22">
                  <c:v>32169</c:v>
                </c:pt>
                <c:pt idx="23">
                  <c:v>36881</c:v>
                </c:pt>
                <c:pt idx="24">
                  <c:v>37711</c:v>
                </c:pt>
                <c:pt idx="25">
                  <c:v>41831</c:v>
                </c:pt>
                <c:pt idx="26">
                  <c:v>41911</c:v>
                </c:pt>
                <c:pt idx="27">
                  <c:v>43023</c:v>
                </c:pt>
                <c:pt idx="28">
                  <c:v>61087</c:v>
                </c:pt>
                <c:pt idx="29">
                  <c:v>70292</c:v>
                </c:pt>
                <c:pt idx="30">
                  <c:v>83940</c:v>
                </c:pt>
                <c:pt idx="31">
                  <c:v>105681</c:v>
                </c:pt>
              </c:numCache>
            </c:numRef>
          </c:val>
          <c:extLst>
            <c:ext xmlns:c16="http://schemas.microsoft.com/office/drawing/2014/chart" uri="{C3380CC4-5D6E-409C-BE32-E72D297353CC}">
              <c16:uniqueId val="{00000006-6F8D-465B-9015-89B02A2B990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General" sourceLinked="1"/>
        <c:majorTickMark val="out"/>
        <c:minorTickMark val="none"/>
        <c:tickLblPos val="low"/>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BBBC-45EE-A01E-AEFEA055F969}"/>
              </c:ext>
            </c:extLst>
          </c:dPt>
          <c:dPt>
            <c:idx val="10"/>
            <c:invertIfNegative val="0"/>
            <c:bubble3D val="0"/>
            <c:extLst>
              <c:ext xmlns:c16="http://schemas.microsoft.com/office/drawing/2014/chart" uri="{C3380CC4-5D6E-409C-BE32-E72D297353CC}">
                <c16:uniqueId val="{00000001-BBBC-45EE-A01E-AEFEA055F969}"/>
              </c:ext>
            </c:extLst>
          </c:dPt>
          <c:dPt>
            <c:idx val="11"/>
            <c:invertIfNegative val="0"/>
            <c:bubble3D val="0"/>
            <c:extLst>
              <c:ext xmlns:c16="http://schemas.microsoft.com/office/drawing/2014/chart" uri="{C3380CC4-5D6E-409C-BE32-E72D297353CC}">
                <c16:uniqueId val="{00000002-BBBC-45EE-A01E-AEFEA055F969}"/>
              </c:ext>
            </c:extLst>
          </c:dPt>
          <c:dPt>
            <c:idx val="12"/>
            <c:invertIfNegative val="0"/>
            <c:bubble3D val="0"/>
            <c:extLst>
              <c:ext xmlns:c16="http://schemas.microsoft.com/office/drawing/2014/chart" uri="{C3380CC4-5D6E-409C-BE32-E72D297353CC}">
                <c16:uniqueId val="{00000003-BBBC-45EE-A01E-AEFEA055F969}"/>
              </c:ext>
            </c:extLst>
          </c:dPt>
          <c:dPt>
            <c:idx val="13"/>
            <c:invertIfNegative val="0"/>
            <c:bubble3D val="0"/>
            <c:extLst>
              <c:ext xmlns:c16="http://schemas.microsoft.com/office/drawing/2014/chart" uri="{C3380CC4-5D6E-409C-BE32-E72D297353CC}">
                <c16:uniqueId val="{00000004-BBBC-45EE-A01E-AEFEA055F969}"/>
              </c:ext>
            </c:extLst>
          </c:dPt>
          <c:dPt>
            <c:idx val="14"/>
            <c:invertIfNegative val="0"/>
            <c:bubble3D val="0"/>
            <c:extLst>
              <c:ext xmlns:c16="http://schemas.microsoft.com/office/drawing/2014/chart" uri="{C3380CC4-5D6E-409C-BE32-E72D297353CC}">
                <c16:uniqueId val="{00000005-BBBC-45EE-A01E-AEFEA055F969}"/>
              </c:ext>
            </c:extLst>
          </c:dPt>
          <c:dPt>
            <c:idx val="15"/>
            <c:invertIfNegative val="0"/>
            <c:bubble3D val="0"/>
            <c:extLst>
              <c:ext xmlns:c16="http://schemas.microsoft.com/office/drawing/2014/chart" uri="{C3380CC4-5D6E-409C-BE32-E72D297353CC}">
                <c16:uniqueId val="{00000006-BBBC-45EE-A01E-AEFEA055F969}"/>
              </c:ext>
            </c:extLst>
          </c:dPt>
          <c:dPt>
            <c:idx val="16"/>
            <c:invertIfNegative val="0"/>
            <c:bubble3D val="0"/>
            <c:extLst>
              <c:ext xmlns:c16="http://schemas.microsoft.com/office/drawing/2014/chart" uri="{C3380CC4-5D6E-409C-BE32-E72D297353CC}">
                <c16:uniqueId val="{00000007-BBBC-45EE-A01E-AEFEA055F969}"/>
              </c:ext>
            </c:extLst>
          </c:dPt>
          <c:dPt>
            <c:idx val="17"/>
            <c:invertIfNegative val="0"/>
            <c:bubble3D val="0"/>
            <c:extLst>
              <c:ext xmlns:c16="http://schemas.microsoft.com/office/drawing/2014/chart" uri="{C3380CC4-5D6E-409C-BE32-E72D297353CC}">
                <c16:uniqueId val="{00000008-BBBC-45EE-A01E-AEFEA055F969}"/>
              </c:ext>
            </c:extLst>
          </c:dPt>
          <c:dPt>
            <c:idx val="18"/>
            <c:invertIfNegative val="0"/>
            <c:bubble3D val="0"/>
            <c:extLst>
              <c:ext xmlns:c16="http://schemas.microsoft.com/office/drawing/2014/chart" uri="{C3380CC4-5D6E-409C-BE32-E72D297353CC}">
                <c16:uniqueId val="{00000009-BBBC-45EE-A01E-AEFEA055F969}"/>
              </c:ext>
            </c:extLst>
          </c:dPt>
          <c:dPt>
            <c:idx val="21"/>
            <c:invertIfNegative val="0"/>
            <c:bubble3D val="0"/>
            <c:extLst>
              <c:ext xmlns:c16="http://schemas.microsoft.com/office/drawing/2014/chart" uri="{C3380CC4-5D6E-409C-BE32-E72D297353CC}">
                <c16:uniqueId val="{0000000A-BBBC-45EE-A01E-AEFEA055F969}"/>
              </c:ext>
            </c:extLst>
          </c:dPt>
          <c:dPt>
            <c:idx val="22"/>
            <c:invertIfNegative val="0"/>
            <c:bubble3D val="0"/>
            <c:extLst>
              <c:ext xmlns:c16="http://schemas.microsoft.com/office/drawing/2014/chart" uri="{C3380CC4-5D6E-409C-BE32-E72D297353CC}">
                <c16:uniqueId val="{0000000B-BBBC-45EE-A01E-AEFEA055F969}"/>
              </c:ext>
            </c:extLst>
          </c:dPt>
          <c:dPt>
            <c:idx val="23"/>
            <c:invertIfNegative val="0"/>
            <c:bubble3D val="0"/>
            <c:extLst>
              <c:ext xmlns:c16="http://schemas.microsoft.com/office/drawing/2014/chart" uri="{C3380CC4-5D6E-409C-BE32-E72D297353CC}">
                <c16:uniqueId val="{0000000C-BBBC-45EE-A01E-AEFEA055F969}"/>
              </c:ext>
            </c:extLst>
          </c:dPt>
          <c:dPt>
            <c:idx val="32"/>
            <c:invertIfNegative val="0"/>
            <c:bubble3D val="0"/>
            <c:extLst>
              <c:ext xmlns:c16="http://schemas.microsoft.com/office/drawing/2014/chart" uri="{C3380CC4-5D6E-409C-BE32-E72D297353CC}">
                <c16:uniqueId val="{0000000D-BBBC-45EE-A01E-AEFEA055F969}"/>
              </c:ext>
            </c:extLst>
          </c:dPt>
          <c:dLbls>
            <c:dLbl>
              <c:idx val="0"/>
              <c:layout>
                <c:manualLayout>
                  <c:x val="-8.55185185185185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BC-45EE-A01E-AEFEA055F969}"/>
                </c:ext>
              </c:extLst>
            </c:dLbl>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BC-45EE-A01E-AEFEA055F96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Ciudad de México</c:v>
                </c:pt>
                <c:pt idx="1">
                  <c:v>Morelos</c:v>
                </c:pt>
                <c:pt idx="2">
                  <c:v>Colima</c:v>
                </c:pt>
                <c:pt idx="3">
                  <c:v>Tlaxcala</c:v>
                </c:pt>
                <c:pt idx="4">
                  <c:v>Oaxaca</c:v>
                </c:pt>
                <c:pt idx="5">
                  <c:v>Guerrero</c:v>
                </c:pt>
                <c:pt idx="6">
                  <c:v>Campeche</c:v>
                </c:pt>
                <c:pt idx="7">
                  <c:v>Zacatecas</c:v>
                </c:pt>
                <c:pt idx="8">
                  <c:v>Veracruz</c:v>
                </c:pt>
                <c:pt idx="9">
                  <c:v>Chiapas</c:v>
                </c:pt>
                <c:pt idx="10">
                  <c:v>Aguascalientes</c:v>
                </c:pt>
                <c:pt idx="11">
                  <c:v>Michoacán</c:v>
                </c:pt>
                <c:pt idx="12">
                  <c:v>Durango</c:v>
                </c:pt>
                <c:pt idx="13">
                  <c:v>Hidalgo</c:v>
                </c:pt>
                <c:pt idx="14">
                  <c:v>Puebla</c:v>
                </c:pt>
                <c:pt idx="15">
                  <c:v>Nayarit</c:v>
                </c:pt>
                <c:pt idx="16">
                  <c:v>Sonora</c:v>
                </c:pt>
                <c:pt idx="17">
                  <c:v>Baja California Sur</c:v>
                </c:pt>
                <c:pt idx="18">
                  <c:v>Tamaulipas</c:v>
                </c:pt>
                <c:pt idx="19">
                  <c:v>Yucatán</c:v>
                </c:pt>
                <c:pt idx="20">
                  <c:v>San Luis Potosí</c:v>
                </c:pt>
                <c:pt idx="21">
                  <c:v>Tabasco</c:v>
                </c:pt>
                <c:pt idx="22">
                  <c:v>Estado de México</c:v>
                </c:pt>
                <c:pt idx="23">
                  <c:v>Sinaloa</c:v>
                </c:pt>
                <c:pt idx="24">
                  <c:v>Guanajuato</c:v>
                </c:pt>
                <c:pt idx="25">
                  <c:v>Coahuila</c:v>
                </c:pt>
                <c:pt idx="26">
                  <c:v>Querétaro</c:v>
                </c:pt>
                <c:pt idx="27">
                  <c:v>Chihuahua</c:v>
                </c:pt>
                <c:pt idx="28">
                  <c:v>Quintana Roo</c:v>
                </c:pt>
                <c:pt idx="29">
                  <c:v>Baja California</c:v>
                </c:pt>
                <c:pt idx="30">
                  <c:v>Jalisco</c:v>
                </c:pt>
                <c:pt idx="31">
                  <c:v>Nuevo León</c:v>
                </c:pt>
              </c:strCache>
            </c:strRef>
          </c:cat>
          <c:val>
            <c:numRef>
              <c:f>'F89'!$D$7:$D$38</c:f>
              <c:numCache>
                <c:formatCode>_-* #,##0_-;\-* #,##0_-;_-* "-"??_-;_-@_-</c:formatCode>
                <c:ptCount val="32"/>
                <c:pt idx="0">
                  <c:v>-16336</c:v>
                </c:pt>
                <c:pt idx="1">
                  <c:v>4943</c:v>
                </c:pt>
                <c:pt idx="2">
                  <c:v>5017</c:v>
                </c:pt>
                <c:pt idx="3">
                  <c:v>5315</c:v>
                </c:pt>
                <c:pt idx="4">
                  <c:v>7277</c:v>
                </c:pt>
                <c:pt idx="5">
                  <c:v>7533</c:v>
                </c:pt>
                <c:pt idx="6">
                  <c:v>7711</c:v>
                </c:pt>
                <c:pt idx="7">
                  <c:v>7810</c:v>
                </c:pt>
                <c:pt idx="8">
                  <c:v>8184</c:v>
                </c:pt>
                <c:pt idx="9">
                  <c:v>8962</c:v>
                </c:pt>
                <c:pt idx="10">
                  <c:v>11473</c:v>
                </c:pt>
                <c:pt idx="11">
                  <c:v>11486</c:v>
                </c:pt>
                <c:pt idx="12">
                  <c:v>11721</c:v>
                </c:pt>
                <c:pt idx="13">
                  <c:v>11977</c:v>
                </c:pt>
                <c:pt idx="14">
                  <c:v>12471</c:v>
                </c:pt>
                <c:pt idx="15">
                  <c:v>13211</c:v>
                </c:pt>
                <c:pt idx="16">
                  <c:v>16707</c:v>
                </c:pt>
                <c:pt idx="17">
                  <c:v>17805</c:v>
                </c:pt>
                <c:pt idx="18">
                  <c:v>18011</c:v>
                </c:pt>
                <c:pt idx="19">
                  <c:v>18378</c:v>
                </c:pt>
                <c:pt idx="20">
                  <c:v>20669</c:v>
                </c:pt>
                <c:pt idx="21">
                  <c:v>31120</c:v>
                </c:pt>
                <c:pt idx="22">
                  <c:v>32169</c:v>
                </c:pt>
                <c:pt idx="23">
                  <c:v>36881</c:v>
                </c:pt>
                <c:pt idx="24">
                  <c:v>37711</c:v>
                </c:pt>
                <c:pt idx="25">
                  <c:v>41831</c:v>
                </c:pt>
                <c:pt idx="26">
                  <c:v>41911</c:v>
                </c:pt>
                <c:pt idx="27">
                  <c:v>43023</c:v>
                </c:pt>
                <c:pt idx="28">
                  <c:v>61087</c:v>
                </c:pt>
                <c:pt idx="29">
                  <c:v>70292</c:v>
                </c:pt>
                <c:pt idx="30">
                  <c:v>83940</c:v>
                </c:pt>
                <c:pt idx="31">
                  <c:v>105681</c:v>
                </c:pt>
              </c:numCache>
            </c:numRef>
          </c:val>
          <c:extLst>
            <c:ext xmlns:c16="http://schemas.microsoft.com/office/drawing/2014/chart" uri="{C3380CC4-5D6E-409C-BE32-E72D297353CC}">
              <c16:uniqueId val="{0000000F-BBBC-45EE-A01E-AEFEA055F969}"/>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80000"/>
          <c:min val="-135000"/>
        </c:scaling>
        <c:delete val="0"/>
        <c:axPos val="b"/>
        <c:numFmt formatCode="_-* #,##0_-;\-* #,##0_-;_-* &quot;-&quot;??_-;_-@_-"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733A-44E3-9BD5-50D68145AB9E}"/>
              </c:ext>
            </c:extLst>
          </c:dPt>
          <c:dPt>
            <c:idx val="10"/>
            <c:invertIfNegative val="0"/>
            <c:bubble3D val="0"/>
            <c:extLst>
              <c:ext xmlns:c16="http://schemas.microsoft.com/office/drawing/2014/chart" uri="{C3380CC4-5D6E-409C-BE32-E72D297353CC}">
                <c16:uniqueId val="{00000001-733A-44E3-9BD5-50D68145AB9E}"/>
              </c:ext>
            </c:extLst>
          </c:dPt>
          <c:dPt>
            <c:idx val="11"/>
            <c:invertIfNegative val="0"/>
            <c:bubble3D val="0"/>
            <c:extLst>
              <c:ext xmlns:c16="http://schemas.microsoft.com/office/drawing/2014/chart" uri="{C3380CC4-5D6E-409C-BE32-E72D297353CC}">
                <c16:uniqueId val="{00000002-733A-44E3-9BD5-50D68145AB9E}"/>
              </c:ext>
            </c:extLst>
          </c:dPt>
          <c:dPt>
            <c:idx val="12"/>
            <c:invertIfNegative val="0"/>
            <c:bubble3D val="0"/>
            <c:extLst>
              <c:ext xmlns:c16="http://schemas.microsoft.com/office/drawing/2014/chart" uri="{C3380CC4-5D6E-409C-BE32-E72D297353CC}">
                <c16:uniqueId val="{00000003-733A-44E3-9BD5-50D68145AB9E}"/>
              </c:ext>
            </c:extLst>
          </c:dPt>
          <c:dPt>
            <c:idx val="13"/>
            <c:invertIfNegative val="0"/>
            <c:bubble3D val="0"/>
            <c:extLst>
              <c:ext xmlns:c16="http://schemas.microsoft.com/office/drawing/2014/chart" uri="{C3380CC4-5D6E-409C-BE32-E72D297353CC}">
                <c16:uniqueId val="{00000004-733A-44E3-9BD5-50D68145AB9E}"/>
              </c:ext>
            </c:extLst>
          </c:dPt>
          <c:dPt>
            <c:idx val="14"/>
            <c:invertIfNegative val="0"/>
            <c:bubble3D val="0"/>
            <c:spPr>
              <a:solidFill>
                <a:srgbClr val="C00000"/>
              </a:solidFill>
              <a:ln>
                <a:noFill/>
              </a:ln>
              <a:effectLst/>
            </c:spPr>
            <c:extLst>
              <c:ext xmlns:c16="http://schemas.microsoft.com/office/drawing/2014/chart" uri="{C3380CC4-5D6E-409C-BE32-E72D297353CC}">
                <c16:uniqueId val="{00000006-733A-44E3-9BD5-50D68145AB9E}"/>
              </c:ext>
            </c:extLst>
          </c:dPt>
          <c:dPt>
            <c:idx val="15"/>
            <c:invertIfNegative val="0"/>
            <c:bubble3D val="0"/>
            <c:extLst>
              <c:ext xmlns:c16="http://schemas.microsoft.com/office/drawing/2014/chart" uri="{C3380CC4-5D6E-409C-BE32-E72D297353CC}">
                <c16:uniqueId val="{00000007-733A-44E3-9BD5-50D68145AB9E}"/>
              </c:ext>
            </c:extLst>
          </c:dPt>
          <c:dPt>
            <c:idx val="16"/>
            <c:invertIfNegative val="0"/>
            <c:bubble3D val="0"/>
            <c:extLst>
              <c:ext xmlns:c16="http://schemas.microsoft.com/office/drawing/2014/chart" uri="{C3380CC4-5D6E-409C-BE32-E72D297353CC}">
                <c16:uniqueId val="{00000008-733A-44E3-9BD5-50D68145AB9E}"/>
              </c:ext>
            </c:extLst>
          </c:dPt>
          <c:dPt>
            <c:idx val="17"/>
            <c:invertIfNegative val="0"/>
            <c:bubble3D val="0"/>
            <c:extLst>
              <c:ext xmlns:c16="http://schemas.microsoft.com/office/drawing/2014/chart" uri="{C3380CC4-5D6E-409C-BE32-E72D297353CC}">
                <c16:uniqueId val="{00000009-733A-44E3-9BD5-50D68145AB9E}"/>
              </c:ext>
            </c:extLst>
          </c:dPt>
          <c:dPt>
            <c:idx val="18"/>
            <c:invertIfNegative val="0"/>
            <c:bubble3D val="0"/>
            <c:spPr>
              <a:solidFill>
                <a:srgbClr val="FFC000"/>
              </a:solidFill>
              <a:ln>
                <a:noFill/>
              </a:ln>
              <a:effectLst/>
            </c:spPr>
            <c:extLst>
              <c:ext xmlns:c16="http://schemas.microsoft.com/office/drawing/2014/chart" uri="{C3380CC4-5D6E-409C-BE32-E72D297353CC}">
                <c16:uniqueId val="{0000000B-733A-44E3-9BD5-50D68145AB9E}"/>
              </c:ext>
            </c:extLst>
          </c:dPt>
          <c:dPt>
            <c:idx val="21"/>
            <c:invertIfNegative val="0"/>
            <c:bubble3D val="0"/>
            <c:extLst>
              <c:ext xmlns:c16="http://schemas.microsoft.com/office/drawing/2014/chart" uri="{C3380CC4-5D6E-409C-BE32-E72D297353CC}">
                <c16:uniqueId val="{0000000C-733A-44E3-9BD5-50D68145AB9E}"/>
              </c:ext>
            </c:extLst>
          </c:dPt>
          <c:dPt>
            <c:idx val="22"/>
            <c:invertIfNegative val="0"/>
            <c:bubble3D val="0"/>
            <c:extLst>
              <c:ext xmlns:c16="http://schemas.microsoft.com/office/drawing/2014/chart" uri="{C3380CC4-5D6E-409C-BE32-E72D297353CC}">
                <c16:uniqueId val="{0000000D-733A-44E3-9BD5-50D68145AB9E}"/>
              </c:ext>
            </c:extLst>
          </c:dPt>
          <c:dPt>
            <c:idx val="23"/>
            <c:invertIfNegative val="0"/>
            <c:bubble3D val="0"/>
            <c:extLst>
              <c:ext xmlns:c16="http://schemas.microsoft.com/office/drawing/2014/chart" uri="{C3380CC4-5D6E-409C-BE32-E72D297353CC}">
                <c16:uniqueId val="{0000000E-733A-44E3-9BD5-50D68145AB9E}"/>
              </c:ext>
            </c:extLst>
          </c:dPt>
          <c:dPt>
            <c:idx val="32"/>
            <c:invertIfNegative val="0"/>
            <c:bubble3D val="0"/>
            <c:extLst>
              <c:ext xmlns:c16="http://schemas.microsoft.com/office/drawing/2014/chart" uri="{C3380CC4-5D6E-409C-BE32-E72D297353CC}">
                <c16:uniqueId val="{0000000F-733A-44E3-9BD5-50D68145AB9E}"/>
              </c:ext>
            </c:extLst>
          </c:dPt>
          <c:dLbls>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3A-44E3-9BD5-50D68145AB9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'F90'!$A$7:$A$39</c:f>
              <c:strCache>
                <c:ptCount val="33"/>
                <c:pt idx="0">
                  <c:v>Ciudad de México</c:v>
                </c:pt>
                <c:pt idx="1">
                  <c:v>Veracruz</c:v>
                </c:pt>
                <c:pt idx="2">
                  <c:v>Estado de México</c:v>
                </c:pt>
                <c:pt idx="3">
                  <c:v>Puebla</c:v>
                </c:pt>
                <c:pt idx="4">
                  <c:v>Morelos</c:v>
                </c:pt>
                <c:pt idx="5">
                  <c:v>Michoacán</c:v>
                </c:pt>
                <c:pt idx="6">
                  <c:v>Tamaulipas</c:v>
                </c:pt>
                <c:pt idx="7">
                  <c:v>Sonora</c:v>
                </c:pt>
                <c:pt idx="8">
                  <c:v>Aguascalientes</c:v>
                </c:pt>
                <c:pt idx="9">
                  <c:v>Oaxaca</c:v>
                </c:pt>
                <c:pt idx="10">
                  <c:v>Colima</c:v>
                </c:pt>
                <c:pt idx="11">
                  <c:v>Guanajuato</c:v>
                </c:pt>
                <c:pt idx="12">
                  <c:v>Chiapas</c:v>
                </c:pt>
                <c:pt idx="13">
                  <c:v>Nacional</c:v>
                </c:pt>
                <c:pt idx="14">
                  <c:v>Zacatecas</c:v>
                </c:pt>
                <c:pt idx="15">
                  <c:v>San Luis Potosí</c:v>
                </c:pt>
                <c:pt idx="16">
                  <c:v>Jalisco</c:v>
                </c:pt>
                <c:pt idx="17">
                  <c:v>Chihuahua</c:v>
                </c:pt>
                <c:pt idx="18">
                  <c:v>Durango</c:v>
                </c:pt>
                <c:pt idx="19">
                  <c:v>Yucatán</c:v>
                </c:pt>
                <c:pt idx="20">
                  <c:v>Guerrero</c:v>
                </c:pt>
                <c:pt idx="21">
                  <c:v>Tlaxcala</c:v>
                </c:pt>
                <c:pt idx="22">
                  <c:v>Hidalgo</c:v>
                </c:pt>
                <c:pt idx="23">
                  <c:v>Coahuila</c:v>
                </c:pt>
                <c:pt idx="24">
                  <c:v>Campeche</c:v>
                </c:pt>
                <c:pt idx="25">
                  <c:v>Nuevo León</c:v>
                </c:pt>
                <c:pt idx="26">
                  <c:v>Sinaloa</c:v>
                </c:pt>
                <c:pt idx="27">
                  <c:v>Querétaro</c:v>
                </c:pt>
                <c:pt idx="28">
                  <c:v>Baja California</c:v>
                </c:pt>
                <c:pt idx="29">
                  <c:v>Nayarit</c:v>
                </c:pt>
                <c:pt idx="30">
                  <c:v>Baja California Sur</c:v>
                </c:pt>
                <c:pt idx="31">
                  <c:v>Quintana Roo</c:v>
                </c:pt>
                <c:pt idx="32">
                  <c:v>Tabasco</c:v>
                </c:pt>
              </c:strCache>
            </c:strRef>
          </c:cat>
          <c:val>
            <c:numRef>
              <c:f>'F90'!$E$7:$E$39</c:f>
              <c:numCache>
                <c:formatCode>0.00%</c:formatCode>
                <c:ptCount val="33"/>
                <c:pt idx="0">
                  <c:v>-5.0155323077527569E-3</c:v>
                </c:pt>
                <c:pt idx="1">
                  <c:v>1.1672935306778154E-2</c:v>
                </c:pt>
                <c:pt idx="2">
                  <c:v>2.0367371178862337E-2</c:v>
                </c:pt>
                <c:pt idx="3">
                  <c:v>2.123934498820601E-2</c:v>
                </c:pt>
                <c:pt idx="4">
                  <c:v>2.4673178961659881E-2</c:v>
                </c:pt>
                <c:pt idx="5">
                  <c:v>2.5646292831273954E-2</c:v>
                </c:pt>
                <c:pt idx="6">
                  <c:v>2.6790003911926652E-2</c:v>
                </c:pt>
                <c:pt idx="7">
                  <c:v>2.9021734598868809E-2</c:v>
                </c:pt>
                <c:pt idx="8">
                  <c:v>3.5658119658119602E-2</c:v>
                </c:pt>
                <c:pt idx="9">
                  <c:v>3.585594552379634E-2</c:v>
                </c:pt>
                <c:pt idx="10">
                  <c:v>3.7215616168059906E-2</c:v>
                </c:pt>
                <c:pt idx="11">
                  <c:v>3.9028484553057519E-2</c:v>
                </c:pt>
                <c:pt idx="12">
                  <c:v>4.0699918709155902E-2</c:v>
                </c:pt>
                <c:pt idx="13">
                  <c:v>4.0827501011492018E-2</c:v>
                </c:pt>
                <c:pt idx="14">
                  <c:v>4.2639616079666709E-2</c:v>
                </c:pt>
                <c:pt idx="15">
                  <c:v>4.7767616749749831E-2</c:v>
                </c:pt>
                <c:pt idx="16">
                  <c:v>4.8168434583260478E-2</c:v>
                </c:pt>
                <c:pt idx="17">
                  <c:v>4.8381328943106983E-2</c:v>
                </c:pt>
                <c:pt idx="18">
                  <c:v>4.9601570864525657E-2</c:v>
                </c:pt>
                <c:pt idx="19">
                  <c:v>5.099220882999278E-2</c:v>
                </c:pt>
                <c:pt idx="20">
                  <c:v>5.2424265621846544E-2</c:v>
                </c:pt>
                <c:pt idx="21">
                  <c:v>5.3637024179550297E-2</c:v>
                </c:pt>
                <c:pt idx="22">
                  <c:v>5.5110501686398861E-2</c:v>
                </c:pt>
                <c:pt idx="23">
                  <c:v>5.6195835723468868E-2</c:v>
                </c:pt>
                <c:pt idx="24">
                  <c:v>6.2059862697282142E-2</c:v>
                </c:pt>
                <c:pt idx="25">
                  <c:v>6.7156311699436477E-2</c:v>
                </c:pt>
                <c:pt idx="26">
                  <c:v>6.959624703733347E-2</c:v>
                </c:pt>
                <c:pt idx="27">
                  <c:v>7.2142305090464154E-2</c:v>
                </c:pt>
                <c:pt idx="28">
                  <c:v>7.5213038695788104E-2</c:v>
                </c:pt>
                <c:pt idx="29">
                  <c:v>9.0747355405962349E-2</c:v>
                </c:pt>
                <c:pt idx="30">
                  <c:v>0.10759803477220409</c:v>
                </c:pt>
                <c:pt idx="31">
                  <c:v>0.1714145410668686</c:v>
                </c:pt>
                <c:pt idx="32">
                  <c:v>0.18381462602111043</c:v>
                </c:pt>
              </c:numCache>
            </c:numRef>
          </c:val>
          <c:extLst>
            <c:ext xmlns:c16="http://schemas.microsoft.com/office/drawing/2014/chart" uri="{C3380CC4-5D6E-409C-BE32-E72D297353CC}">
              <c16:uniqueId val="{00000010-733A-44E3-9BD5-50D68145AB9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28000000000000003"/>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B58E-44C2-B7C4-387A8CB27952}"/>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B58E-44C2-B7C4-387A8CB27952}"/>
              </c:ext>
            </c:extLst>
          </c:dPt>
          <c:dPt>
            <c:idx val="22"/>
            <c:invertIfNegative val="0"/>
            <c:bubble3D val="0"/>
            <c:spPr>
              <a:solidFill>
                <a:srgbClr val="606868"/>
              </a:solidFill>
              <a:ln>
                <a:noFill/>
              </a:ln>
              <a:effectLst/>
            </c:spPr>
            <c:extLst>
              <c:ext xmlns:c16="http://schemas.microsoft.com/office/drawing/2014/chart" uri="{C3380CC4-5D6E-409C-BE32-E72D297353CC}">
                <c16:uniqueId val="{00000005-B58E-44C2-B7C4-387A8CB27952}"/>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8E-44C2-B7C4-387A8CB27952}"/>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E-44C2-B7C4-387A8CB27952}"/>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8E-44C2-B7C4-387A8CB2795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'F91'!$A$7:$A$28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'F91'!$D$7:$D$28</c:f>
              <c:numCache>
                <c:formatCode>#,##0</c:formatCode>
                <c:ptCount val="22"/>
                <c:pt idx="0">
                  <c:v>33385</c:v>
                </c:pt>
                <c:pt idx="1">
                  <c:v>-18691</c:v>
                </c:pt>
                <c:pt idx="2">
                  <c:v>12060</c:v>
                </c:pt>
                <c:pt idx="3">
                  <c:v>-1515</c:v>
                </c:pt>
                <c:pt idx="4">
                  <c:v>15281</c:v>
                </c:pt>
                <c:pt idx="5">
                  <c:v>14384</c:v>
                </c:pt>
                <c:pt idx="6">
                  <c:v>36473</c:v>
                </c:pt>
                <c:pt idx="7">
                  <c:v>39462</c:v>
                </c:pt>
                <c:pt idx="8">
                  <c:v>25758</c:v>
                </c:pt>
                <c:pt idx="9">
                  <c:v>-6072</c:v>
                </c:pt>
                <c:pt idx="10">
                  <c:v>35397</c:v>
                </c:pt>
                <c:pt idx="11">
                  <c:v>30905</c:v>
                </c:pt>
                <c:pt idx="12">
                  <c:v>25837</c:v>
                </c:pt>
                <c:pt idx="13">
                  <c:v>33907</c:v>
                </c:pt>
                <c:pt idx="14">
                  <c:v>36493</c:v>
                </c:pt>
                <c:pt idx="15">
                  <c:v>35447</c:v>
                </c:pt>
                <c:pt idx="16">
                  <c:v>47074</c:v>
                </c:pt>
                <c:pt idx="17">
                  <c:v>50984</c:v>
                </c:pt>
                <c:pt idx="18">
                  <c:v>32582</c:v>
                </c:pt>
                <c:pt idx="19">
                  <c:v>31119</c:v>
                </c:pt>
                <c:pt idx="20">
                  <c:v>-70064</c:v>
                </c:pt>
                <c:pt idx="21">
                  <c:v>46208</c:v>
                </c:pt>
              </c:numCache>
            </c:numRef>
          </c:val>
          <c:extLst xmlns:c15="http://schemas.microsoft.com/office/drawing/2012/chart">
            <c:ext xmlns:c16="http://schemas.microsoft.com/office/drawing/2014/chart" uri="{C3380CC4-5D6E-409C-BE32-E72D297353CC}">
              <c16:uniqueId val="{00000007-B58E-44C2-B7C4-387A8CB27952}"/>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40000"/>
          <c:min val="-22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1.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4" Type="http://schemas.openxmlformats.org/officeDocument/2006/relationships/chart" Target="../charts/chart106.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14.xml"/></Relationships>
</file>

<file path=xl/drawings/drawing1.xml><?xml version="1.0" encoding="utf-8"?>
<xdr:wsDr xmlns:xdr="http://schemas.openxmlformats.org/drawingml/2006/spreadsheetDrawing" xmlns:a="http://schemas.openxmlformats.org/drawingml/2006/main">
  <xdr:twoCellAnchor>
    <xdr:from>
      <xdr:col>0</xdr:col>
      <xdr:colOff>11904</xdr:colOff>
      <xdr:row>50</xdr:row>
      <xdr:rowOff>140493</xdr:rowOff>
    </xdr:from>
    <xdr:to>
      <xdr:col>1</xdr:col>
      <xdr:colOff>392904</xdr:colOff>
      <xdr:row>94</xdr:row>
      <xdr:rowOff>119063</xdr:rowOff>
    </xdr:to>
    <xdr:graphicFrame macro="">
      <xdr:nvGraphicFramePr>
        <xdr:cNvPr id="2" name="Gráfico 1">
          <a:extLst>
            <a:ext uri="{FF2B5EF4-FFF2-40B4-BE49-F238E27FC236}">
              <a16:creationId xmlns:a16="http://schemas.microsoft.com/office/drawing/2014/main" id="{D675071F-A54C-41C5-B68E-1B5F5AD75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557212</xdr:colOff>
      <xdr:row>4</xdr:row>
      <xdr:rowOff>171450</xdr:rowOff>
    </xdr:from>
    <xdr:to>
      <xdr:col>22</xdr:col>
      <xdr:colOff>557212</xdr:colOff>
      <xdr:row>19</xdr:row>
      <xdr:rowOff>57150</xdr:rowOff>
    </xdr:to>
    <xdr:graphicFrame macro="">
      <xdr:nvGraphicFramePr>
        <xdr:cNvPr id="2" name="Gráfico 1">
          <a:extLst>
            <a:ext uri="{FF2B5EF4-FFF2-40B4-BE49-F238E27FC236}">
              <a16:creationId xmlns:a16="http://schemas.microsoft.com/office/drawing/2014/main" id="{6C97B573-181F-4DEE-9CEC-86AD3939A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3</xdr:col>
      <xdr:colOff>669925</xdr:colOff>
      <xdr:row>2</xdr:row>
      <xdr:rowOff>34924</xdr:rowOff>
    </xdr:from>
    <xdr:to>
      <xdr:col>12</xdr:col>
      <xdr:colOff>184150</xdr:colOff>
      <xdr:row>19</xdr:row>
      <xdr:rowOff>47625</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2</xdr:col>
      <xdr:colOff>236509</xdr:colOff>
      <xdr:row>1</xdr:row>
      <xdr:rowOff>144910</xdr:rowOff>
    </xdr:from>
    <xdr:to>
      <xdr:col>10</xdr:col>
      <xdr:colOff>179358</xdr:colOff>
      <xdr:row>46</xdr:row>
      <xdr:rowOff>62543</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539749</xdr:colOff>
      <xdr:row>27</xdr:row>
      <xdr:rowOff>9524</xdr:rowOff>
    </xdr:from>
    <xdr:to>
      <xdr:col>3</xdr:col>
      <xdr:colOff>504825</xdr:colOff>
      <xdr:row>53</xdr:row>
      <xdr:rowOff>142875</xdr:rowOff>
    </xdr:to>
    <xdr:graphicFrame macro="">
      <xdr:nvGraphicFramePr>
        <xdr:cNvPr id="2" name="Gráfico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628651</xdr:colOff>
      <xdr:row>3</xdr:row>
      <xdr:rowOff>123825</xdr:rowOff>
    </xdr:from>
    <xdr:to>
      <xdr:col>10</xdr:col>
      <xdr:colOff>476250</xdr:colOff>
      <xdr:row>31</xdr:row>
      <xdr:rowOff>76200</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676276</xdr:colOff>
      <xdr:row>21</xdr:row>
      <xdr:rowOff>41274</xdr:rowOff>
    </xdr:from>
    <xdr:to>
      <xdr:col>13</xdr:col>
      <xdr:colOff>171450</xdr:colOff>
      <xdr:row>47</xdr:row>
      <xdr:rowOff>142875</xdr:rowOff>
    </xdr:to>
    <xdr:graphicFrame macro="">
      <xdr:nvGraphicFramePr>
        <xdr:cNvPr id="2" name="Gráfico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24</xdr:row>
      <xdr:rowOff>57150</xdr:rowOff>
    </xdr:to>
    <xdr:graphicFrame macro="">
      <xdr:nvGraphicFramePr>
        <xdr:cNvPr id="2" name="Gráfico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3</xdr:col>
      <xdr:colOff>34926</xdr:colOff>
      <xdr:row>1</xdr:row>
      <xdr:rowOff>161924</xdr:rowOff>
    </xdr:from>
    <xdr:to>
      <xdr:col>11</xdr:col>
      <xdr:colOff>28575</xdr:colOff>
      <xdr:row>41</xdr:row>
      <xdr:rowOff>3174</xdr:rowOff>
    </xdr:to>
    <xdr:graphicFrame macro="">
      <xdr:nvGraphicFramePr>
        <xdr:cNvPr id="2" name="Gráfico 1">
          <a:extLst>
            <a:ext uri="{FF2B5EF4-FFF2-40B4-BE49-F238E27FC236}">
              <a16:creationId xmlns:a16="http://schemas.microsoft.com/office/drawing/2014/main"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C2D9524B-6FF5-4ED7-B67F-D4E059B0F6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3DBA14B5-D699-4B92-80F2-A29EB6E11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8</xdr:col>
      <xdr:colOff>47625</xdr:colOff>
      <xdr:row>6</xdr:row>
      <xdr:rowOff>19050</xdr:rowOff>
    </xdr:from>
    <xdr:to>
      <xdr:col>17</xdr:col>
      <xdr:colOff>504825</xdr:colOff>
      <xdr:row>34</xdr:row>
      <xdr:rowOff>85050</xdr:rowOff>
    </xdr:to>
    <xdr:graphicFrame macro="">
      <xdr:nvGraphicFramePr>
        <xdr:cNvPr id="2" name="Gráfico 1">
          <a:extLst>
            <a:ext uri="{FF2B5EF4-FFF2-40B4-BE49-F238E27FC236}">
              <a16:creationId xmlns:a16="http://schemas.microsoft.com/office/drawing/2014/main" id="{19EABFD1-9D27-4A02-915C-7BD852DD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752475</xdr:colOff>
      <xdr:row>5</xdr:row>
      <xdr:rowOff>619125</xdr:rowOff>
    </xdr:from>
    <xdr:to>
      <xdr:col>21</xdr:col>
      <xdr:colOff>752475</xdr:colOff>
      <xdr:row>19</xdr:row>
      <xdr:rowOff>0</xdr:rowOff>
    </xdr:to>
    <xdr:graphicFrame macro="">
      <xdr:nvGraphicFramePr>
        <xdr:cNvPr id="2" name="Gráfico 1">
          <a:extLst>
            <a:ext uri="{FF2B5EF4-FFF2-40B4-BE49-F238E27FC236}">
              <a16:creationId xmlns:a16="http://schemas.microsoft.com/office/drawing/2014/main" id="{92517BD6-91D8-4C4F-A958-36883B662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7</xdr:col>
      <xdr:colOff>209550</xdr:colOff>
      <xdr:row>5</xdr:row>
      <xdr:rowOff>180975</xdr:rowOff>
    </xdr:from>
    <xdr:to>
      <xdr:col>17</xdr:col>
      <xdr:colOff>419100</xdr:colOff>
      <xdr:row>34</xdr:row>
      <xdr:rowOff>56475</xdr:rowOff>
    </xdr:to>
    <xdr:graphicFrame macro="">
      <xdr:nvGraphicFramePr>
        <xdr:cNvPr id="2" name="Gráfico 1">
          <a:extLst>
            <a:ext uri="{FF2B5EF4-FFF2-40B4-BE49-F238E27FC236}">
              <a16:creationId xmlns:a16="http://schemas.microsoft.com/office/drawing/2014/main" id="{548173A8-6588-4D88-B2BF-1DC9A16E5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544D9794-8459-4A32-9ADC-6D7393DCD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7</xdr:col>
      <xdr:colOff>200025</xdr:colOff>
      <xdr:row>6</xdr:row>
      <xdr:rowOff>9525</xdr:rowOff>
    </xdr:from>
    <xdr:to>
      <xdr:col>17</xdr:col>
      <xdr:colOff>405975</xdr:colOff>
      <xdr:row>34</xdr:row>
      <xdr:rowOff>75525</xdr:rowOff>
    </xdr:to>
    <xdr:graphicFrame macro="">
      <xdr:nvGraphicFramePr>
        <xdr:cNvPr id="2" name="Gráfico 1">
          <a:extLst>
            <a:ext uri="{FF2B5EF4-FFF2-40B4-BE49-F238E27FC236}">
              <a16:creationId xmlns:a16="http://schemas.microsoft.com/office/drawing/2014/main" id="{0ED6A448-28E7-4FF7-B87A-6DB320F38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12F3B690-2E66-4242-8186-DC868F49A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3</xdr:col>
      <xdr:colOff>15875</xdr:colOff>
      <xdr:row>4</xdr:row>
      <xdr:rowOff>19050</xdr:rowOff>
    </xdr:from>
    <xdr:to>
      <xdr:col>12</xdr:col>
      <xdr:colOff>409575</xdr:colOff>
      <xdr:row>34</xdr:row>
      <xdr:rowOff>0</xdr:rowOff>
    </xdr:to>
    <xdr:graphicFrame macro="">
      <xdr:nvGraphicFramePr>
        <xdr:cNvPr id="2" name="Gráfico 1">
          <a:extLst>
            <a:ext uri="{FF2B5EF4-FFF2-40B4-BE49-F238E27FC236}">
              <a16:creationId xmlns:a16="http://schemas.microsoft.com/office/drawing/2014/main" id="{A6DEC298-EC15-4DAD-A132-264055AD1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28575</xdr:colOff>
      <xdr:row>26</xdr:row>
      <xdr:rowOff>0</xdr:rowOff>
    </xdr:to>
    <xdr:graphicFrame macro="">
      <xdr:nvGraphicFramePr>
        <xdr:cNvPr id="2" name="Gráfico 1">
          <a:extLst>
            <a:ext uri="{FF2B5EF4-FFF2-40B4-BE49-F238E27FC236}">
              <a16:creationId xmlns:a16="http://schemas.microsoft.com/office/drawing/2014/main" id="{32D7FE0B-22F6-4F58-8E1C-E8B3A350E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2</xdr:col>
      <xdr:colOff>742950</xdr:colOff>
      <xdr:row>3</xdr:row>
      <xdr:rowOff>114299</xdr:rowOff>
    </xdr:from>
    <xdr:to>
      <xdr:col>10</xdr:col>
      <xdr:colOff>476250</xdr:colOff>
      <xdr:row>36</xdr:row>
      <xdr:rowOff>152399</xdr:rowOff>
    </xdr:to>
    <xdr:graphicFrame macro="">
      <xdr:nvGraphicFramePr>
        <xdr:cNvPr id="2" name="Gráfico 1">
          <a:extLst>
            <a:ext uri="{FF2B5EF4-FFF2-40B4-BE49-F238E27FC236}">
              <a16:creationId xmlns:a16="http://schemas.microsoft.com/office/drawing/2014/main" id="{3BF4C781-4FF5-4F52-8DB9-7B78B2393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3</xdr:col>
      <xdr:colOff>761999</xdr:colOff>
      <xdr:row>4</xdr:row>
      <xdr:rowOff>161924</xdr:rowOff>
    </xdr:from>
    <xdr:to>
      <xdr:col>11</xdr:col>
      <xdr:colOff>714374</xdr:colOff>
      <xdr:row>37</xdr:row>
      <xdr:rowOff>161924</xdr:rowOff>
    </xdr:to>
    <xdr:graphicFrame macro="">
      <xdr:nvGraphicFramePr>
        <xdr:cNvPr id="2" name="Gráfico 1">
          <a:extLst>
            <a:ext uri="{FF2B5EF4-FFF2-40B4-BE49-F238E27FC236}">
              <a16:creationId xmlns:a16="http://schemas.microsoft.com/office/drawing/2014/main" id="{90289AE4-E1BE-49B5-A925-DD4376526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23</xdr:row>
      <xdr:rowOff>127000</xdr:rowOff>
    </xdr:to>
    <xdr:graphicFrame macro="">
      <xdr:nvGraphicFramePr>
        <xdr:cNvPr id="2" name="Gráfico 1">
          <a:extLst>
            <a:ext uri="{FF2B5EF4-FFF2-40B4-BE49-F238E27FC236}">
              <a16:creationId xmlns:a16="http://schemas.microsoft.com/office/drawing/2014/main" id="{619472DB-F1F0-45EC-AC9C-948201E82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7164DEAD-F6FC-4B8F-9DAF-6E6247A4E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180975</xdr:colOff>
      <xdr:row>4</xdr:row>
      <xdr:rowOff>114300</xdr:rowOff>
    </xdr:from>
    <xdr:to>
      <xdr:col>11</xdr:col>
      <xdr:colOff>180975</xdr:colOff>
      <xdr:row>18</xdr:row>
      <xdr:rowOff>85725</xdr:rowOff>
    </xdr:to>
    <xdr:graphicFrame macro="">
      <xdr:nvGraphicFramePr>
        <xdr:cNvPr id="2" name="Gráfico 1">
          <a:extLst>
            <a:ext uri="{FF2B5EF4-FFF2-40B4-BE49-F238E27FC236}">
              <a16:creationId xmlns:a16="http://schemas.microsoft.com/office/drawing/2014/main" id="{5315DA15-4846-4ED9-B01A-D7F59DAC7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9FD8B345-1368-45E8-A330-0A0DB288B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1FDDDC56-91D4-4119-AAF9-EC95108A1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EB0E667B-7093-4761-B22E-87DC6B4A1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20</xdr:row>
      <xdr:rowOff>127000</xdr:rowOff>
    </xdr:to>
    <xdr:graphicFrame macro="">
      <xdr:nvGraphicFramePr>
        <xdr:cNvPr id="2" name="Gráfico 1">
          <a:extLst>
            <a:ext uri="{FF2B5EF4-FFF2-40B4-BE49-F238E27FC236}">
              <a16:creationId xmlns:a16="http://schemas.microsoft.com/office/drawing/2014/main" id="{677DD2D2-F956-4697-A7AB-297359F62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27C36AA1-B8A4-41F4-8978-CE9D4D2BD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D105EF8F-DE42-4F5B-9DE3-004E02B6A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E3F8950D-EF91-4AB7-B604-9DCCBC075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30852524-089A-4266-8BCC-2B20DE135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FAA17A4D-DF35-40CB-863C-C15BE4B69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28</xdr:row>
      <xdr:rowOff>36576</xdr:rowOff>
    </xdr:to>
    <xdr:graphicFrame macro="">
      <xdr:nvGraphicFramePr>
        <xdr:cNvPr id="2" name="Gráfico 1">
          <a:extLst>
            <a:ext uri="{FF2B5EF4-FFF2-40B4-BE49-F238E27FC236}">
              <a16:creationId xmlns:a16="http://schemas.microsoft.com/office/drawing/2014/main" id="{1A5E1294-5B73-4093-8686-E7563EC77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723900</xdr:colOff>
      <xdr:row>6</xdr:row>
      <xdr:rowOff>180974</xdr:rowOff>
    </xdr:from>
    <xdr:to>
      <xdr:col>8</xdr:col>
      <xdr:colOff>723900</xdr:colOff>
      <xdr:row>40</xdr:row>
      <xdr:rowOff>76199</xdr:rowOff>
    </xdr:to>
    <xdr:graphicFrame macro="">
      <xdr:nvGraphicFramePr>
        <xdr:cNvPr id="3" name="Gráfico 2">
          <a:extLst>
            <a:ext uri="{FF2B5EF4-FFF2-40B4-BE49-F238E27FC236}">
              <a16:creationId xmlns:a16="http://schemas.microsoft.com/office/drawing/2014/main" id="{C9D63946-C55E-4AF8-A76D-038B76512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31</xdr:row>
      <xdr:rowOff>77216</xdr:rowOff>
    </xdr:to>
    <xdr:graphicFrame macro="">
      <xdr:nvGraphicFramePr>
        <xdr:cNvPr id="2" name="Gráfico 1">
          <a:extLst>
            <a:ext uri="{FF2B5EF4-FFF2-40B4-BE49-F238E27FC236}">
              <a16:creationId xmlns:a16="http://schemas.microsoft.com/office/drawing/2014/main" id="{059E6E94-0851-403A-B1AD-368DA520D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00000000-0008-0000-8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00000000-0008-0000-9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00000000-0008-0000-9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00000000-0008-0000-9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00000000-0008-0000-9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00000000-0008-0000-9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7</xdr:col>
      <xdr:colOff>0</xdr:colOff>
      <xdr:row>5</xdr:row>
      <xdr:rowOff>190499</xdr:rowOff>
    </xdr:from>
    <xdr:to>
      <xdr:col>16</xdr:col>
      <xdr:colOff>495300</xdr:colOff>
      <xdr:row>24</xdr:row>
      <xdr:rowOff>142874</xdr:rowOff>
    </xdr:to>
    <xdr:graphicFrame macro="">
      <xdr:nvGraphicFramePr>
        <xdr:cNvPr id="2" name="Gráfico 1">
          <a:extLst>
            <a:ext uri="{FF2B5EF4-FFF2-40B4-BE49-F238E27FC236}">
              <a16:creationId xmlns:a16="http://schemas.microsoft.com/office/drawing/2014/main" id="{ACB1CC63-D7B6-4087-A260-A3E62A471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38100</xdr:colOff>
      <xdr:row>5</xdr:row>
      <xdr:rowOff>47625</xdr:rowOff>
    </xdr:from>
    <xdr:to>
      <xdr:col>9</xdr:col>
      <xdr:colOff>38100</xdr:colOff>
      <xdr:row>38</xdr:row>
      <xdr:rowOff>66675</xdr:rowOff>
    </xdr:to>
    <xdr:graphicFrame macro="">
      <xdr:nvGraphicFramePr>
        <xdr:cNvPr id="2" name="Gráfico 1">
          <a:extLst>
            <a:ext uri="{FF2B5EF4-FFF2-40B4-BE49-F238E27FC236}">
              <a16:creationId xmlns:a16="http://schemas.microsoft.com/office/drawing/2014/main" id="{69B2F1C8-4F98-473B-8951-D1246D64B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6</xdr:col>
      <xdr:colOff>152400</xdr:colOff>
      <xdr:row>5</xdr:row>
      <xdr:rowOff>63500</xdr:rowOff>
    </xdr:from>
    <xdr:to>
      <xdr:col>12</xdr:col>
      <xdr:colOff>304800</xdr:colOff>
      <xdr:row>38</xdr:row>
      <xdr:rowOff>127000</xdr:rowOff>
    </xdr:to>
    <xdr:graphicFrame macro="">
      <xdr:nvGraphicFramePr>
        <xdr:cNvPr id="2" name="Gráfico 1">
          <a:extLst>
            <a:ext uri="{FF2B5EF4-FFF2-40B4-BE49-F238E27FC236}">
              <a16:creationId xmlns:a16="http://schemas.microsoft.com/office/drawing/2014/main" id="{7EF0137E-9E29-4466-A456-118987BCA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6</xdr:col>
      <xdr:colOff>152400</xdr:colOff>
      <xdr:row>5</xdr:row>
      <xdr:rowOff>63500</xdr:rowOff>
    </xdr:from>
    <xdr:to>
      <xdr:col>12</xdr:col>
      <xdr:colOff>304800</xdr:colOff>
      <xdr:row>38</xdr:row>
      <xdr:rowOff>127000</xdr:rowOff>
    </xdr:to>
    <xdr:graphicFrame macro="">
      <xdr:nvGraphicFramePr>
        <xdr:cNvPr id="2" name="Gráfico 1">
          <a:extLst>
            <a:ext uri="{FF2B5EF4-FFF2-40B4-BE49-F238E27FC236}">
              <a16:creationId xmlns:a16="http://schemas.microsoft.com/office/drawing/2014/main" id="{C5035CB0-D10D-4B59-9D8A-BB27FC6F7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6</xdr:col>
      <xdr:colOff>0</xdr:colOff>
      <xdr:row>5</xdr:row>
      <xdr:rowOff>0</xdr:rowOff>
    </xdr:from>
    <xdr:to>
      <xdr:col>13</xdr:col>
      <xdr:colOff>609600</xdr:colOff>
      <xdr:row>20</xdr:row>
      <xdr:rowOff>22500</xdr:rowOff>
    </xdr:to>
    <xdr:graphicFrame macro="">
      <xdr:nvGraphicFramePr>
        <xdr:cNvPr id="2" name="Gráfico 1">
          <a:extLst>
            <a:ext uri="{FF2B5EF4-FFF2-40B4-BE49-F238E27FC236}">
              <a16:creationId xmlns:a16="http://schemas.microsoft.com/office/drawing/2014/main" id="{2BA0208A-55C5-4C0B-9E68-FEA6F9ADC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6</xdr:col>
      <xdr:colOff>152400</xdr:colOff>
      <xdr:row>5</xdr:row>
      <xdr:rowOff>63500</xdr:rowOff>
    </xdr:from>
    <xdr:to>
      <xdr:col>12</xdr:col>
      <xdr:colOff>304800</xdr:colOff>
      <xdr:row>38</xdr:row>
      <xdr:rowOff>127000</xdr:rowOff>
    </xdr:to>
    <xdr:graphicFrame macro="">
      <xdr:nvGraphicFramePr>
        <xdr:cNvPr id="2" name="Gráfico 1">
          <a:extLst>
            <a:ext uri="{FF2B5EF4-FFF2-40B4-BE49-F238E27FC236}">
              <a16:creationId xmlns:a16="http://schemas.microsoft.com/office/drawing/2014/main" id="{DE2ECD6A-9648-4E14-AC18-B311DD38F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6</xdr:col>
      <xdr:colOff>152400</xdr:colOff>
      <xdr:row>5</xdr:row>
      <xdr:rowOff>63500</xdr:rowOff>
    </xdr:from>
    <xdr:to>
      <xdr:col>12</xdr:col>
      <xdr:colOff>304800</xdr:colOff>
      <xdr:row>38</xdr:row>
      <xdr:rowOff>127000</xdr:rowOff>
    </xdr:to>
    <xdr:graphicFrame macro="">
      <xdr:nvGraphicFramePr>
        <xdr:cNvPr id="2" name="Gráfico 1">
          <a:extLst>
            <a:ext uri="{FF2B5EF4-FFF2-40B4-BE49-F238E27FC236}">
              <a16:creationId xmlns:a16="http://schemas.microsoft.com/office/drawing/2014/main" id="{C4B6632F-235E-425C-A3AE-376226489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639699</xdr:colOff>
      <xdr:row>24</xdr:row>
      <xdr:rowOff>20828</xdr:rowOff>
    </xdr:to>
    <xdr:graphicFrame macro="">
      <xdr:nvGraphicFramePr>
        <xdr:cNvPr id="2" name="Gráfico 1">
          <a:extLst>
            <a:ext uri="{FF2B5EF4-FFF2-40B4-BE49-F238E27FC236}">
              <a16:creationId xmlns:a16="http://schemas.microsoft.com/office/drawing/2014/main" id="{35B54C99-11AF-4054-AFEC-DF4BF91F6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7</xdr:col>
      <xdr:colOff>0</xdr:colOff>
      <xdr:row>7</xdr:row>
      <xdr:rowOff>0</xdr:rowOff>
    </xdr:from>
    <xdr:to>
      <xdr:col>14</xdr:col>
      <xdr:colOff>639699</xdr:colOff>
      <xdr:row>31</xdr:row>
      <xdr:rowOff>155321</xdr:rowOff>
    </xdr:to>
    <xdr:graphicFrame macro="">
      <xdr:nvGraphicFramePr>
        <xdr:cNvPr id="2" name="Chart 1">
          <a:extLst>
            <a:ext uri="{FF2B5EF4-FFF2-40B4-BE49-F238E27FC236}">
              <a16:creationId xmlns:a16="http://schemas.microsoft.com/office/drawing/2014/main" id="{1E3CC374-975E-43A5-A1E1-D87AF4490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639699</xdr:colOff>
      <xdr:row>33</xdr:row>
      <xdr:rowOff>171450</xdr:rowOff>
    </xdr:to>
    <xdr:graphicFrame macro="">
      <xdr:nvGraphicFramePr>
        <xdr:cNvPr id="2" name="Gráfico 1">
          <a:extLst>
            <a:ext uri="{FF2B5EF4-FFF2-40B4-BE49-F238E27FC236}">
              <a16:creationId xmlns:a16="http://schemas.microsoft.com/office/drawing/2014/main" id="{949EF9F2-213B-4027-B814-4560A3CCA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639699</xdr:colOff>
      <xdr:row>32</xdr:row>
      <xdr:rowOff>171450</xdr:rowOff>
    </xdr:to>
    <xdr:graphicFrame macro="">
      <xdr:nvGraphicFramePr>
        <xdr:cNvPr id="2" name="Gráfico 1">
          <a:extLst>
            <a:ext uri="{FF2B5EF4-FFF2-40B4-BE49-F238E27FC236}">
              <a16:creationId xmlns:a16="http://schemas.microsoft.com/office/drawing/2014/main" id="{7DCDD82A-0C16-4F29-9DD9-6D3FC5C9F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00000000-0008-0000-A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171450</xdr:colOff>
      <xdr:row>3</xdr:row>
      <xdr:rowOff>180974</xdr:rowOff>
    </xdr:from>
    <xdr:to>
      <xdr:col>10</xdr:col>
      <xdr:colOff>171450</xdr:colOff>
      <xdr:row>36</xdr:row>
      <xdr:rowOff>171449</xdr:rowOff>
    </xdr:to>
    <xdr:graphicFrame macro="">
      <xdr:nvGraphicFramePr>
        <xdr:cNvPr id="2" name="Gráfico 1">
          <a:extLst>
            <a:ext uri="{FF2B5EF4-FFF2-40B4-BE49-F238E27FC236}">
              <a16:creationId xmlns:a16="http://schemas.microsoft.com/office/drawing/2014/main" id="{8CD75DB7-05D1-4A91-8017-C80971762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00000000-0008-0000-A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00000000-0008-0000-A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00000000-0008-0000-A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00000000-0008-0000-A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00000000-0008-0000-A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00000000-0008-0000-A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00000000-0008-0000-A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00000000-0008-0000-A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00000000-0008-0000-A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00000000-0008-0000-A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336176</xdr:colOff>
      <xdr:row>6</xdr:row>
      <xdr:rowOff>129988</xdr:rowOff>
    </xdr:from>
    <xdr:to>
      <xdr:col>8</xdr:col>
      <xdr:colOff>336176</xdr:colOff>
      <xdr:row>39</xdr:row>
      <xdr:rowOff>11206</xdr:rowOff>
    </xdr:to>
    <xdr:graphicFrame macro="">
      <xdr:nvGraphicFramePr>
        <xdr:cNvPr id="2" name="Gráfico 1">
          <a:extLst>
            <a:ext uri="{FF2B5EF4-FFF2-40B4-BE49-F238E27FC236}">
              <a16:creationId xmlns:a16="http://schemas.microsoft.com/office/drawing/2014/main" id="{5BA32928-1BF3-4896-86F0-B1D3B7776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00000000-0008-0000-A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7</xdr:row>
      <xdr:rowOff>51546</xdr:rowOff>
    </xdr:from>
    <xdr:to>
      <xdr:col>9</xdr:col>
      <xdr:colOff>0</xdr:colOff>
      <xdr:row>40</xdr:row>
      <xdr:rowOff>123263</xdr:rowOff>
    </xdr:to>
    <xdr:graphicFrame macro="">
      <xdr:nvGraphicFramePr>
        <xdr:cNvPr id="2" name="Gráfico 1">
          <a:extLst>
            <a:ext uri="{FF2B5EF4-FFF2-40B4-BE49-F238E27FC236}">
              <a16:creationId xmlns:a16="http://schemas.microsoft.com/office/drawing/2014/main" id="{1DBA54C2-47F4-4649-BA92-1A69B19DF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485775</xdr:colOff>
      <xdr:row>6</xdr:row>
      <xdr:rowOff>38100</xdr:rowOff>
    </xdr:from>
    <xdr:to>
      <xdr:col>9</xdr:col>
      <xdr:colOff>485775</xdr:colOff>
      <xdr:row>20</xdr:row>
      <xdr:rowOff>114300</xdr:rowOff>
    </xdr:to>
    <xdr:graphicFrame macro="">
      <xdr:nvGraphicFramePr>
        <xdr:cNvPr id="2" name="Gráfico 1">
          <a:extLst>
            <a:ext uri="{FF2B5EF4-FFF2-40B4-BE49-F238E27FC236}">
              <a16:creationId xmlns:a16="http://schemas.microsoft.com/office/drawing/2014/main" id="{5D7237F9-DCF1-4012-84C9-E9688399F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19050</xdr:colOff>
      <xdr:row>6</xdr:row>
      <xdr:rowOff>0</xdr:rowOff>
    </xdr:from>
    <xdr:to>
      <xdr:col>9</xdr:col>
      <xdr:colOff>19050</xdr:colOff>
      <xdr:row>20</xdr:row>
      <xdr:rowOff>76200</xdr:rowOff>
    </xdr:to>
    <xdr:graphicFrame macro="">
      <xdr:nvGraphicFramePr>
        <xdr:cNvPr id="2" name="Gráfico 1">
          <a:extLst>
            <a:ext uri="{FF2B5EF4-FFF2-40B4-BE49-F238E27FC236}">
              <a16:creationId xmlns:a16="http://schemas.microsoft.com/office/drawing/2014/main" id="{508CEEC2-A862-4FFB-A17D-C622E099D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4761</xdr:colOff>
      <xdr:row>6</xdr:row>
      <xdr:rowOff>0</xdr:rowOff>
    </xdr:from>
    <xdr:to>
      <xdr:col>16</xdr:col>
      <xdr:colOff>257175</xdr:colOff>
      <xdr:row>20</xdr:row>
      <xdr:rowOff>0</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752475</xdr:colOff>
      <xdr:row>3</xdr:row>
      <xdr:rowOff>171450</xdr:rowOff>
    </xdr:from>
    <xdr:to>
      <xdr:col>9</xdr:col>
      <xdr:colOff>752475</xdr:colOff>
      <xdr:row>18</xdr:row>
      <xdr:rowOff>57150</xdr:rowOff>
    </xdr:to>
    <xdr:graphicFrame macro="">
      <xdr:nvGraphicFramePr>
        <xdr:cNvPr id="2" name="Gráfico 1">
          <a:extLst>
            <a:ext uri="{FF2B5EF4-FFF2-40B4-BE49-F238E27FC236}">
              <a16:creationId xmlns:a16="http://schemas.microsoft.com/office/drawing/2014/main" id="{31F9284B-CFB9-4F50-8792-F1BDB3F4A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1681</xdr:colOff>
      <xdr:row>6</xdr:row>
      <xdr:rowOff>10646</xdr:rowOff>
    </xdr:from>
    <xdr:to>
      <xdr:col>9</xdr:col>
      <xdr:colOff>1681</xdr:colOff>
      <xdr:row>20</xdr:row>
      <xdr:rowOff>86846</xdr:rowOff>
    </xdr:to>
    <xdr:graphicFrame macro="">
      <xdr:nvGraphicFramePr>
        <xdr:cNvPr id="2" name="Gráfico 1">
          <a:extLst>
            <a:ext uri="{FF2B5EF4-FFF2-40B4-BE49-F238E27FC236}">
              <a16:creationId xmlns:a16="http://schemas.microsoft.com/office/drawing/2014/main" id="{D5A0F066-8423-4111-AA79-BDF7C1A5E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758639</xdr:colOff>
      <xdr:row>25</xdr:row>
      <xdr:rowOff>10085</xdr:rowOff>
    </xdr:from>
    <xdr:to>
      <xdr:col>8</xdr:col>
      <xdr:colOff>758639</xdr:colOff>
      <xdr:row>35</xdr:row>
      <xdr:rowOff>86285</xdr:rowOff>
    </xdr:to>
    <xdr:graphicFrame macro="">
      <xdr:nvGraphicFramePr>
        <xdr:cNvPr id="3" name="Gráfico 2">
          <a:extLst>
            <a:ext uri="{FF2B5EF4-FFF2-40B4-BE49-F238E27FC236}">
              <a16:creationId xmlns:a16="http://schemas.microsoft.com/office/drawing/2014/main" id="{5CB53B16-A64C-4305-85FA-E6820236F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27454</xdr:colOff>
      <xdr:row>37</xdr:row>
      <xdr:rowOff>25773</xdr:rowOff>
    </xdr:from>
    <xdr:to>
      <xdr:col>9</xdr:col>
      <xdr:colOff>27454</xdr:colOff>
      <xdr:row>49</xdr:row>
      <xdr:rowOff>101973</xdr:rowOff>
    </xdr:to>
    <xdr:graphicFrame macro="">
      <xdr:nvGraphicFramePr>
        <xdr:cNvPr id="4" name="Gráfico 3">
          <a:extLst>
            <a:ext uri="{FF2B5EF4-FFF2-40B4-BE49-F238E27FC236}">
              <a16:creationId xmlns:a16="http://schemas.microsoft.com/office/drawing/2014/main" id="{557F5D98-546F-42D7-8340-6C3B03A66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8964</xdr:colOff>
      <xdr:row>52</xdr:row>
      <xdr:rowOff>140634</xdr:rowOff>
    </xdr:from>
    <xdr:to>
      <xdr:col>9</xdr:col>
      <xdr:colOff>8964</xdr:colOff>
      <xdr:row>61</xdr:row>
      <xdr:rowOff>112059</xdr:rowOff>
    </xdr:to>
    <xdr:graphicFrame macro="">
      <xdr:nvGraphicFramePr>
        <xdr:cNvPr id="5" name="Gráfico 4">
          <a:extLst>
            <a:ext uri="{FF2B5EF4-FFF2-40B4-BE49-F238E27FC236}">
              <a16:creationId xmlns:a16="http://schemas.microsoft.com/office/drawing/2014/main" id="{2A13F994-BF39-4D98-A0C4-564A85541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152400</xdr:colOff>
      <xdr:row>5</xdr:row>
      <xdr:rowOff>104775</xdr:rowOff>
    </xdr:from>
    <xdr:to>
      <xdr:col>9</xdr:col>
      <xdr:colOff>152400</xdr:colOff>
      <xdr:row>16</xdr:row>
      <xdr:rowOff>561975</xdr:rowOff>
    </xdr:to>
    <xdr:graphicFrame macro="">
      <xdr:nvGraphicFramePr>
        <xdr:cNvPr id="2" name="Gráfico 1">
          <a:extLst>
            <a:ext uri="{FF2B5EF4-FFF2-40B4-BE49-F238E27FC236}">
              <a16:creationId xmlns:a16="http://schemas.microsoft.com/office/drawing/2014/main" id="{4B03737B-4C41-4E26-B598-CBF71B905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514350</xdr:colOff>
      <xdr:row>17</xdr:row>
      <xdr:rowOff>171450</xdr:rowOff>
    </xdr:from>
    <xdr:to>
      <xdr:col>9</xdr:col>
      <xdr:colOff>514350</xdr:colOff>
      <xdr:row>29</xdr:row>
      <xdr:rowOff>257175</xdr:rowOff>
    </xdr:to>
    <xdr:graphicFrame macro="">
      <xdr:nvGraphicFramePr>
        <xdr:cNvPr id="3" name="Gráfico 2">
          <a:extLst>
            <a:ext uri="{FF2B5EF4-FFF2-40B4-BE49-F238E27FC236}">
              <a16:creationId xmlns:a16="http://schemas.microsoft.com/office/drawing/2014/main" id="{80E377EF-7CDC-4453-B04B-A565FE92F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628650</xdr:colOff>
      <xdr:row>30</xdr:row>
      <xdr:rowOff>0</xdr:rowOff>
    </xdr:from>
    <xdr:to>
      <xdr:col>9</xdr:col>
      <xdr:colOff>628650</xdr:colOff>
      <xdr:row>42</xdr:row>
      <xdr:rowOff>85725</xdr:rowOff>
    </xdr:to>
    <xdr:graphicFrame macro="">
      <xdr:nvGraphicFramePr>
        <xdr:cNvPr id="4" name="Gráfico 3">
          <a:extLst>
            <a:ext uri="{FF2B5EF4-FFF2-40B4-BE49-F238E27FC236}">
              <a16:creationId xmlns:a16="http://schemas.microsoft.com/office/drawing/2014/main" id="{76502CC8-0740-44A2-A1DF-873A63506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681295</xdr:colOff>
      <xdr:row>4</xdr:row>
      <xdr:rowOff>96289</xdr:rowOff>
    </xdr:from>
    <xdr:to>
      <xdr:col>16</xdr:col>
      <xdr:colOff>415017</xdr:colOff>
      <xdr:row>41</xdr:row>
      <xdr:rowOff>106134</xdr:rowOff>
    </xdr:to>
    <xdr:graphicFrame macro="">
      <xdr:nvGraphicFramePr>
        <xdr:cNvPr id="2" name="Gráfico 1">
          <a:extLst>
            <a:ext uri="{FF2B5EF4-FFF2-40B4-BE49-F238E27FC236}">
              <a16:creationId xmlns:a16="http://schemas.microsoft.com/office/drawing/2014/main" id="{F6EF0A15-ADB6-4190-8215-6A2EF1F31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573975</xdr:colOff>
      <xdr:row>5</xdr:row>
      <xdr:rowOff>166627</xdr:rowOff>
    </xdr:from>
    <xdr:to>
      <xdr:col>34</xdr:col>
      <xdr:colOff>395966</xdr:colOff>
      <xdr:row>42</xdr:row>
      <xdr:rowOff>42182</xdr:rowOff>
    </xdr:to>
    <xdr:graphicFrame macro="">
      <xdr:nvGraphicFramePr>
        <xdr:cNvPr id="3" name="Gráfico 2">
          <a:extLst>
            <a:ext uri="{FF2B5EF4-FFF2-40B4-BE49-F238E27FC236}">
              <a16:creationId xmlns:a16="http://schemas.microsoft.com/office/drawing/2014/main" id="{63548F6C-853B-4083-810B-E664EC0D4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654743</xdr:colOff>
      <xdr:row>51</xdr:row>
      <xdr:rowOff>40821</xdr:rowOff>
    </xdr:from>
    <xdr:to>
      <xdr:col>30</xdr:col>
      <xdr:colOff>176892</xdr:colOff>
      <xdr:row>83</xdr:row>
      <xdr:rowOff>176893</xdr:rowOff>
    </xdr:to>
    <xdr:graphicFrame macro="">
      <xdr:nvGraphicFramePr>
        <xdr:cNvPr id="5" name="Gráfico 4">
          <a:extLst>
            <a:ext uri="{FF2B5EF4-FFF2-40B4-BE49-F238E27FC236}">
              <a16:creationId xmlns:a16="http://schemas.microsoft.com/office/drawing/2014/main" id="{3299B168-41B4-4F08-BEE6-A1E777B8F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633670</xdr:colOff>
      <xdr:row>6</xdr:row>
      <xdr:rowOff>48664</xdr:rowOff>
    </xdr:from>
    <xdr:to>
      <xdr:col>16</xdr:col>
      <xdr:colOff>424542</xdr:colOff>
      <xdr:row>43</xdr:row>
      <xdr:rowOff>58509</xdr:rowOff>
    </xdr:to>
    <xdr:graphicFrame macro="">
      <xdr:nvGraphicFramePr>
        <xdr:cNvPr id="2" name="Gráfico 1">
          <a:extLst>
            <a:ext uri="{FF2B5EF4-FFF2-40B4-BE49-F238E27FC236}">
              <a16:creationId xmlns:a16="http://schemas.microsoft.com/office/drawing/2014/main" id="{E3297D74-9A48-4B14-A476-0782DAFEF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728921</xdr:colOff>
      <xdr:row>5</xdr:row>
      <xdr:rowOff>10565</xdr:rowOff>
    </xdr:from>
    <xdr:to>
      <xdr:col>13</xdr:col>
      <xdr:colOff>304800</xdr:colOff>
      <xdr:row>38</xdr:row>
      <xdr:rowOff>6928</xdr:rowOff>
    </xdr:to>
    <xdr:graphicFrame macro="">
      <xdr:nvGraphicFramePr>
        <xdr:cNvPr id="2" name="Gráfico 1">
          <a:extLst>
            <a:ext uri="{FF2B5EF4-FFF2-40B4-BE49-F238E27FC236}">
              <a16:creationId xmlns:a16="http://schemas.microsoft.com/office/drawing/2014/main" id="{3CE396F8-0EA9-441C-B32A-3A4119152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433821</xdr:colOff>
      <xdr:row>7</xdr:row>
      <xdr:rowOff>25113</xdr:rowOff>
    </xdr:from>
    <xdr:to>
      <xdr:col>30</xdr:col>
      <xdr:colOff>284628</xdr:colOff>
      <xdr:row>39</xdr:row>
      <xdr:rowOff>25113</xdr:rowOff>
    </xdr:to>
    <xdr:graphicFrame macro="">
      <xdr:nvGraphicFramePr>
        <xdr:cNvPr id="3" name="Gráfico 2">
          <a:extLst>
            <a:ext uri="{FF2B5EF4-FFF2-40B4-BE49-F238E27FC236}">
              <a16:creationId xmlns:a16="http://schemas.microsoft.com/office/drawing/2014/main" id="{3CBAC8C3-9048-4ED7-9216-1710EF5BC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619125</xdr:colOff>
      <xdr:row>8</xdr:row>
      <xdr:rowOff>14027</xdr:rowOff>
    </xdr:from>
    <xdr:to>
      <xdr:col>13</xdr:col>
      <xdr:colOff>671254</xdr:colOff>
      <xdr:row>41</xdr:row>
      <xdr:rowOff>6308</xdr:rowOff>
    </xdr:to>
    <xdr:graphicFrame macro="">
      <xdr:nvGraphicFramePr>
        <xdr:cNvPr id="2" name="Gráfico 1">
          <a:extLst>
            <a:ext uri="{FF2B5EF4-FFF2-40B4-BE49-F238E27FC236}">
              <a16:creationId xmlns:a16="http://schemas.microsoft.com/office/drawing/2014/main" id="{9C688FC3-5B47-4A86-92F5-8F3C72048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709871</xdr:colOff>
      <xdr:row>4</xdr:row>
      <xdr:rowOff>96290</xdr:rowOff>
    </xdr:from>
    <xdr:to>
      <xdr:col>14</xdr:col>
      <xdr:colOff>647700</xdr:colOff>
      <xdr:row>37</xdr:row>
      <xdr:rowOff>102178</xdr:rowOff>
    </xdr:to>
    <xdr:graphicFrame macro="">
      <xdr:nvGraphicFramePr>
        <xdr:cNvPr id="2" name="Gráfico 1">
          <a:extLst>
            <a:ext uri="{FF2B5EF4-FFF2-40B4-BE49-F238E27FC236}">
              <a16:creationId xmlns:a16="http://schemas.microsoft.com/office/drawing/2014/main" id="{3636FE12-58D4-475D-A147-6DAB5C139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472328</xdr:colOff>
      <xdr:row>6</xdr:row>
      <xdr:rowOff>188258</xdr:rowOff>
    </xdr:from>
    <xdr:to>
      <xdr:col>30</xdr:col>
      <xdr:colOff>494740</xdr:colOff>
      <xdr:row>38</xdr:row>
      <xdr:rowOff>199464</xdr:rowOff>
    </xdr:to>
    <xdr:graphicFrame macro="">
      <xdr:nvGraphicFramePr>
        <xdr:cNvPr id="3" name="Gráfico 2">
          <a:extLst>
            <a:ext uri="{FF2B5EF4-FFF2-40B4-BE49-F238E27FC236}">
              <a16:creationId xmlns:a16="http://schemas.microsoft.com/office/drawing/2014/main" id="{3E5BCB93-CE3D-441A-B36A-F4351EB3C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23</xdr:col>
      <xdr:colOff>90486</xdr:colOff>
      <xdr:row>6</xdr:row>
      <xdr:rowOff>38098</xdr:rowOff>
    </xdr:from>
    <xdr:to>
      <xdr:col>32</xdr:col>
      <xdr:colOff>169513</xdr:colOff>
      <xdr:row>30</xdr:row>
      <xdr:rowOff>104936</xdr:rowOff>
    </xdr:to>
    <xdr:graphicFrame macro="">
      <xdr:nvGraphicFramePr>
        <xdr:cNvPr id="2" name="Gráfico 1">
          <a:extLst>
            <a:ext uri="{FF2B5EF4-FFF2-40B4-BE49-F238E27FC236}">
              <a16:creationId xmlns:a16="http://schemas.microsoft.com/office/drawing/2014/main" id="{3943AC4A-D17E-4ACB-BFE7-4DF9821E53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6</xdr:row>
      <xdr:rowOff>0</xdr:rowOff>
    </xdr:from>
    <xdr:to>
      <xdr:col>15</xdr:col>
      <xdr:colOff>457200</xdr:colOff>
      <xdr:row>23</xdr:row>
      <xdr:rowOff>1500</xdr:rowOff>
    </xdr:to>
    <xdr:graphicFrame macro="">
      <xdr:nvGraphicFramePr>
        <xdr:cNvPr id="2" name="Gráfico 1">
          <a:extLst>
            <a:ext uri="{FF2B5EF4-FFF2-40B4-BE49-F238E27FC236}">
              <a16:creationId xmlns:a16="http://schemas.microsoft.com/office/drawing/2014/main" id="{C2474405-8335-44EA-AE3A-E562B5059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757235</xdr:colOff>
      <xdr:row>4</xdr:row>
      <xdr:rowOff>28574</xdr:rowOff>
    </xdr:from>
    <xdr:to>
      <xdr:col>15</xdr:col>
      <xdr:colOff>647700</xdr:colOff>
      <xdr:row>22</xdr:row>
      <xdr:rowOff>142875</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304800</xdr:colOff>
      <xdr:row>5</xdr:row>
      <xdr:rowOff>161924</xdr:rowOff>
    </xdr:from>
    <xdr:to>
      <xdr:col>16</xdr:col>
      <xdr:colOff>171450</xdr:colOff>
      <xdr:row>35</xdr:row>
      <xdr:rowOff>171449</xdr:rowOff>
    </xdr:to>
    <xdr:graphicFrame macro="">
      <xdr:nvGraphicFramePr>
        <xdr:cNvPr id="2" name="Gráfico 1">
          <a:extLst>
            <a:ext uri="{FF2B5EF4-FFF2-40B4-BE49-F238E27FC236}">
              <a16:creationId xmlns:a16="http://schemas.microsoft.com/office/drawing/2014/main" id="{25E3532D-9E13-4B60-8044-889F814B5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495300</xdr:colOff>
      <xdr:row>6</xdr:row>
      <xdr:rowOff>95250</xdr:rowOff>
    </xdr:from>
    <xdr:to>
      <xdr:col>10</xdr:col>
      <xdr:colOff>190500</xdr:colOff>
      <xdr:row>39</xdr:row>
      <xdr:rowOff>95250</xdr:rowOff>
    </xdr:to>
    <xdr:graphicFrame macro="">
      <xdr:nvGraphicFramePr>
        <xdr:cNvPr id="2" name="Gráfico 1">
          <a:extLst>
            <a:ext uri="{FF2B5EF4-FFF2-40B4-BE49-F238E27FC236}">
              <a16:creationId xmlns:a16="http://schemas.microsoft.com/office/drawing/2014/main" id="{5CDD1778-23FD-4AF0-95C2-7D67F1326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51039</xdr:colOff>
      <xdr:row>72</xdr:row>
      <xdr:rowOff>153476</xdr:rowOff>
    </xdr:from>
    <xdr:to>
      <xdr:col>9</xdr:col>
      <xdr:colOff>691235</xdr:colOff>
      <xdr:row>90</xdr:row>
      <xdr:rowOff>162476</xdr:rowOff>
    </xdr:to>
    <xdr:graphicFrame macro="">
      <xdr:nvGraphicFramePr>
        <xdr:cNvPr id="2" name="Gráfico 1">
          <a:extLst>
            <a:ext uri="{FF2B5EF4-FFF2-40B4-BE49-F238E27FC236}">
              <a16:creationId xmlns:a16="http://schemas.microsoft.com/office/drawing/2014/main" id="{F35F79C4-0A2E-4F1A-A786-EB0FC8C9B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4</xdr:row>
      <xdr:rowOff>180975</xdr:rowOff>
    </xdr:from>
    <xdr:to>
      <xdr:col>16</xdr:col>
      <xdr:colOff>638400</xdr:colOff>
      <xdr:row>32</xdr:row>
      <xdr:rowOff>27375</xdr:rowOff>
    </xdr:to>
    <xdr:graphicFrame macro="">
      <xdr:nvGraphicFramePr>
        <xdr:cNvPr id="2" name="Gráfico 1">
          <a:extLst>
            <a:ext uri="{FF2B5EF4-FFF2-40B4-BE49-F238E27FC236}">
              <a16:creationId xmlns:a16="http://schemas.microsoft.com/office/drawing/2014/main" id="{207D5859-A31D-4A94-9D3D-5984DFD4F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781049</xdr:colOff>
      <xdr:row>47</xdr:row>
      <xdr:rowOff>164042</xdr:rowOff>
    </xdr:from>
    <xdr:to>
      <xdr:col>17</xdr:col>
      <xdr:colOff>626108</xdr:colOff>
      <xdr:row>76</xdr:row>
      <xdr:rowOff>39542</xdr:rowOff>
    </xdr:to>
    <xdr:graphicFrame macro="">
      <xdr:nvGraphicFramePr>
        <xdr:cNvPr id="2" name="Gráfico 1">
          <a:extLst>
            <a:ext uri="{FF2B5EF4-FFF2-40B4-BE49-F238E27FC236}">
              <a16:creationId xmlns:a16="http://schemas.microsoft.com/office/drawing/2014/main" id="{554BC6D9-069B-4564-80B0-FDECD35A5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EB099D31-5CD4-46C9-AE19-D79F1DDC2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12</xdr:row>
      <xdr:rowOff>0</xdr:rowOff>
    </xdr:from>
    <xdr:to>
      <xdr:col>7</xdr:col>
      <xdr:colOff>606000</xdr:colOff>
      <xdr:row>23</xdr:row>
      <xdr:rowOff>64500</xdr:rowOff>
    </xdr:to>
    <xdr:graphicFrame macro="">
      <xdr:nvGraphicFramePr>
        <xdr:cNvPr id="2" name="Gráfico 1">
          <a:extLst>
            <a:ext uri="{FF2B5EF4-FFF2-40B4-BE49-F238E27FC236}">
              <a16:creationId xmlns:a16="http://schemas.microsoft.com/office/drawing/2014/main" id="{7896CF57-E903-4EAD-BCD9-A0DD8E54F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207643</xdr:colOff>
      <xdr:row>5</xdr:row>
      <xdr:rowOff>173355</xdr:rowOff>
    </xdr:from>
    <xdr:to>
      <xdr:col>13</xdr:col>
      <xdr:colOff>512653</xdr:colOff>
      <xdr:row>38</xdr:row>
      <xdr:rowOff>161925</xdr:rowOff>
    </xdr:to>
    <xdr:graphicFrame macro="">
      <xdr:nvGraphicFramePr>
        <xdr:cNvPr id="2" name="Gráfico 1">
          <a:extLst>
            <a:ext uri="{FF2B5EF4-FFF2-40B4-BE49-F238E27FC236}">
              <a16:creationId xmlns:a16="http://schemas.microsoft.com/office/drawing/2014/main" id="{B5877DD1-D72A-4F78-B8B9-F63EEAEE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310BBE5F-AF98-4F99-AB07-72D38D93C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12</xdr:row>
      <xdr:rowOff>0</xdr:rowOff>
    </xdr:from>
    <xdr:to>
      <xdr:col>7</xdr:col>
      <xdr:colOff>606000</xdr:colOff>
      <xdr:row>27</xdr:row>
      <xdr:rowOff>182880</xdr:rowOff>
    </xdr:to>
    <xdr:graphicFrame macro="">
      <xdr:nvGraphicFramePr>
        <xdr:cNvPr id="2" name="Gráfico 1">
          <a:extLst>
            <a:ext uri="{FF2B5EF4-FFF2-40B4-BE49-F238E27FC236}">
              <a16:creationId xmlns:a16="http://schemas.microsoft.com/office/drawing/2014/main" id="{27C21B9D-9306-4D1B-8E93-F90BA6C8D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38098</xdr:colOff>
      <xdr:row>2</xdr:row>
      <xdr:rowOff>28575</xdr:rowOff>
    </xdr:from>
    <xdr:to>
      <xdr:col>19</xdr:col>
      <xdr:colOff>485775</xdr:colOff>
      <xdr:row>26</xdr:row>
      <xdr:rowOff>9525</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398143</xdr:colOff>
      <xdr:row>5</xdr:row>
      <xdr:rowOff>154305</xdr:rowOff>
    </xdr:from>
    <xdr:to>
      <xdr:col>10</xdr:col>
      <xdr:colOff>703153</xdr:colOff>
      <xdr:row>38</xdr:row>
      <xdr:rowOff>152400</xdr:rowOff>
    </xdr:to>
    <xdr:graphicFrame macro="">
      <xdr:nvGraphicFramePr>
        <xdr:cNvPr id="2" name="Gráfico 1">
          <a:extLst>
            <a:ext uri="{FF2B5EF4-FFF2-40B4-BE49-F238E27FC236}">
              <a16:creationId xmlns:a16="http://schemas.microsoft.com/office/drawing/2014/main" id="{10369277-35C7-4B29-B9AD-16F541545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0</xdr:colOff>
      <xdr:row>5</xdr:row>
      <xdr:rowOff>76200</xdr:rowOff>
    </xdr:from>
    <xdr:to>
      <xdr:col>9</xdr:col>
      <xdr:colOff>0</xdr:colOff>
      <xdr:row>23</xdr:row>
      <xdr:rowOff>176212</xdr:rowOff>
    </xdr:to>
    <xdr:graphicFrame macro="">
      <xdr:nvGraphicFramePr>
        <xdr:cNvPr id="2" name="Gráfico 1">
          <a:extLst>
            <a:ext uri="{FF2B5EF4-FFF2-40B4-BE49-F238E27FC236}">
              <a16:creationId xmlns:a16="http://schemas.microsoft.com/office/drawing/2014/main" id="{B1DC3867-FDCB-4F6D-BC79-849AE4696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5</xdr:col>
      <xdr:colOff>19050</xdr:colOff>
      <xdr:row>6</xdr:row>
      <xdr:rowOff>19050</xdr:rowOff>
    </xdr:from>
    <xdr:to>
      <xdr:col>16</xdr:col>
      <xdr:colOff>438150</xdr:colOff>
      <xdr:row>22</xdr:row>
      <xdr:rowOff>38100</xdr:rowOff>
    </xdr:to>
    <xdr:graphicFrame macro="">
      <xdr:nvGraphicFramePr>
        <xdr:cNvPr id="2" name="Gráfico 1">
          <a:extLst>
            <a:ext uri="{FF2B5EF4-FFF2-40B4-BE49-F238E27FC236}">
              <a16:creationId xmlns:a16="http://schemas.microsoft.com/office/drawing/2014/main" id="{6E1427D1-DD9F-488B-A2FF-5316A84E8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19050</xdr:colOff>
      <xdr:row>7</xdr:row>
      <xdr:rowOff>9524</xdr:rowOff>
    </xdr:from>
    <xdr:to>
      <xdr:col>10</xdr:col>
      <xdr:colOff>323850</xdr:colOff>
      <xdr:row>39</xdr:row>
      <xdr:rowOff>0</xdr:rowOff>
    </xdr:to>
    <xdr:graphicFrame macro="">
      <xdr:nvGraphicFramePr>
        <xdr:cNvPr id="2" name="Gráfico 1">
          <a:extLst>
            <a:ext uri="{FF2B5EF4-FFF2-40B4-BE49-F238E27FC236}">
              <a16:creationId xmlns:a16="http://schemas.microsoft.com/office/drawing/2014/main" id="{D3620FFB-83BB-4E48-AB94-835640CAB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2</xdr:col>
      <xdr:colOff>495300</xdr:colOff>
      <xdr:row>3</xdr:row>
      <xdr:rowOff>190499</xdr:rowOff>
    </xdr:from>
    <xdr:to>
      <xdr:col>10</xdr:col>
      <xdr:colOff>190500</xdr:colOff>
      <xdr:row>37</xdr:row>
      <xdr:rowOff>66674</xdr:rowOff>
    </xdr:to>
    <xdr:graphicFrame macro="">
      <xdr:nvGraphicFramePr>
        <xdr:cNvPr id="2" name="Gráfico 1">
          <a:extLst>
            <a:ext uri="{FF2B5EF4-FFF2-40B4-BE49-F238E27FC236}">
              <a16:creationId xmlns:a16="http://schemas.microsoft.com/office/drawing/2014/main" id="{4758F893-1812-47A6-B25D-B739BE9A4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495300</xdr:colOff>
      <xdr:row>21</xdr:row>
      <xdr:rowOff>57150</xdr:rowOff>
    </xdr:from>
    <xdr:to>
      <xdr:col>12</xdr:col>
      <xdr:colOff>190500</xdr:colOff>
      <xdr:row>35</xdr:row>
      <xdr:rowOff>133350</xdr:rowOff>
    </xdr:to>
    <xdr:graphicFrame macro="">
      <xdr:nvGraphicFramePr>
        <xdr:cNvPr id="2" name="Gráfico 1">
          <a:extLst>
            <a:ext uri="{FF2B5EF4-FFF2-40B4-BE49-F238E27FC236}">
              <a16:creationId xmlns:a16="http://schemas.microsoft.com/office/drawing/2014/main" id="{E6CDA9D9-932F-4739-9815-F36676F5D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11</xdr:row>
      <xdr:rowOff>28575</xdr:rowOff>
    </xdr:from>
    <xdr:to>
      <xdr:col>9</xdr:col>
      <xdr:colOff>205740</xdr:colOff>
      <xdr:row>32</xdr:row>
      <xdr:rowOff>135255</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156210</xdr:colOff>
      <xdr:row>6</xdr:row>
      <xdr:rowOff>22860</xdr:rowOff>
    </xdr:from>
    <xdr:to>
      <xdr:col>9</xdr:col>
      <xdr:colOff>636270</xdr:colOff>
      <xdr:row>33</xdr:row>
      <xdr:rowOff>41910</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116205</xdr:colOff>
      <xdr:row>6</xdr:row>
      <xdr:rowOff>66675</xdr:rowOff>
    </xdr:from>
    <xdr:to>
      <xdr:col>12</xdr:col>
      <xdr:colOff>626745</xdr:colOff>
      <xdr:row>33</xdr:row>
      <xdr:rowOff>93345</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638175</xdr:colOff>
      <xdr:row>31</xdr:row>
      <xdr:rowOff>149860</xdr:rowOff>
    </xdr:to>
    <xdr:pic>
      <xdr:nvPicPr>
        <xdr:cNvPr id="2" name="Imagen 1">
          <a:extLst>
            <a:ext uri="{FF2B5EF4-FFF2-40B4-BE49-F238E27FC236}">
              <a16:creationId xmlns:a16="http://schemas.microsoft.com/office/drawing/2014/main" id="{1FE862ED-5EED-4DBE-A75B-DEB93E1D5F3D}"/>
            </a:ext>
          </a:extLst>
        </xdr:cNvPr>
        <xdr:cNvPicPr/>
      </xdr:nvPicPr>
      <xdr:blipFill>
        <a:blip xmlns:r="http://schemas.openxmlformats.org/officeDocument/2006/relationships" r:embed="rId1"/>
        <a:stretch>
          <a:fillRect/>
        </a:stretch>
      </xdr:blipFill>
      <xdr:spPr>
        <a:xfrm>
          <a:off x="0" y="952500"/>
          <a:ext cx="5972175" cy="4112260"/>
        </a:xfrm>
        <a:prstGeom prst="rect">
          <a:avLst/>
        </a:prstGeom>
        <a:ln>
          <a:solidFill>
            <a:srgbClr val="E7E6E6">
              <a:lumMod val="75000"/>
            </a:srgb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723898</xdr:colOff>
      <xdr:row>0</xdr:row>
      <xdr:rowOff>152400</xdr:rowOff>
    </xdr:from>
    <xdr:to>
      <xdr:col>19</xdr:col>
      <xdr:colOff>409575</xdr:colOff>
      <xdr:row>25</xdr:row>
      <xdr:rowOff>133350</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247650</xdr:colOff>
      <xdr:row>33</xdr:row>
      <xdr:rowOff>113665</xdr:rowOff>
    </xdr:to>
    <xdr:pic>
      <xdr:nvPicPr>
        <xdr:cNvPr id="2" name="Imagen 1">
          <a:extLst>
            <a:ext uri="{FF2B5EF4-FFF2-40B4-BE49-F238E27FC236}">
              <a16:creationId xmlns:a16="http://schemas.microsoft.com/office/drawing/2014/main" id="{6F3BD5B4-BFF2-4571-B6C2-9BF8CFFEEC85}"/>
            </a:ext>
          </a:extLst>
        </xdr:cNvPr>
        <xdr:cNvPicPr/>
      </xdr:nvPicPr>
      <xdr:blipFill>
        <a:blip xmlns:r="http://schemas.openxmlformats.org/officeDocument/2006/relationships" r:embed="rId1"/>
        <a:stretch>
          <a:fillRect/>
        </a:stretch>
      </xdr:blipFill>
      <xdr:spPr>
        <a:xfrm>
          <a:off x="0" y="952500"/>
          <a:ext cx="5972175" cy="4380865"/>
        </a:xfrm>
        <a:prstGeom prst="rect">
          <a:avLst/>
        </a:prstGeom>
        <a:ln>
          <a:solidFill>
            <a:srgbClr val="E7E6E6">
              <a:lumMod val="75000"/>
            </a:srgbClr>
          </a:solidFill>
        </a:ln>
      </xdr:spPr>
    </xdr:pic>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285727</xdr:colOff>
      <xdr:row>9</xdr:row>
      <xdr:rowOff>7486</xdr:rowOff>
    </xdr:from>
    <xdr:to>
      <xdr:col>29</xdr:col>
      <xdr:colOff>196829</xdr:colOff>
      <xdr:row>18</xdr:row>
      <xdr:rowOff>85466</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41</xdr:col>
      <xdr:colOff>0</xdr:colOff>
      <xdr:row>7</xdr:row>
      <xdr:rowOff>0</xdr:rowOff>
    </xdr:from>
    <xdr:to>
      <xdr:col>56</xdr:col>
      <xdr:colOff>222471</xdr:colOff>
      <xdr:row>25</xdr:row>
      <xdr:rowOff>102687</xdr:rowOff>
    </xdr:to>
    <xdr:graphicFrame macro="">
      <xdr:nvGraphicFramePr>
        <xdr:cNvPr id="4" name="Chart 2">
          <a:extLst>
            <a:ext uri="{FF2B5EF4-FFF2-40B4-BE49-F238E27FC236}">
              <a16:creationId xmlns:a16="http://schemas.microsoft.com/office/drawing/2014/main" id="{6CDB6A11-1767-4FA4-BF91-E63187690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309562</xdr:colOff>
      <xdr:row>5</xdr:row>
      <xdr:rowOff>0</xdr:rowOff>
    </xdr:from>
    <xdr:to>
      <xdr:col>12</xdr:col>
      <xdr:colOff>4762</xdr:colOff>
      <xdr:row>39</xdr:row>
      <xdr:rowOff>38100</xdr:rowOff>
    </xdr:to>
    <xdr:graphicFrame macro="">
      <xdr:nvGraphicFramePr>
        <xdr:cNvPr id="2" name="Chart 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0</xdr:colOff>
      <xdr:row>7</xdr:row>
      <xdr:rowOff>0</xdr:rowOff>
    </xdr:from>
    <xdr:to>
      <xdr:col>29</xdr:col>
      <xdr:colOff>355972</xdr:colOff>
      <xdr:row>31</xdr:row>
      <xdr:rowOff>118612</xdr:rowOff>
    </xdr:to>
    <xdr:graphicFrame macro="">
      <xdr:nvGraphicFramePr>
        <xdr:cNvPr id="3" name="Chart 2">
          <a:extLst>
            <a:ext uri="{FF2B5EF4-FFF2-40B4-BE49-F238E27FC236}">
              <a16:creationId xmlns:a16="http://schemas.microsoft.com/office/drawing/2014/main" id="{900FAC42-B413-43AD-8138-7471CD4E1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195262</xdr:colOff>
      <xdr:row>5</xdr:row>
      <xdr:rowOff>0</xdr:rowOff>
    </xdr:from>
    <xdr:to>
      <xdr:col>11</xdr:col>
      <xdr:colOff>500062</xdr:colOff>
      <xdr:row>38</xdr:row>
      <xdr:rowOff>19050</xdr:rowOff>
    </xdr:to>
    <xdr:graphicFrame macro="">
      <xdr:nvGraphicFramePr>
        <xdr:cNvPr id="2" name="Chart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0</xdr:colOff>
      <xdr:row>5</xdr:row>
      <xdr:rowOff>0</xdr:rowOff>
    </xdr:from>
    <xdr:to>
      <xdr:col>12</xdr:col>
      <xdr:colOff>24000</xdr:colOff>
      <xdr:row>22</xdr:row>
      <xdr:rowOff>1500</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3</xdr:col>
      <xdr:colOff>0</xdr:colOff>
      <xdr:row>6</xdr:row>
      <xdr:rowOff>0</xdr:rowOff>
    </xdr:from>
    <xdr:to>
      <xdr:col>11</xdr:col>
      <xdr:colOff>24000</xdr:colOff>
      <xdr:row>38</xdr:row>
      <xdr:rowOff>57150</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5</xdr:col>
      <xdr:colOff>761999</xdr:colOff>
      <xdr:row>4</xdr:row>
      <xdr:rowOff>0</xdr:rowOff>
    </xdr:from>
    <xdr:to>
      <xdr:col>14</xdr:col>
      <xdr:colOff>9524</xdr:colOff>
      <xdr:row>19</xdr:row>
      <xdr:rowOff>0</xdr:rowOff>
    </xdr:to>
    <xdr:graphicFrame macro="">
      <xdr:nvGraphicFramePr>
        <xdr:cNvPr id="2" name="Gráfico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638176</xdr:colOff>
      <xdr:row>6</xdr:row>
      <xdr:rowOff>9524</xdr:rowOff>
    </xdr:from>
    <xdr:to>
      <xdr:col>13</xdr:col>
      <xdr:colOff>47626</xdr:colOff>
      <xdr:row>15</xdr:row>
      <xdr:rowOff>95249</xdr:rowOff>
    </xdr:to>
    <xdr:sp macro="" textlink="">
      <xdr:nvSpPr>
        <xdr:cNvPr id="3" name="Cerrar llave 2">
          <a:extLst>
            <a:ext uri="{FF2B5EF4-FFF2-40B4-BE49-F238E27FC236}">
              <a16:creationId xmlns:a16="http://schemas.microsoft.com/office/drawing/2014/main" id="{00000000-0008-0000-3F00-000003000000}"/>
            </a:ext>
          </a:extLst>
        </xdr:cNvPr>
        <xdr:cNvSpPr/>
      </xdr:nvSpPr>
      <xdr:spPr>
        <a:xfrm>
          <a:off x="11706226" y="1152524"/>
          <a:ext cx="171450" cy="1800225"/>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114300</xdr:colOff>
      <xdr:row>9</xdr:row>
      <xdr:rowOff>95250</xdr:rowOff>
    </xdr:from>
    <xdr:to>
      <xdr:col>13</xdr:col>
      <xdr:colOff>723900</xdr:colOff>
      <xdr:row>11</xdr:row>
      <xdr:rowOff>80010</xdr:rowOff>
    </xdr:to>
    <xdr:sp macro="" textlink="">
      <xdr:nvSpPr>
        <xdr:cNvPr id="4" name="Cuadro de texto 2">
          <a:extLst>
            <a:ext uri="{FF2B5EF4-FFF2-40B4-BE49-F238E27FC236}">
              <a16:creationId xmlns:a16="http://schemas.microsoft.com/office/drawing/2014/main" id="{00000000-0008-0000-3F00-000004000000}"/>
            </a:ext>
          </a:extLst>
        </xdr:cNvPr>
        <xdr:cNvSpPr txBox="1">
          <a:spLocks noChangeArrowheads="1"/>
        </xdr:cNvSpPr>
      </xdr:nvSpPr>
      <xdr:spPr bwMode="auto">
        <a:xfrm>
          <a:off x="11944350" y="1809750"/>
          <a:ext cx="609600" cy="3657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chemeClr val="tx1">
                  <a:lumMod val="75000"/>
                  <a:lumOff val="25000"/>
                </a:schemeClr>
              </a:solidFill>
              <a:effectLst/>
              <a:latin typeface="Arial" panose="020B0604020202020204" pitchFamily="34" charset="0"/>
              <a:ea typeface="Calibri" panose="020F0502020204030204" pitchFamily="34" charset="0"/>
            </a:rPr>
            <a:t>78.9%, 2876</a:t>
          </a:r>
          <a:endParaRPr lang="es-MX" sz="1100">
            <a:solidFill>
              <a:schemeClr val="tx1">
                <a:lumMod val="75000"/>
                <a:lumOff val="25000"/>
              </a:schemeClr>
            </a:solidFill>
            <a:effectLst/>
            <a:latin typeface="Arial" panose="020B0604020202020204" pitchFamily="34" charset="0"/>
            <a:ea typeface="Calibri" panose="020F0502020204030204" pitchFamily="34" charset="0"/>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97138</xdr:colOff>
      <xdr:row>2</xdr:row>
      <xdr:rowOff>83692</xdr:rowOff>
    </xdr:from>
    <xdr:to>
      <xdr:col>16</xdr:col>
      <xdr:colOff>71445</xdr:colOff>
      <xdr:row>22</xdr:row>
      <xdr:rowOff>45592</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752475</xdr:colOff>
      <xdr:row>6</xdr:row>
      <xdr:rowOff>190499</xdr:rowOff>
    </xdr:from>
    <xdr:to>
      <xdr:col>16</xdr:col>
      <xdr:colOff>581025</xdr:colOff>
      <xdr:row>27</xdr:row>
      <xdr:rowOff>28574</xdr:rowOff>
    </xdr:to>
    <xdr:graphicFrame macro="">
      <xdr:nvGraphicFramePr>
        <xdr:cNvPr id="6" name="Gráfico 5">
          <a:extLst>
            <a:ext uri="{FF2B5EF4-FFF2-40B4-BE49-F238E27FC236}">
              <a16:creationId xmlns:a16="http://schemas.microsoft.com/office/drawing/2014/main" id="{F6DA7A2F-B2B0-4221-8082-EFEFD3777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9</xdr:col>
      <xdr:colOff>535293</xdr:colOff>
      <xdr:row>108</xdr:row>
      <xdr:rowOff>127167</xdr:rowOff>
    </xdr:from>
    <xdr:to>
      <xdr:col>12</xdr:col>
      <xdr:colOff>392426</xdr:colOff>
      <xdr:row>132</xdr:row>
      <xdr:rowOff>42196</xdr:rowOff>
    </xdr:to>
    <xdr:graphicFrame macro="">
      <xdr:nvGraphicFramePr>
        <xdr:cNvPr id="2" name="Gráfico 1">
          <a:extLst>
            <a:ext uri="{FF2B5EF4-FFF2-40B4-BE49-F238E27FC236}">
              <a16:creationId xmlns:a16="http://schemas.microsoft.com/office/drawing/2014/main" id="{4FD07A95-D68E-44B9-94C2-0271161FC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102</xdr:row>
      <xdr:rowOff>0</xdr:rowOff>
    </xdr:from>
    <xdr:to>
      <xdr:col>22</xdr:col>
      <xdr:colOff>430803</xdr:colOff>
      <xdr:row>125</xdr:row>
      <xdr:rowOff>90805</xdr:rowOff>
    </xdr:to>
    <xdr:graphicFrame macro="">
      <xdr:nvGraphicFramePr>
        <xdr:cNvPr id="3" name="Gráfico 2">
          <a:extLst>
            <a:ext uri="{FF2B5EF4-FFF2-40B4-BE49-F238E27FC236}">
              <a16:creationId xmlns:a16="http://schemas.microsoft.com/office/drawing/2014/main" id="{F6C787AD-B8CC-4296-A115-75234230F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195262</xdr:colOff>
      <xdr:row>5</xdr:row>
      <xdr:rowOff>33337</xdr:rowOff>
    </xdr:from>
    <xdr:to>
      <xdr:col>15</xdr:col>
      <xdr:colOff>39262</xdr:colOff>
      <xdr:row>38</xdr:row>
      <xdr:rowOff>46837</xdr:rowOff>
    </xdr:to>
    <xdr:graphicFrame macro="">
      <xdr:nvGraphicFramePr>
        <xdr:cNvPr id="2" name="Gráfico 1">
          <a:extLst>
            <a:ext uri="{FF2B5EF4-FFF2-40B4-BE49-F238E27FC236}">
              <a16:creationId xmlns:a16="http://schemas.microsoft.com/office/drawing/2014/main" id="{DCD34226-FCD1-4BC4-B44F-78FA3325C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4</xdr:col>
      <xdr:colOff>709612</xdr:colOff>
      <xdr:row>4</xdr:row>
      <xdr:rowOff>157162</xdr:rowOff>
    </xdr:from>
    <xdr:to>
      <xdr:col>12</xdr:col>
      <xdr:colOff>439312</xdr:colOff>
      <xdr:row>33</xdr:row>
      <xdr:rowOff>147862</xdr:rowOff>
    </xdr:to>
    <xdr:graphicFrame macro="">
      <xdr:nvGraphicFramePr>
        <xdr:cNvPr id="2" name="Gráfico 1">
          <a:extLst>
            <a:ext uri="{FF2B5EF4-FFF2-40B4-BE49-F238E27FC236}">
              <a16:creationId xmlns:a16="http://schemas.microsoft.com/office/drawing/2014/main" id="{A5B33427-E3F2-4714-9245-DA0DFEE6D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11</xdr:col>
      <xdr:colOff>1904</xdr:colOff>
      <xdr:row>16</xdr:row>
      <xdr:rowOff>73342</xdr:rowOff>
    </xdr:from>
    <xdr:to>
      <xdr:col>18</xdr:col>
      <xdr:colOff>575504</xdr:colOff>
      <xdr:row>29</xdr:row>
      <xdr:rowOff>1642</xdr:rowOff>
    </xdr:to>
    <xdr:graphicFrame macro="">
      <xdr:nvGraphicFramePr>
        <xdr:cNvPr id="2" name="Gráfico 1">
          <a:extLst>
            <a:ext uri="{FF2B5EF4-FFF2-40B4-BE49-F238E27FC236}">
              <a16:creationId xmlns:a16="http://schemas.microsoft.com/office/drawing/2014/main" id="{4A442F47-979A-4ED4-B22B-BA9D1739C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D6D99992-9C82-4574-BBB0-88A8EE3D5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5</xdr:col>
      <xdr:colOff>0</xdr:colOff>
      <xdr:row>5</xdr:row>
      <xdr:rowOff>157162</xdr:rowOff>
    </xdr:from>
    <xdr:to>
      <xdr:col>12</xdr:col>
      <xdr:colOff>606000</xdr:colOff>
      <xdr:row>33</xdr:row>
      <xdr:rowOff>115162</xdr:rowOff>
    </xdr:to>
    <xdr:graphicFrame macro="">
      <xdr:nvGraphicFramePr>
        <xdr:cNvPr id="2" name="Gráfico 1">
          <a:extLst>
            <a:ext uri="{FF2B5EF4-FFF2-40B4-BE49-F238E27FC236}">
              <a16:creationId xmlns:a16="http://schemas.microsoft.com/office/drawing/2014/main" id="{9ACB9033-5F06-4616-9C7F-705399BAB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CA35C88C-54B4-4964-808E-46003ECFE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606000</xdr:colOff>
      <xdr:row>31</xdr:row>
      <xdr:rowOff>140700</xdr:rowOff>
    </xdr:to>
    <xdr:graphicFrame macro="">
      <xdr:nvGraphicFramePr>
        <xdr:cNvPr id="2" name="Gráfico 1">
          <a:extLst>
            <a:ext uri="{FF2B5EF4-FFF2-40B4-BE49-F238E27FC236}">
              <a16:creationId xmlns:a16="http://schemas.microsoft.com/office/drawing/2014/main" id="{85E595EE-A71C-450F-A4C6-E5BBDF3F5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B8C0CE44-87A2-4216-99BC-BE65D333C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C4DBA064-7D7A-473E-9004-D54F3400F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723899</xdr:colOff>
      <xdr:row>7</xdr:row>
      <xdr:rowOff>28575</xdr:rowOff>
    </xdr:from>
    <xdr:to>
      <xdr:col>14</xdr:col>
      <xdr:colOff>219074</xdr:colOff>
      <xdr:row>37</xdr:row>
      <xdr:rowOff>47625</xdr:rowOff>
    </xdr:to>
    <xdr:graphicFrame macro="">
      <xdr:nvGraphicFramePr>
        <xdr:cNvPr id="4" name="Gráfico 3">
          <a:extLst>
            <a:ext uri="{FF2B5EF4-FFF2-40B4-BE49-F238E27FC236}">
              <a16:creationId xmlns:a16="http://schemas.microsoft.com/office/drawing/2014/main" id="{1E687DDA-C663-4996-8EA7-D5CAE4E7A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7</xdr:row>
      <xdr:rowOff>0</xdr:rowOff>
    </xdr:from>
    <xdr:to>
      <xdr:col>36</xdr:col>
      <xdr:colOff>257175</xdr:colOff>
      <xdr:row>37</xdr:row>
      <xdr:rowOff>19050</xdr:rowOff>
    </xdr:to>
    <xdr:graphicFrame macro="">
      <xdr:nvGraphicFramePr>
        <xdr:cNvPr id="5" name="Gráfico 4">
          <a:extLst>
            <a:ext uri="{FF2B5EF4-FFF2-40B4-BE49-F238E27FC236}">
              <a16:creationId xmlns:a16="http://schemas.microsoft.com/office/drawing/2014/main" id="{59781507-EC26-41FB-A705-5CB0D253B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C85EE6CB-4E54-436A-A317-226326D9B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12</xdr:col>
      <xdr:colOff>539325</xdr:colOff>
      <xdr:row>31</xdr:row>
      <xdr:rowOff>165786</xdr:rowOff>
    </xdr:to>
    <xdr:graphicFrame macro="">
      <xdr:nvGraphicFramePr>
        <xdr:cNvPr id="2" name="Gráfico 1">
          <a:extLst>
            <a:ext uri="{FF2B5EF4-FFF2-40B4-BE49-F238E27FC236}">
              <a16:creationId xmlns:a16="http://schemas.microsoft.com/office/drawing/2014/main" id="{217B1E78-3F8B-48CC-87E1-AED9DBF99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6</xdr:col>
      <xdr:colOff>0</xdr:colOff>
      <xdr:row>5</xdr:row>
      <xdr:rowOff>28575</xdr:rowOff>
    </xdr:from>
    <xdr:to>
      <xdr:col>13</xdr:col>
      <xdr:colOff>606000</xdr:colOff>
      <xdr:row>21</xdr:row>
      <xdr:rowOff>58575</xdr:rowOff>
    </xdr:to>
    <xdr:graphicFrame macro="">
      <xdr:nvGraphicFramePr>
        <xdr:cNvPr id="2" name="Gráfico 1">
          <a:extLst>
            <a:ext uri="{FF2B5EF4-FFF2-40B4-BE49-F238E27FC236}">
              <a16:creationId xmlns:a16="http://schemas.microsoft.com/office/drawing/2014/main" id="{3F749C66-3B9B-4446-8370-48755BFA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8987</xdr:colOff>
      <xdr:row>15</xdr:row>
      <xdr:rowOff>128046</xdr:rowOff>
    </xdr:from>
    <xdr:to>
      <xdr:col>17</xdr:col>
      <xdr:colOff>672502</xdr:colOff>
      <xdr:row>34</xdr:row>
      <xdr:rowOff>108546</xdr:rowOff>
    </xdr:to>
    <xdr:graphicFrame macro="">
      <xdr:nvGraphicFramePr>
        <xdr:cNvPr id="2" name="Gráfico 1">
          <a:extLst>
            <a:ext uri="{FF2B5EF4-FFF2-40B4-BE49-F238E27FC236}">
              <a16:creationId xmlns:a16="http://schemas.microsoft.com/office/drawing/2014/main" id="{BE64BE8E-840C-4806-B3A0-1BFB2A302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10330</xdr:colOff>
      <xdr:row>41</xdr:row>
      <xdr:rowOff>13628</xdr:rowOff>
    </xdr:from>
    <xdr:to>
      <xdr:col>18</xdr:col>
      <xdr:colOff>0</xdr:colOff>
      <xdr:row>59</xdr:row>
      <xdr:rowOff>187855</xdr:rowOff>
    </xdr:to>
    <xdr:graphicFrame macro="">
      <xdr:nvGraphicFramePr>
        <xdr:cNvPr id="4" name="Gráfico 3">
          <a:extLst>
            <a:ext uri="{FF2B5EF4-FFF2-40B4-BE49-F238E27FC236}">
              <a16:creationId xmlns:a16="http://schemas.microsoft.com/office/drawing/2014/main" id="{924FC3D9-3DFA-43F8-ADF3-F73D97AAE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8</xdr:col>
      <xdr:colOff>752472</xdr:colOff>
      <xdr:row>16</xdr:row>
      <xdr:rowOff>14286</xdr:rowOff>
    </xdr:from>
    <xdr:to>
      <xdr:col>16</xdr:col>
      <xdr:colOff>600072</xdr:colOff>
      <xdr:row>34</xdr:row>
      <xdr:rowOff>185286</xdr:rowOff>
    </xdr:to>
    <xdr:graphicFrame macro="">
      <xdr:nvGraphicFramePr>
        <xdr:cNvPr id="2" name="Gráfico 1">
          <a:extLst>
            <a:ext uri="{FF2B5EF4-FFF2-40B4-BE49-F238E27FC236}">
              <a16:creationId xmlns:a16="http://schemas.microsoft.com/office/drawing/2014/main" id="{B64985AD-508F-413B-A04D-41D3DC4ED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41</xdr:row>
      <xdr:rowOff>0</xdr:rowOff>
    </xdr:from>
    <xdr:to>
      <xdr:col>16</xdr:col>
      <xdr:colOff>611398</xdr:colOff>
      <xdr:row>59</xdr:row>
      <xdr:rowOff>171000</xdr:rowOff>
    </xdr:to>
    <xdr:graphicFrame macro="">
      <xdr:nvGraphicFramePr>
        <xdr:cNvPr id="4" name="Gráfico 3">
          <a:extLst>
            <a:ext uri="{FF2B5EF4-FFF2-40B4-BE49-F238E27FC236}">
              <a16:creationId xmlns:a16="http://schemas.microsoft.com/office/drawing/2014/main" id="{F01CD5B1-30F4-4333-8535-2B0AAB17F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8</xdr:col>
      <xdr:colOff>758065</xdr:colOff>
      <xdr:row>21</xdr:row>
      <xdr:rowOff>39754</xdr:rowOff>
    </xdr:from>
    <xdr:to>
      <xdr:col>16</xdr:col>
      <xdr:colOff>605665</xdr:colOff>
      <xdr:row>40</xdr:row>
      <xdr:rowOff>20254</xdr:rowOff>
    </xdr:to>
    <xdr:graphicFrame macro="">
      <xdr:nvGraphicFramePr>
        <xdr:cNvPr id="2" name="Gráfico 1">
          <a:extLst>
            <a:ext uri="{FF2B5EF4-FFF2-40B4-BE49-F238E27FC236}">
              <a16:creationId xmlns:a16="http://schemas.microsoft.com/office/drawing/2014/main" id="{FA481320-3101-4D04-947C-9936BCC6C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495300</xdr:colOff>
      <xdr:row>46</xdr:row>
      <xdr:rowOff>152400</xdr:rowOff>
    </xdr:from>
    <xdr:to>
      <xdr:col>17</xdr:col>
      <xdr:colOff>342900</xdr:colOff>
      <xdr:row>65</xdr:row>
      <xdr:rowOff>132900</xdr:rowOff>
    </xdr:to>
    <xdr:graphicFrame macro="">
      <xdr:nvGraphicFramePr>
        <xdr:cNvPr id="4" name="Gráfico 3">
          <a:extLst>
            <a:ext uri="{FF2B5EF4-FFF2-40B4-BE49-F238E27FC236}">
              <a16:creationId xmlns:a16="http://schemas.microsoft.com/office/drawing/2014/main" id="{D2152E3E-0E97-4673-80E1-8476CB254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733425</xdr:colOff>
      <xdr:row>9</xdr:row>
      <xdr:rowOff>9524</xdr:rowOff>
    </xdr:from>
    <xdr:to>
      <xdr:col>15</xdr:col>
      <xdr:colOff>691725</xdr:colOff>
      <xdr:row>37</xdr:row>
      <xdr:rowOff>75524</xdr:rowOff>
    </xdr:to>
    <xdr:graphicFrame macro="">
      <xdr:nvGraphicFramePr>
        <xdr:cNvPr id="2" name="Gráfico 1">
          <a:extLst>
            <a:ext uri="{FF2B5EF4-FFF2-40B4-BE49-F238E27FC236}">
              <a16:creationId xmlns:a16="http://schemas.microsoft.com/office/drawing/2014/main" id="{E4A3326C-8495-48B8-B083-3DCA6DA66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523874</xdr:colOff>
      <xdr:row>5</xdr:row>
      <xdr:rowOff>166687</xdr:rowOff>
    </xdr:from>
    <xdr:to>
      <xdr:col>11</xdr:col>
      <xdr:colOff>514350</xdr:colOff>
      <xdr:row>22</xdr:row>
      <xdr:rowOff>9525</xdr:rowOff>
    </xdr:to>
    <xdr:graphicFrame macro="">
      <xdr:nvGraphicFramePr>
        <xdr:cNvPr id="2" name="Gráfico 1">
          <a:extLst>
            <a:ext uri="{FF2B5EF4-FFF2-40B4-BE49-F238E27FC236}">
              <a16:creationId xmlns:a16="http://schemas.microsoft.com/office/drawing/2014/main" id="{8B04EEC1-F434-4AB5-881A-C97EBF4A9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xdr:col>
      <xdr:colOff>276225</xdr:colOff>
      <xdr:row>4</xdr:row>
      <xdr:rowOff>152400</xdr:rowOff>
    </xdr:from>
    <xdr:to>
      <xdr:col>9</xdr:col>
      <xdr:colOff>276225</xdr:colOff>
      <xdr:row>35</xdr:row>
      <xdr:rowOff>95250</xdr:rowOff>
    </xdr:to>
    <xdr:graphicFrame macro="">
      <xdr:nvGraphicFramePr>
        <xdr:cNvPr id="2" name="Gráfico 1">
          <a:extLst>
            <a:ext uri="{FF2B5EF4-FFF2-40B4-BE49-F238E27FC236}">
              <a16:creationId xmlns:a16="http://schemas.microsoft.com/office/drawing/2014/main" id="{C851601D-2AFE-4D42-B6FB-088F2B918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47624</xdr:colOff>
      <xdr:row>5</xdr:row>
      <xdr:rowOff>23811</xdr:rowOff>
    </xdr:from>
    <xdr:to>
      <xdr:col>9</xdr:col>
      <xdr:colOff>647699</xdr:colOff>
      <xdr:row>37</xdr:row>
      <xdr:rowOff>0</xdr:rowOff>
    </xdr:to>
    <xdr:graphicFrame macro="">
      <xdr:nvGraphicFramePr>
        <xdr:cNvPr id="2" name="Gráfico 1">
          <a:extLst>
            <a:ext uri="{FF2B5EF4-FFF2-40B4-BE49-F238E27FC236}">
              <a16:creationId xmlns:a16="http://schemas.microsoft.com/office/drawing/2014/main" id="{3F48E35B-FE4D-4C73-95C0-A8935B33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657225</xdr:colOff>
      <xdr:row>5</xdr:row>
      <xdr:rowOff>9525</xdr:rowOff>
    </xdr:from>
    <xdr:to>
      <xdr:col>13</xdr:col>
      <xdr:colOff>657225</xdr:colOff>
      <xdr:row>19</xdr:row>
      <xdr:rowOff>85725</xdr:rowOff>
    </xdr:to>
    <xdr:graphicFrame macro="">
      <xdr:nvGraphicFramePr>
        <xdr:cNvPr id="2" name="Gráfico 1">
          <a:extLst>
            <a:ext uri="{FF2B5EF4-FFF2-40B4-BE49-F238E27FC236}">
              <a16:creationId xmlns:a16="http://schemas.microsoft.com/office/drawing/2014/main" id="{3174C492-7882-4765-8396-B1B1BE810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8</xdr:col>
      <xdr:colOff>9525</xdr:colOff>
      <xdr:row>5</xdr:row>
      <xdr:rowOff>185737</xdr:rowOff>
    </xdr:from>
    <xdr:to>
      <xdr:col>17</xdr:col>
      <xdr:colOff>463125</xdr:colOff>
      <xdr:row>20</xdr:row>
      <xdr:rowOff>71437</xdr:rowOff>
    </xdr:to>
    <xdr:graphicFrame macro="">
      <xdr:nvGraphicFramePr>
        <xdr:cNvPr id="2" name="Gráfico 1">
          <a:extLst>
            <a:ext uri="{FF2B5EF4-FFF2-40B4-BE49-F238E27FC236}">
              <a16:creationId xmlns:a16="http://schemas.microsoft.com/office/drawing/2014/main" id="{6DA8CF6C-C66B-4DFE-87CC-CDB79089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461962</xdr:colOff>
      <xdr:row>238</xdr:row>
      <xdr:rowOff>57150</xdr:rowOff>
    </xdr:from>
    <xdr:to>
      <xdr:col>19</xdr:col>
      <xdr:colOff>305962</xdr:colOff>
      <xdr:row>252</xdr:row>
      <xdr:rowOff>133350</xdr:rowOff>
    </xdr:to>
    <xdr:graphicFrame macro="">
      <xdr:nvGraphicFramePr>
        <xdr:cNvPr id="2" name="Gráfico 1">
          <a:extLst>
            <a:ext uri="{FF2B5EF4-FFF2-40B4-BE49-F238E27FC236}">
              <a16:creationId xmlns:a16="http://schemas.microsoft.com/office/drawing/2014/main" id="{2F7A22BC-0BDB-4474-A27A-2AB17B4B8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6</xdr:col>
      <xdr:colOff>71435</xdr:colOff>
      <xdr:row>15</xdr:row>
      <xdr:rowOff>19050</xdr:rowOff>
    </xdr:from>
    <xdr:to>
      <xdr:col>17</xdr:col>
      <xdr:colOff>29735</xdr:colOff>
      <xdr:row>39</xdr:row>
      <xdr:rowOff>9525</xdr:rowOff>
    </xdr:to>
    <xdr:graphicFrame macro="">
      <xdr:nvGraphicFramePr>
        <xdr:cNvPr id="2" name="Gráfico 1">
          <a:extLst>
            <a:ext uri="{FF2B5EF4-FFF2-40B4-BE49-F238E27FC236}">
              <a16:creationId xmlns:a16="http://schemas.microsoft.com/office/drawing/2014/main" id="{5484FC40-C9F2-4EFE-95C1-23BC0074D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9</xdr:col>
      <xdr:colOff>138112</xdr:colOff>
      <xdr:row>5</xdr:row>
      <xdr:rowOff>33337</xdr:rowOff>
    </xdr:from>
    <xdr:to>
      <xdr:col>18</xdr:col>
      <xdr:colOff>591712</xdr:colOff>
      <xdr:row>32</xdr:row>
      <xdr:rowOff>120637</xdr:rowOff>
    </xdr:to>
    <xdr:graphicFrame macro="">
      <xdr:nvGraphicFramePr>
        <xdr:cNvPr id="2" name="Gráfico 1">
          <a:extLst>
            <a:ext uri="{FF2B5EF4-FFF2-40B4-BE49-F238E27FC236}">
              <a16:creationId xmlns:a16="http://schemas.microsoft.com/office/drawing/2014/main" id="{B958A1B6-C5AF-4729-ABC3-3720580F5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28</xdr:col>
      <xdr:colOff>0</xdr:colOff>
      <xdr:row>5</xdr:row>
      <xdr:rowOff>190499</xdr:rowOff>
    </xdr:from>
    <xdr:to>
      <xdr:col>37</xdr:col>
      <xdr:colOff>152400</xdr:colOff>
      <xdr:row>32</xdr:row>
      <xdr:rowOff>77474</xdr:rowOff>
    </xdr:to>
    <xdr:graphicFrame macro="">
      <xdr:nvGraphicFramePr>
        <xdr:cNvPr id="2" name="Gráfico 1">
          <a:extLst>
            <a:ext uri="{FF2B5EF4-FFF2-40B4-BE49-F238E27FC236}">
              <a16:creationId xmlns:a16="http://schemas.microsoft.com/office/drawing/2014/main" id="{F3B2957C-9D48-45C4-9721-99DC8B3A4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617BBC9A-423A-4590-96E5-0D8AF1302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26C6F028-AF36-4ECA-83ED-462C9E94C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7</xdr:col>
      <xdr:colOff>242887</xdr:colOff>
      <xdr:row>5</xdr:row>
      <xdr:rowOff>52387</xdr:rowOff>
    </xdr:from>
    <xdr:to>
      <xdr:col>17</xdr:col>
      <xdr:colOff>448837</xdr:colOff>
      <xdr:row>25</xdr:row>
      <xdr:rowOff>61987</xdr:rowOff>
    </xdr:to>
    <xdr:graphicFrame macro="">
      <xdr:nvGraphicFramePr>
        <xdr:cNvPr id="2" name="Gráfico 1">
          <a:extLst>
            <a:ext uri="{FF2B5EF4-FFF2-40B4-BE49-F238E27FC236}">
              <a16:creationId xmlns:a16="http://schemas.microsoft.com/office/drawing/2014/main" id="{BAD681D8-FA14-4694-BF18-2EE8DDEFF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6</xdr:col>
      <xdr:colOff>4762</xdr:colOff>
      <xdr:row>5</xdr:row>
      <xdr:rowOff>14287</xdr:rowOff>
    </xdr:from>
    <xdr:to>
      <xdr:col>16</xdr:col>
      <xdr:colOff>572662</xdr:colOff>
      <xdr:row>32</xdr:row>
      <xdr:rowOff>187987</xdr:rowOff>
    </xdr:to>
    <xdr:graphicFrame macro="">
      <xdr:nvGraphicFramePr>
        <xdr:cNvPr id="2" name="Gráfico 1">
          <a:extLst>
            <a:ext uri="{FF2B5EF4-FFF2-40B4-BE49-F238E27FC236}">
              <a16:creationId xmlns:a16="http://schemas.microsoft.com/office/drawing/2014/main" id="{2D204E65-BB7B-4A92-B500-2BB7DDC46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6</xdr:col>
      <xdr:colOff>4762</xdr:colOff>
      <xdr:row>6</xdr:row>
      <xdr:rowOff>14287</xdr:rowOff>
    </xdr:from>
    <xdr:to>
      <xdr:col>16</xdr:col>
      <xdr:colOff>572662</xdr:colOff>
      <xdr:row>33</xdr:row>
      <xdr:rowOff>187987</xdr:rowOff>
    </xdr:to>
    <xdr:graphicFrame macro="">
      <xdr:nvGraphicFramePr>
        <xdr:cNvPr id="2" name="Gráfico 1">
          <a:extLst>
            <a:ext uri="{FF2B5EF4-FFF2-40B4-BE49-F238E27FC236}">
              <a16:creationId xmlns:a16="http://schemas.microsoft.com/office/drawing/2014/main" id="{5D30F84F-963B-424C-A331-8389032B3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419100</xdr:colOff>
      <xdr:row>5</xdr:row>
      <xdr:rowOff>19049</xdr:rowOff>
    </xdr:from>
    <xdr:to>
      <xdr:col>17</xdr:col>
      <xdr:colOff>38099</xdr:colOff>
      <xdr:row>20</xdr:row>
      <xdr:rowOff>104774</xdr:rowOff>
    </xdr:to>
    <xdr:graphicFrame macro="">
      <xdr:nvGraphicFramePr>
        <xdr:cNvPr id="2" name="Gráfico 1">
          <a:extLst>
            <a:ext uri="{FF2B5EF4-FFF2-40B4-BE49-F238E27FC236}">
              <a16:creationId xmlns:a16="http://schemas.microsoft.com/office/drawing/2014/main" id="{6B0B59ED-38AD-4A3E-A406-2680E1795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9</xdr:col>
      <xdr:colOff>1361</xdr:colOff>
      <xdr:row>4</xdr:row>
      <xdr:rowOff>177572</xdr:rowOff>
    </xdr:from>
    <xdr:to>
      <xdr:col>19</xdr:col>
      <xdr:colOff>517071</xdr:colOff>
      <xdr:row>38</xdr:row>
      <xdr:rowOff>122463</xdr:rowOff>
    </xdr:to>
    <xdr:graphicFrame macro="">
      <xdr:nvGraphicFramePr>
        <xdr:cNvPr id="2" name="Gráfico 1">
          <a:extLst>
            <a:ext uri="{FF2B5EF4-FFF2-40B4-BE49-F238E27FC236}">
              <a16:creationId xmlns:a16="http://schemas.microsoft.com/office/drawing/2014/main" id="{B2F0373E-3681-4902-A4E5-92CDD51C4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EEDA4A41-7655-4B48-9A23-AA292EFB8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D76061E2-4590-4106-A22B-7D1208041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A52342FD-7E44-417E-BA9D-4F7C9ED73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592E0CB1-874C-47D8-B597-183F204A6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320675</xdr:colOff>
      <xdr:row>20</xdr:row>
      <xdr:rowOff>104774</xdr:rowOff>
    </xdr:from>
    <xdr:to>
      <xdr:col>8</xdr:col>
      <xdr:colOff>444500</xdr:colOff>
      <xdr:row>40</xdr:row>
      <xdr:rowOff>31749</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38101</xdr:colOff>
      <xdr:row>2</xdr:row>
      <xdr:rowOff>161924</xdr:rowOff>
    </xdr:from>
    <xdr:to>
      <xdr:col>11</xdr:col>
      <xdr:colOff>257175</xdr:colOff>
      <xdr:row>33</xdr:row>
      <xdr:rowOff>28574</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2</xdr:col>
      <xdr:colOff>723899</xdr:colOff>
      <xdr:row>4</xdr:row>
      <xdr:rowOff>139700</xdr:rowOff>
    </xdr:from>
    <xdr:to>
      <xdr:col>11</xdr:col>
      <xdr:colOff>409575</xdr:colOff>
      <xdr:row>24</xdr:row>
      <xdr:rowOff>123825</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2</xdr:col>
      <xdr:colOff>666750</xdr:colOff>
      <xdr:row>1</xdr:row>
      <xdr:rowOff>158749</xdr:rowOff>
    </xdr:from>
    <xdr:to>
      <xdr:col>10</xdr:col>
      <xdr:colOff>438150</xdr:colOff>
      <xdr:row>26</xdr:row>
      <xdr:rowOff>19050</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465600</xdr:colOff>
      <xdr:row>24</xdr:row>
      <xdr:rowOff>106200</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2</xdr:col>
      <xdr:colOff>485775</xdr:colOff>
      <xdr:row>1</xdr:row>
      <xdr:rowOff>76201</xdr:rowOff>
    </xdr:from>
    <xdr:to>
      <xdr:col>10</xdr:col>
      <xdr:colOff>188703</xdr:colOff>
      <xdr:row>46</xdr:row>
      <xdr:rowOff>53915</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19</xdr:row>
      <xdr:rowOff>85724</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2</xdr:col>
      <xdr:colOff>676275</xdr:colOff>
      <xdr:row>1</xdr:row>
      <xdr:rowOff>149225</xdr:rowOff>
    </xdr:from>
    <xdr:to>
      <xdr:col>11</xdr:col>
      <xdr:colOff>9525</xdr:colOff>
      <xdr:row>51</xdr:row>
      <xdr:rowOff>76200</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INFONATIV%20a%20Junio%2020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S/InflacionXEdoxObG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oberto.galindo\Documents\ENIGH\ingresoCorriente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S/bd_tenencia_viv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isco"/>
      <sheetName val="Jalisco (2)"/>
      <sheetName val="Porcentaje_CV"/>
      <sheetName val="ICV_Cuentas"/>
      <sheetName val="%CV_Jal_Nac"/>
      <sheetName val="ICV_Saldos"/>
    </sheetNames>
    <sheetDataSet>
      <sheetData sheetId="0">
        <row r="2">
          <cell r="H2" t="str">
            <v>Jalisco</v>
          </cell>
          <cell r="W2" t="str">
            <v>Nacional</v>
          </cell>
          <cell r="AI2" t="str">
            <v>Jalisco: Cartera en prórroga</v>
          </cell>
          <cell r="AJ2" t="str">
            <v>Jalisco: Cartera vencida</v>
          </cell>
          <cell r="AM2" t="str">
            <v>Nacional: Cartera en prórroga</v>
          </cell>
          <cell r="AN2" t="str">
            <v>Nacional: Cartera vencida</v>
          </cell>
        </row>
        <row r="3">
          <cell r="A3">
            <v>2018</v>
          </cell>
          <cell r="B3" t="str">
            <v>Enero</v>
          </cell>
          <cell r="H3">
            <v>4.5949208423403699E-2</v>
          </cell>
          <cell r="W3">
            <v>5.8039058144557336E-2</v>
          </cell>
          <cell r="AG3">
            <v>2018</v>
          </cell>
          <cell r="AH3" t="str">
            <v>Enero</v>
          </cell>
          <cell r="AI3">
            <v>4.0931184479757965E-2</v>
          </cell>
          <cell r="AJ3">
            <v>6.2933926924759451E-2</v>
          </cell>
          <cell r="AM3">
            <v>4.1908600566468536E-2</v>
          </cell>
          <cell r="AN3">
            <v>7.8838823001645075E-2</v>
          </cell>
        </row>
        <row r="4">
          <cell r="B4" t="str">
            <v>Febrero</v>
          </cell>
          <cell r="H4">
            <v>4.619089215808618E-2</v>
          </cell>
          <cell r="W4">
            <v>5.8352863524522861E-2</v>
          </cell>
          <cell r="AH4" t="str">
            <v>Febrero</v>
          </cell>
          <cell r="AI4">
            <v>3.9811552292802158E-2</v>
          </cell>
          <cell r="AJ4">
            <v>6.3015362514989418E-2</v>
          </cell>
          <cell r="AM4">
            <v>4.045763443320028E-2</v>
          </cell>
          <cell r="AN4">
            <v>7.9049442966268535E-2</v>
          </cell>
        </row>
        <row r="5">
          <cell r="B5" t="str">
            <v>Marzo</v>
          </cell>
          <cell r="H5">
            <v>4.5893680793183095E-2</v>
          </cell>
          <cell r="W5">
            <v>5.8772921160575899E-2</v>
          </cell>
          <cell r="AH5" t="str">
            <v>Marzo</v>
          </cell>
          <cell r="AI5">
            <v>4.1367840294514263E-2</v>
          </cell>
          <cell r="AJ5">
            <v>6.3163593117657624E-2</v>
          </cell>
          <cell r="AM5">
            <v>4.1670444039278311E-2</v>
          </cell>
          <cell r="AN5">
            <v>8.0009644694729959E-2</v>
          </cell>
        </row>
        <row r="6">
          <cell r="B6" t="str">
            <v>Abril</v>
          </cell>
          <cell r="H6">
            <v>4.5180847589388805E-2</v>
          </cell>
          <cell r="W6">
            <v>5.8990332433742403E-2</v>
          </cell>
          <cell r="AH6" t="str">
            <v>Abril</v>
          </cell>
          <cell r="AI6">
            <v>3.9513563582854579E-2</v>
          </cell>
          <cell r="AJ6">
            <v>6.1674374640313716E-2</v>
          </cell>
          <cell r="AM6">
            <v>4.0039163836293974E-2</v>
          </cell>
          <cell r="AN6">
            <v>7.946316528403452E-2</v>
          </cell>
        </row>
        <row r="7">
          <cell r="B7" t="str">
            <v>Mayo</v>
          </cell>
          <cell r="H7">
            <v>4.4723860220728266E-2</v>
          </cell>
          <cell r="W7">
            <v>5.8363394602311741E-2</v>
          </cell>
          <cell r="AH7" t="str">
            <v>Mayo</v>
          </cell>
          <cell r="AI7">
            <v>4.0323165159157653E-2</v>
          </cell>
          <cell r="AJ7">
            <v>6.0937207055575426E-2</v>
          </cell>
          <cell r="AM7">
            <v>4.1084838036470894E-2</v>
          </cell>
          <cell r="AN7">
            <v>7.8645026380104857E-2</v>
          </cell>
        </row>
        <row r="8">
          <cell r="B8" t="str">
            <v>Junio</v>
          </cell>
          <cell r="H8">
            <v>4.4358953869336408E-2</v>
          </cell>
          <cell r="W8">
            <v>5.7638662023780998E-2</v>
          </cell>
          <cell r="AH8" t="str">
            <v>Junio</v>
          </cell>
          <cell r="AI8">
            <v>3.6934377492993428E-2</v>
          </cell>
          <cell r="AJ8">
            <v>6.0412996245941576E-2</v>
          </cell>
          <cell r="AM8">
            <v>3.7251339258620939E-2</v>
          </cell>
          <cell r="AN8">
            <v>7.7700474291856975E-2</v>
          </cell>
        </row>
        <row r="9">
          <cell r="B9" t="str">
            <v>Julio</v>
          </cell>
          <cell r="H9">
            <v>4.4686655947820779E-2</v>
          </cell>
          <cell r="W9">
            <v>5.7344820703878648E-2</v>
          </cell>
          <cell r="AH9" t="str">
            <v>Julio</v>
          </cell>
          <cell r="AI9">
            <v>3.9542317218209756E-2</v>
          </cell>
          <cell r="AJ9">
            <v>6.110643883657349E-2</v>
          </cell>
          <cell r="AM9">
            <v>3.9485004622921302E-2</v>
          </cell>
          <cell r="AN9">
            <v>7.7557381471072398E-2</v>
          </cell>
        </row>
        <row r="10">
          <cell r="B10" t="str">
            <v>Agosto</v>
          </cell>
          <cell r="H10">
            <v>4.4349566922699785E-2</v>
          </cell>
          <cell r="W10">
            <v>5.6872989256004237E-2</v>
          </cell>
          <cell r="AH10" t="str">
            <v>Agosto</v>
          </cell>
          <cell r="AI10">
            <v>3.5271643516572332E-2</v>
          </cell>
          <cell r="AJ10">
            <v>6.0590792341586965E-2</v>
          </cell>
          <cell r="AM10">
            <v>3.5052231531424317E-2</v>
          </cell>
          <cell r="AN10">
            <v>7.6611551239286521E-2</v>
          </cell>
        </row>
        <row r="11">
          <cell r="B11" t="str">
            <v>Septiembre</v>
          </cell>
          <cell r="H11">
            <v>4.3550595211111813E-2</v>
          </cell>
          <cell r="W11">
            <v>5.6172995561989E-2</v>
          </cell>
          <cell r="AH11" t="str">
            <v>Septiembre</v>
          </cell>
          <cell r="AI11">
            <v>3.6834607150578243E-2</v>
          </cell>
          <cell r="AJ11">
            <v>6.0016125293587137E-2</v>
          </cell>
          <cell r="AM11">
            <v>3.6959832375328759E-2</v>
          </cell>
          <cell r="AN11">
            <v>7.6277738996861924E-2</v>
          </cell>
        </row>
        <row r="12">
          <cell r="B12" t="str">
            <v>Octubre</v>
          </cell>
          <cell r="H12">
            <v>4.3427450253507631E-2</v>
          </cell>
          <cell r="W12">
            <v>5.6213884319815811E-2</v>
          </cell>
          <cell r="AH12" t="str">
            <v>Octubre</v>
          </cell>
          <cell r="AI12">
            <v>3.4141755901481219E-2</v>
          </cell>
          <cell r="AJ12">
            <v>5.980075068103944E-2</v>
          </cell>
          <cell r="AM12">
            <v>3.3415183491260964E-2</v>
          </cell>
          <cell r="AN12">
            <v>7.6164106746489699E-2</v>
          </cell>
        </row>
        <row r="13">
          <cell r="B13" t="str">
            <v>Noviembre</v>
          </cell>
          <cell r="H13">
            <v>4.2986231219772131E-2</v>
          </cell>
          <cell r="W13">
            <v>5.5964575797152381E-2</v>
          </cell>
          <cell r="AH13" t="str">
            <v>Noviembre</v>
          </cell>
          <cell r="AI13">
            <v>3.2809290968900451E-2</v>
          </cell>
          <cell r="AJ13">
            <v>5.9423014585093296E-2</v>
          </cell>
          <cell r="AM13">
            <v>3.269898032993105E-2</v>
          </cell>
          <cell r="AN13">
            <v>7.5975510609979188E-2</v>
          </cell>
        </row>
        <row r="14">
          <cell r="B14" t="str">
            <v>Diciembre</v>
          </cell>
          <cell r="H14">
            <v>4.383107014277126E-2</v>
          </cell>
          <cell r="W14">
            <v>5.6158535569925519E-2</v>
          </cell>
          <cell r="AH14" t="str">
            <v>Diciembre</v>
          </cell>
          <cell r="AI14">
            <v>3.0138593845821567E-2</v>
          </cell>
          <cell r="AJ14">
            <v>6.0247070229374089E-2</v>
          </cell>
          <cell r="AM14">
            <v>2.9485438912324746E-2</v>
          </cell>
          <cell r="AN14">
            <v>7.5783729081586121E-2</v>
          </cell>
        </row>
        <row r="15">
          <cell r="A15">
            <v>2019</v>
          </cell>
          <cell r="B15" t="str">
            <v>Enero</v>
          </cell>
          <cell r="H15">
            <v>4.4192976296576369E-2</v>
          </cell>
          <cell r="W15">
            <v>5.6301794643203222E-2</v>
          </cell>
          <cell r="AG15">
            <v>2019</v>
          </cell>
          <cell r="AH15" t="str">
            <v>Enero</v>
          </cell>
          <cell r="AI15">
            <v>3.8651452390359761E-2</v>
          </cell>
          <cell r="AJ15">
            <v>6.1684620541800628E-2</v>
          </cell>
          <cell r="AM15">
            <v>3.8346023777673439E-2</v>
          </cell>
          <cell r="AN15">
            <v>7.699560077352445E-2</v>
          </cell>
        </row>
        <row r="16">
          <cell r="B16" t="str">
            <v>Febrero</v>
          </cell>
          <cell r="H16">
            <v>4.4898105819060362E-2</v>
          </cell>
          <cell r="W16">
            <v>5.6850537765425584E-2</v>
          </cell>
          <cell r="AH16" t="str">
            <v>Febrero</v>
          </cell>
          <cell r="AI16">
            <v>3.3613438585584417E-2</v>
          </cell>
          <cell r="AJ16">
            <v>6.202403856519241E-2</v>
          </cell>
          <cell r="AM16">
            <v>3.3177910565851919E-2</v>
          </cell>
          <cell r="AN16">
            <v>7.6914850574331672E-2</v>
          </cell>
        </row>
        <row r="17">
          <cell r="B17" t="str">
            <v>Marzo</v>
          </cell>
          <cell r="H17">
            <v>4.5250035886025983E-2</v>
          </cell>
          <cell r="W17">
            <v>5.7069968606765109E-2</v>
          </cell>
          <cell r="AH17" t="str">
            <v>Marzo</v>
          </cell>
          <cell r="AI17">
            <v>3.5476956093233307E-2</v>
          </cell>
          <cell r="AJ17">
            <v>6.2566353255355076E-2</v>
          </cell>
          <cell r="AM17">
            <v>3.4425613970336465E-2</v>
          </cell>
          <cell r="AN17">
            <v>7.7220714023111106E-2</v>
          </cell>
        </row>
        <row r="18">
          <cell r="B18" t="str">
            <v>Abril</v>
          </cell>
          <cell r="H18">
            <v>4.4783947711715101E-2</v>
          </cell>
          <cell r="W18">
            <v>5.7440479175716534E-2</v>
          </cell>
          <cell r="AH18" t="str">
            <v>Abril</v>
          </cell>
          <cell r="AI18">
            <v>3.3674163585528813E-2</v>
          </cell>
          <cell r="AJ18">
            <v>6.1446917608619429E-2</v>
          </cell>
          <cell r="AM18">
            <v>3.233458188127282E-2</v>
          </cell>
          <cell r="AN18">
            <v>7.7188017406474463E-2</v>
          </cell>
        </row>
        <row r="19">
          <cell r="B19" t="str">
            <v>Mayo</v>
          </cell>
          <cell r="H19">
            <v>4.5291683544558752E-2</v>
          </cell>
          <cell r="W19">
            <v>5.7850719699571534E-2</v>
          </cell>
          <cell r="AH19" t="str">
            <v>Mayo</v>
          </cell>
          <cell r="AI19">
            <v>3.6569421704101643E-2</v>
          </cell>
          <cell r="AJ19">
            <v>6.2770041613867067E-2</v>
          </cell>
          <cell r="AM19">
            <v>3.4555412576495921E-2</v>
          </cell>
          <cell r="AN19">
            <v>7.8254181047467647E-2</v>
          </cell>
        </row>
        <row r="20">
          <cell r="B20" t="str">
            <v>Junio</v>
          </cell>
          <cell r="H20">
            <v>4.5914928377889769E-2</v>
          </cell>
          <cell r="W20">
            <v>5.7836699963812868E-2</v>
          </cell>
          <cell r="AH20" t="str">
            <v>Junio</v>
          </cell>
          <cell r="AI20">
            <v>3.4624249404285178E-2</v>
          </cell>
          <cell r="AJ20">
            <v>6.3450441874328536E-2</v>
          </cell>
          <cell r="AM20">
            <v>3.3133171722488496E-2</v>
          </cell>
          <cell r="AN20">
            <v>7.8186505196954373E-2</v>
          </cell>
        </row>
        <row r="21">
          <cell r="B21" t="str">
            <v>Julio</v>
          </cell>
          <cell r="H21">
            <v>4.6416272852535065E-2</v>
          </cell>
          <cell r="W21">
            <v>5.7873237323502712E-2</v>
          </cell>
          <cell r="AH21" t="str">
            <v>Julio</v>
          </cell>
          <cell r="AI21">
            <v>3.8245710236100627E-2</v>
          </cell>
          <cell r="AJ21">
            <v>6.4298340886633873E-2</v>
          </cell>
          <cell r="AM21">
            <v>3.6442472099498392E-2</v>
          </cell>
          <cell r="AN21">
            <v>7.8440036039788705E-2</v>
          </cell>
        </row>
        <row r="22">
          <cell r="B22" t="str">
            <v>Agosto</v>
          </cell>
          <cell r="H22">
            <v>4.7947650473653444E-2</v>
          </cell>
          <cell r="W22">
            <v>5.9138120605385626E-2</v>
          </cell>
          <cell r="AH22" t="str">
            <v>Agosto</v>
          </cell>
          <cell r="AI22">
            <v>3.7596605911798045E-2</v>
          </cell>
          <cell r="AJ22">
            <v>6.5141205451279743E-2</v>
          </cell>
          <cell r="AM22">
            <v>3.5708040014824707E-2</v>
          </cell>
          <cell r="AN22">
            <v>7.8821348570396299E-2</v>
          </cell>
        </row>
        <row r="23">
          <cell r="B23" t="str">
            <v>Septiembre</v>
          </cell>
          <cell r="H23">
            <v>4.9785352298333585E-2</v>
          </cell>
          <cell r="W23">
            <v>6.068630924320402E-2</v>
          </cell>
          <cell r="AH23" t="str">
            <v>Septiembre</v>
          </cell>
          <cell r="AI23">
            <v>3.9761456518229335E-2</v>
          </cell>
          <cell r="AJ23">
            <v>6.7480420346656203E-2</v>
          </cell>
          <cell r="AM23">
            <v>3.8629680895040666E-2</v>
          </cell>
          <cell r="AN23">
            <v>8.0757780900566484E-2</v>
          </cell>
        </row>
        <row r="24">
          <cell r="B24" t="str">
            <v>Octubre</v>
          </cell>
          <cell r="H24">
            <v>5.253486734079451E-2</v>
          </cell>
          <cell r="W24">
            <v>6.3534825249674021E-2</v>
          </cell>
          <cell r="AH24" t="str">
            <v>Octubre</v>
          </cell>
          <cell r="AI24">
            <v>3.6136716644600365E-2</v>
          </cell>
          <cell r="AJ24">
            <v>7.1638299820573584E-2</v>
          </cell>
          <cell r="AM24">
            <v>3.6132368843057261E-2</v>
          </cell>
          <cell r="AN24">
            <v>8.5576751265161913E-2</v>
          </cell>
        </row>
        <row r="25">
          <cell r="B25" t="str">
            <v>Noviembre</v>
          </cell>
          <cell r="H25">
            <v>5.6314431550378075E-2</v>
          </cell>
          <cell r="W25">
            <v>6.7990099316020125E-2</v>
          </cell>
          <cell r="AH25" t="str">
            <v>Noviembre</v>
          </cell>
          <cell r="AI25">
            <v>4.970618679522773E-2</v>
          </cell>
          <cell r="AJ25">
            <v>7.7184710587249322E-2</v>
          </cell>
          <cell r="AM25">
            <v>4.7941964336866309E-2</v>
          </cell>
          <cell r="AN25">
            <v>9.2256082538805212E-2</v>
          </cell>
        </row>
        <row r="26">
          <cell r="B26" t="str">
            <v>Diciembre</v>
          </cell>
          <cell r="H26">
            <v>7.3347597345201701E-2</v>
          </cell>
          <cell r="W26">
            <v>8.8664199682685241E-2</v>
          </cell>
          <cell r="AH26" t="str">
            <v>Diciembre</v>
          </cell>
          <cell r="AI26">
            <v>3.8872545902774717E-2</v>
          </cell>
          <cell r="AJ26">
            <v>9.7835689908061033E-2</v>
          </cell>
          <cell r="AM26">
            <v>3.7390053101261096E-2</v>
          </cell>
          <cell r="AN26">
            <v>0.11689497138863619</v>
          </cell>
        </row>
        <row r="27">
          <cell r="A27">
            <v>2020</v>
          </cell>
          <cell r="B27" t="str">
            <v>Enero</v>
          </cell>
          <cell r="H27">
            <v>7.9413821207006352E-2</v>
          </cell>
          <cell r="W27">
            <v>9.5810472003197561E-2</v>
          </cell>
          <cell r="AG27">
            <v>2020</v>
          </cell>
          <cell r="AH27" t="str">
            <v>Enero</v>
          </cell>
          <cell r="AI27">
            <v>4.685005625796277E-2</v>
          </cell>
          <cell r="AJ27">
            <v>0.10703821064883803</v>
          </cell>
          <cell r="AM27">
            <v>4.4919010750206032E-2</v>
          </cell>
          <cell r="AN27">
            <v>0.12760889315478124</v>
          </cell>
        </row>
        <row r="28">
          <cell r="B28" t="str">
            <v>Febrero</v>
          </cell>
          <cell r="H28">
            <v>8.3946797261951145E-2</v>
          </cell>
          <cell r="W28">
            <v>0.1016165187954733</v>
          </cell>
          <cell r="AH28" t="str">
            <v>Febrero</v>
          </cell>
          <cell r="AI28">
            <v>4.1815207584014039E-2</v>
          </cell>
          <cell r="AJ28">
            <v>0.11212391642062181</v>
          </cell>
          <cell r="AM28">
            <v>4.0529445304394437E-2</v>
          </cell>
          <cell r="AN28">
            <v>0.1339019421336026</v>
          </cell>
        </row>
        <row r="29">
          <cell r="B29" t="str">
            <v>Marzo</v>
          </cell>
          <cell r="H29">
            <v>8.5885060126427645E-2</v>
          </cell>
          <cell r="W29">
            <v>0.10423210739422495</v>
          </cell>
          <cell r="AH29" t="str">
            <v>Marzo</v>
          </cell>
          <cell r="AI29">
            <v>3.937618872108975E-2</v>
          </cell>
          <cell r="AJ29">
            <v>0.11536050731019142</v>
          </cell>
          <cell r="AM29">
            <v>3.7854973297316206E-2</v>
          </cell>
          <cell r="AN29">
            <v>0.13788089784138308</v>
          </cell>
        </row>
        <row r="30">
          <cell r="B30" t="str">
            <v>Abril</v>
          </cell>
          <cell r="H30">
            <v>8.9919923381840433E-2</v>
          </cell>
          <cell r="W30">
            <v>0.10925548599630389</v>
          </cell>
          <cell r="AH30" t="str">
            <v>Abril</v>
          </cell>
          <cell r="AI30">
            <v>4.3349119138567302E-2</v>
          </cell>
          <cell r="AJ30">
            <v>0.11940737063929616</v>
          </cell>
          <cell r="AM30">
            <v>4.4668014207687359E-2</v>
          </cell>
          <cell r="AN30">
            <v>0.14285723981673676</v>
          </cell>
        </row>
        <row r="31">
          <cell r="B31" t="str">
            <v>Mayo</v>
          </cell>
          <cell r="H31">
            <v>9.1432769568152633E-2</v>
          </cell>
          <cell r="W31">
            <v>0.11088736692301117</v>
          </cell>
          <cell r="AH31" t="str">
            <v>Mayo</v>
          </cell>
          <cell r="AI31">
            <v>6.3526464902228505E-2</v>
          </cell>
          <cell r="AJ31">
            <v>0.12229239777500057</v>
          </cell>
          <cell r="AM31">
            <v>6.4602585520551217E-2</v>
          </cell>
          <cell r="AN31">
            <v>0.14630507796333814</v>
          </cell>
        </row>
        <row r="32">
          <cell r="B32" t="str">
            <v>Junio</v>
          </cell>
          <cell r="H32">
            <v>9.420064276538187E-2</v>
          </cell>
          <cell r="W32">
            <v>0.113894079939988</v>
          </cell>
          <cell r="AH32" t="str">
            <v>Junio</v>
          </cell>
          <cell r="AI32">
            <v>5.0601103397093367E-2</v>
          </cell>
          <cell r="AJ32">
            <v>0.12493221195745094</v>
          </cell>
          <cell r="AM32">
            <v>5.3601777782284497E-2</v>
          </cell>
          <cell r="AN32">
            <v>0.14928476222702736</v>
          </cell>
        </row>
        <row r="33">
          <cell r="B33" t="str">
            <v>Julio</v>
          </cell>
          <cell r="H33">
            <v>9.452291020181286E-2</v>
          </cell>
          <cell r="W33">
            <v>0.11468434444245257</v>
          </cell>
          <cell r="AH33" t="str">
            <v>Julio</v>
          </cell>
          <cell r="AI33">
            <v>5.8049707239328681E-2</v>
          </cell>
          <cell r="AJ33">
            <v>0.12585438445376496</v>
          </cell>
          <cell r="AM33">
            <v>5.8574803340557063E-2</v>
          </cell>
          <cell r="AN33">
            <v>0.15113912866114548</v>
          </cell>
        </row>
        <row r="34">
          <cell r="B34" t="str">
            <v>Agosto</v>
          </cell>
          <cell r="H34">
            <v>9.6365611198540757E-2</v>
          </cell>
          <cell r="W34">
            <v>0.11688954510774237</v>
          </cell>
          <cell r="AH34" t="str">
            <v>Agosto</v>
          </cell>
          <cell r="AI34">
            <v>3.9415393279741792E-2</v>
          </cell>
          <cell r="AJ34">
            <v>0.12716774317970189</v>
          </cell>
          <cell r="AM34">
            <v>4.0085754659612345E-2</v>
          </cell>
          <cell r="AN34">
            <v>0.15287797197849309</v>
          </cell>
        </row>
        <row r="35">
          <cell r="B35" t="str">
            <v>Septiembre</v>
          </cell>
          <cell r="H35">
            <v>9.6940583961605625E-2</v>
          </cell>
          <cell r="W35">
            <v>0.11729624609582179</v>
          </cell>
          <cell r="AH35" t="str">
            <v>Septiembre</v>
          </cell>
          <cell r="AI35">
            <v>5.3295790511521904E-2</v>
          </cell>
          <cell r="AJ35">
            <v>0.12837884802016086</v>
          </cell>
          <cell r="AM35">
            <v>5.4417987253325945E-2</v>
          </cell>
          <cell r="AN35">
            <v>0.15418725384274212</v>
          </cell>
        </row>
        <row r="36">
          <cell r="B36" t="str">
            <v>Octubre</v>
          </cell>
          <cell r="H36">
            <v>9.899936635907329E-2</v>
          </cell>
          <cell r="W36">
            <v>0.11977153482935839</v>
          </cell>
          <cell r="AH36" t="str">
            <v>Octubre</v>
          </cell>
          <cell r="AI36">
            <v>3.7493826706857615E-2</v>
          </cell>
          <cell r="AJ36">
            <v>0.12999483922141555</v>
          </cell>
          <cell r="AM36">
            <v>3.9015694609885562E-2</v>
          </cell>
          <cell r="AN36">
            <v>0.15624547182727491</v>
          </cell>
        </row>
        <row r="37">
          <cell r="B37" t="str">
            <v>Noviembre</v>
          </cell>
          <cell r="H37">
            <v>9.9452613919863722E-2</v>
          </cell>
          <cell r="W37">
            <v>0.12060093339245599</v>
          </cell>
          <cell r="AH37" t="str">
            <v>Noviembre</v>
          </cell>
          <cell r="AI37">
            <v>5.4363643978593577E-2</v>
          </cell>
          <cell r="AJ37">
            <v>0.13135424495762513</v>
          </cell>
          <cell r="AM37">
            <v>5.6099816642968398E-2</v>
          </cell>
          <cell r="AN37">
            <v>0.15830099499295511</v>
          </cell>
        </row>
        <row r="38">
          <cell r="B38" t="str">
            <v>Diciembre</v>
          </cell>
          <cell r="H38">
            <v>0.10181896598199364</v>
          </cell>
          <cell r="W38">
            <v>0.12302204958680746</v>
          </cell>
          <cell r="AH38" t="str">
            <v>Diciembre</v>
          </cell>
          <cell r="AI38">
            <v>5.1588153641549984E-2</v>
          </cell>
          <cell r="AJ38">
            <v>0.13323370927851563</v>
          </cell>
          <cell r="AM38">
            <v>5.3039713624676153E-2</v>
          </cell>
          <cell r="AN38">
            <v>0.15997891853743451</v>
          </cell>
        </row>
        <row r="39">
          <cell r="A39">
            <v>2021</v>
          </cell>
          <cell r="B39" t="str">
            <v>Enero</v>
          </cell>
          <cell r="H39">
            <v>0.10296532364383319</v>
          </cell>
          <cell r="W39">
            <v>0.12440540451394101</v>
          </cell>
          <cell r="AG39">
            <v>2021</v>
          </cell>
          <cell r="AH39" t="str">
            <v>Enero</v>
          </cell>
          <cell r="AI39">
            <v>6.6292687098387454E-2</v>
          </cell>
          <cell r="AJ39">
            <v>0.13647210028858506</v>
          </cell>
          <cell r="AM39">
            <v>6.6834523488522229E-2</v>
          </cell>
          <cell r="AN39">
            <v>0.16401720048668958</v>
          </cell>
        </row>
        <row r="40">
          <cell r="B40" t="str">
            <v>Febrero</v>
          </cell>
          <cell r="H40">
            <v>0.10577049533768124</v>
          </cell>
          <cell r="W40">
            <v>0.12760052423688681</v>
          </cell>
          <cell r="AH40" t="str">
            <v>Febrero</v>
          </cell>
          <cell r="AI40">
            <v>6.7373296133710375E-2</v>
          </cell>
          <cell r="AJ40">
            <v>0.13897586473101525</v>
          </cell>
          <cell r="AM40">
            <v>6.7884006749311304E-2</v>
          </cell>
          <cell r="AN40">
            <v>0.16663575368851871</v>
          </cell>
        </row>
        <row r="41">
          <cell r="B41" t="str">
            <v>Marzo</v>
          </cell>
          <cell r="H41">
            <v>0.10587185736357936</v>
          </cell>
          <cell r="W41">
            <v>0.12740844891624309</v>
          </cell>
          <cell r="AH41" t="str">
            <v>Marzo</v>
          </cell>
          <cell r="AI41">
            <v>7.0864849621042073E-2</v>
          </cell>
          <cell r="AJ41">
            <v>0.13995034096954945</v>
          </cell>
          <cell r="AM41">
            <v>7.1208634898172488E-2</v>
          </cell>
          <cell r="AN41">
            <v>0.1673554829535065</v>
          </cell>
        </row>
        <row r="42">
          <cell r="B42" t="str">
            <v>Abril</v>
          </cell>
          <cell r="H42">
            <v>0.10867085119939385</v>
          </cell>
          <cell r="W42">
            <v>0.13045422576724031</v>
          </cell>
          <cell r="AH42" t="str">
            <v>Abril</v>
          </cell>
          <cell r="AI42">
            <v>5.0434852213563378E-2</v>
          </cell>
          <cell r="AJ42">
            <v>0.14235163178314456</v>
          </cell>
          <cell r="AM42">
            <v>4.9322279526174816E-2</v>
          </cell>
          <cell r="AN42">
            <v>0.16991521222450953</v>
          </cell>
        </row>
        <row r="43">
          <cell r="B43" t="str">
            <v>Mayo</v>
          </cell>
          <cell r="H43">
            <v>0.10977430346417939</v>
          </cell>
          <cell r="W43">
            <v>0.13083140306510355</v>
          </cell>
          <cell r="AH43" t="str">
            <v>Mayo</v>
          </cell>
          <cell r="AI43">
            <v>5.3332984012631049E-2</v>
          </cell>
          <cell r="AJ43">
            <v>0.14413848800101189</v>
          </cell>
          <cell r="AM43">
            <v>5.300748200854339E-2</v>
          </cell>
          <cell r="AN43">
            <v>0.17104496589193238</v>
          </cell>
        </row>
        <row r="44">
          <cell r="B44" t="str">
            <v>Junio</v>
          </cell>
          <cell r="H44">
            <v>0.11180368699871594</v>
          </cell>
          <cell r="W44">
            <v>0.1330246192165413</v>
          </cell>
          <cell r="AH44" t="str">
            <v>Junio</v>
          </cell>
          <cell r="AI44">
            <v>3.9157399618078091E-2</v>
          </cell>
          <cell r="AJ44">
            <v>0.14532963629816115</v>
          </cell>
          <cell r="AM44">
            <v>3.9179293128660538E-2</v>
          </cell>
          <cell r="AN44">
            <v>0.17227064155611621</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 val="Var Ali"/>
      <sheetName val="Var Rop"/>
      <sheetName val="Var Viv"/>
      <sheetName val="Var Mueb"/>
      <sheetName val="Var Salud"/>
      <sheetName val="Var Transp"/>
      <sheetName val="Var Educ"/>
      <sheetName val="Var Otros"/>
    </sheetNames>
    <sheetDataSet>
      <sheetData sheetId="0"/>
      <sheetData sheetId="1"/>
      <sheetData sheetId="2"/>
      <sheetData sheetId="3">
        <row r="4">
          <cell r="E4">
            <v>6.6900000000000001E-2</v>
          </cell>
        </row>
        <row r="5">
          <cell r="E5">
            <v>4.36E-2</v>
          </cell>
        </row>
        <row r="6">
          <cell r="E6">
            <v>5.6299999999999996E-2</v>
          </cell>
        </row>
        <row r="7">
          <cell r="E7">
            <v>5.5999999999999994E-2</v>
          </cell>
        </row>
        <row r="8">
          <cell r="E8">
            <v>4.0300000000000002E-2</v>
          </cell>
        </row>
        <row r="9">
          <cell r="E9">
            <v>7.2099999999999997E-2</v>
          </cell>
        </row>
        <row r="10">
          <cell r="E10">
            <v>2.92E-2</v>
          </cell>
        </row>
        <row r="11">
          <cell r="E11">
            <v>6.1699999999999998E-2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_cor"/>
      <sheetName val="ing_cor_decil"/>
      <sheetName val="transfer"/>
      <sheetName val="tranferXdecil"/>
      <sheetName val="tranferXdecil%ingCorr"/>
      <sheetName val="tranfJaliscoDecil"/>
      <sheetName val="Hoja1"/>
      <sheetName val="tranferDet1"/>
      <sheetName val="tranferDet2"/>
      <sheetName val="decilesINEGI"/>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9">
          <cell r="D9" t="str">
            <v>ENIGH 2018</v>
          </cell>
          <cell r="E9" t="str">
            <v>ENIGH 2020</v>
          </cell>
        </row>
        <row r="10">
          <cell r="A10" t="str">
            <v>jubilación</v>
          </cell>
          <cell r="D10">
            <v>0.43710078599723123</v>
          </cell>
          <cell r="E10">
            <v>0.50345419609193809</v>
          </cell>
        </row>
        <row r="11">
          <cell r="A11" t="str">
            <v>becas</v>
          </cell>
          <cell r="D11">
            <v>1.6530759784100103E-2</v>
          </cell>
          <cell r="E11">
            <v>4.5737625834906693E-3</v>
          </cell>
        </row>
        <row r="12">
          <cell r="A12" t="str">
            <v>donativos</v>
          </cell>
          <cell r="D12">
            <v>0.18127511375307112</v>
          </cell>
          <cell r="E12">
            <v>0.13780691404451773</v>
          </cell>
        </row>
        <row r="13">
          <cell r="A13" t="str">
            <v>remesas</v>
          </cell>
          <cell r="D13">
            <v>5.4563391542504808E-2</v>
          </cell>
          <cell r="E13">
            <v>3.6704832918652432E-2</v>
          </cell>
        </row>
        <row r="14">
          <cell r="A14" t="str">
            <v>beneficios 
gubernamentales</v>
          </cell>
          <cell r="D14">
            <v>4.8516862361124478E-2</v>
          </cell>
          <cell r="E14">
            <v>9.8869934175516622E-2</v>
          </cell>
        </row>
        <row r="15">
          <cell r="A15" t="str">
            <v>transferencias 
de hogares</v>
          </cell>
          <cell r="D15">
            <v>0.18487318619646634</v>
          </cell>
          <cell r="E15">
            <v>0.15948536514464978</v>
          </cell>
        </row>
        <row r="16">
          <cell r="A16" t="str">
            <v>transferencias 
de instituciones</v>
          </cell>
          <cell r="D16">
            <v>7.7139900365502126E-2</v>
          </cell>
          <cell r="E16">
            <v>5.9104995041233593E-2</v>
          </cell>
        </row>
      </sheetData>
      <sheetData sheetId="8" refreshError="1"/>
      <sheetData sheetId="9">
        <row r="4">
          <cell r="O4" t="str">
            <v>Nacional 2020</v>
          </cell>
          <cell r="P4" t="str">
            <v>Jalisco 2020</v>
          </cell>
        </row>
        <row r="6">
          <cell r="A6" t="str">
            <v>I</v>
          </cell>
          <cell r="O6">
            <v>0.31675939816476323</v>
          </cell>
          <cell r="P6">
            <v>0.32165500941033509</v>
          </cell>
        </row>
        <row r="7">
          <cell r="A7" t="str">
            <v>II</v>
          </cell>
          <cell r="O7">
            <v>0.26761286006886298</v>
          </cell>
          <cell r="P7">
            <v>0.22464233227217159</v>
          </cell>
        </row>
        <row r="8">
          <cell r="A8" t="str">
            <v>III</v>
          </cell>
          <cell r="O8">
            <v>0.23688954465421491</v>
          </cell>
          <cell r="P8">
            <v>0.21965562674662631</v>
          </cell>
        </row>
        <row r="9">
          <cell r="A9" t="str">
            <v>IV</v>
          </cell>
          <cell r="O9">
            <v>0.21580351067639678</v>
          </cell>
          <cell r="P9">
            <v>0.20688968582371345</v>
          </cell>
        </row>
        <row r="10">
          <cell r="A10" t="str">
            <v>V</v>
          </cell>
          <cell r="O10">
            <v>0.19331177635703112</v>
          </cell>
          <cell r="P10">
            <v>0.15285433757905789</v>
          </cell>
        </row>
        <row r="11">
          <cell r="A11" t="str">
            <v>VI</v>
          </cell>
          <cell r="O11">
            <v>0.17468095048290738</v>
          </cell>
          <cell r="P11">
            <v>0.15542290597997044</v>
          </cell>
        </row>
        <row r="12">
          <cell r="A12" t="str">
            <v>VII</v>
          </cell>
          <cell r="O12">
            <v>0.15739727355876404</v>
          </cell>
          <cell r="P12">
            <v>0.14738512746158755</v>
          </cell>
        </row>
        <row r="13">
          <cell r="A13" t="str">
            <v>VIII</v>
          </cell>
          <cell r="O13">
            <v>0.15762417303249796</v>
          </cell>
          <cell r="P13">
            <v>0.13873754143769845</v>
          </cell>
        </row>
        <row r="14">
          <cell r="A14" t="str">
            <v>IX</v>
          </cell>
          <cell r="O14">
            <v>0.15591554388663451</v>
          </cell>
          <cell r="P14">
            <v>0.13797265692744792</v>
          </cell>
        </row>
        <row r="15">
          <cell r="A15" t="str">
            <v>X</v>
          </cell>
          <cell r="O15">
            <v>0.16299040970227394</v>
          </cell>
          <cell r="P15">
            <v>0.17526282851387506</v>
          </cell>
        </row>
        <row r="17">
          <cell r="N17" t="str">
            <v>Nacional 2018</v>
          </cell>
          <cell r="O17" t="str">
            <v>Jalisco 2018</v>
          </cell>
        </row>
        <row r="18">
          <cell r="A18" t="str">
            <v>I</v>
          </cell>
        </row>
        <row r="19">
          <cell r="A19" t="str">
            <v>II</v>
          </cell>
          <cell r="N19">
            <v>0.36887738071651116</v>
          </cell>
          <cell r="O19">
            <v>0.37790117877627161</v>
          </cell>
        </row>
        <row r="20">
          <cell r="A20" t="str">
            <v>III</v>
          </cell>
          <cell r="N20">
            <v>0.26951174153652502</v>
          </cell>
          <cell r="O20">
            <v>0.25623988539791648</v>
          </cell>
        </row>
        <row r="21">
          <cell r="A21" t="str">
            <v>IV</v>
          </cell>
          <cell r="N21">
            <v>0.2133081156900534</v>
          </cell>
          <cell r="O21">
            <v>0.18127769238504984</v>
          </cell>
        </row>
        <row r="22">
          <cell r="A22" t="str">
            <v>V</v>
          </cell>
          <cell r="N22">
            <v>0.18332803954775176</v>
          </cell>
          <cell r="O22">
            <v>0.15658306345331621</v>
          </cell>
        </row>
        <row r="23">
          <cell r="A23" t="str">
            <v>VI</v>
          </cell>
          <cell r="N23">
            <v>0.16817625162269584</v>
          </cell>
          <cell r="O23">
            <v>0.15589836950234831</v>
          </cell>
        </row>
        <row r="24">
          <cell r="A24" t="str">
            <v>VII</v>
          </cell>
          <cell r="N24">
            <v>0.14881444688615036</v>
          </cell>
          <cell r="O24">
            <v>0.15186069399058916</v>
          </cell>
        </row>
        <row r="25">
          <cell r="A25" t="str">
            <v>VIII</v>
          </cell>
          <cell r="N25">
            <v>0.13653523265507797</v>
          </cell>
          <cell r="O25">
            <v>0.13406016355372943</v>
          </cell>
        </row>
        <row r="26">
          <cell r="A26" t="str">
            <v>IX</v>
          </cell>
          <cell r="N26">
            <v>0.13346951510493144</v>
          </cell>
          <cell r="O26">
            <v>0.13290691033342056</v>
          </cell>
        </row>
        <row r="27">
          <cell r="A27" t="str">
            <v>X</v>
          </cell>
          <cell r="N27">
            <v>0.13643833450141665</v>
          </cell>
          <cell r="O27">
            <v>0.14615798128554766</v>
          </cell>
        </row>
        <row r="28">
          <cell r="N28">
            <v>0.13702652939790352</v>
          </cell>
          <cell r="O28">
            <v>0.17877038216274074</v>
          </cell>
        </row>
        <row r="30">
          <cell r="E30" t="str">
            <v>ENIGH 2018</v>
          </cell>
          <cell r="F30" t="str">
            <v>ENIGH 2020</v>
          </cell>
        </row>
        <row r="31">
          <cell r="B31" t="str">
            <v>Ingreso del trabajo</v>
          </cell>
          <cell r="E31">
            <v>0.64974481199927414</v>
          </cell>
          <cell r="G31">
            <v>0.65641037358890997</v>
          </cell>
        </row>
        <row r="32">
          <cell r="B32" t="str">
            <v>Renta de la propiedad</v>
          </cell>
          <cell r="E32">
            <v>8.1548610469626151E-2</v>
          </cell>
          <cell r="G32">
            <v>6.3372366547392103E-2</v>
          </cell>
        </row>
        <row r="33">
          <cell r="B33" t="str">
            <v>Transferencias</v>
          </cell>
          <cell r="E33">
            <v>0.16627133697690882</v>
          </cell>
          <cell r="G33">
            <v>0.16906038868649181</v>
          </cell>
        </row>
        <row r="34">
          <cell r="B34" t="str">
            <v>Estimación del 
alquiler de la vivienda</v>
          </cell>
          <cell r="E34">
            <v>0.10174417485187764</v>
          </cell>
          <cell r="G34">
            <v>0.10967041290722694</v>
          </cell>
        </row>
        <row r="35">
          <cell r="B35" t="str">
            <v>Otros ingresos corrientes</v>
          </cell>
          <cell r="E35">
            <v>6.9106570231091031E-4</v>
          </cell>
          <cell r="G35">
            <v>1.4864582699789853E-3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encia"/>
      <sheetName val="rank propia"/>
      <sheetName val="rank renta"/>
      <sheetName val="tabla"/>
      <sheetName val="m2"/>
      <sheetName val="rentan a"/>
      <sheetName val="contraro"/>
      <sheetName val="razon"/>
      <sheetName val="covid (2)"/>
      <sheetName val="covid2"/>
    </sheetNames>
    <sheetDataSet>
      <sheetData sheetId="0">
        <row r="6">
          <cell r="B6" t="str">
            <v>Otra**</v>
          </cell>
          <cell r="C6" t="str">
            <v>Propia*</v>
          </cell>
          <cell r="D6" t="str">
            <v>Renta</v>
          </cell>
        </row>
        <row r="8">
          <cell r="B8">
            <v>369368</v>
          </cell>
          <cell r="C8">
            <v>1331728</v>
          </cell>
          <cell r="D8">
            <v>604910</v>
          </cell>
        </row>
      </sheetData>
      <sheetData sheetId="1">
        <row r="7">
          <cell r="B7" t="str">
            <v>Propia</v>
          </cell>
          <cell r="M7" t="str">
            <v>Renta</v>
          </cell>
        </row>
        <row r="8">
          <cell r="A8" t="str">
            <v>Ciudad de México</v>
          </cell>
          <cell r="B8">
            <v>0.51159326191499999</v>
          </cell>
          <cell r="L8" t="str">
            <v>Ciudad de México</v>
          </cell>
          <cell r="M8">
            <v>0.2689520585365423</v>
          </cell>
        </row>
        <row r="9">
          <cell r="A9" t="str">
            <v>Jalisco</v>
          </cell>
          <cell r="B9">
            <v>0.57750413485499996</v>
          </cell>
          <cell r="L9" t="str">
            <v>Jalisco</v>
          </cell>
          <cell r="M9">
            <v>0.26231935216126934</v>
          </cell>
        </row>
        <row r="10">
          <cell r="A10" t="str">
            <v>Colima</v>
          </cell>
          <cell r="B10">
            <v>0.60270564656699999</v>
          </cell>
          <cell r="L10" t="str">
            <v>Quintana Roo</v>
          </cell>
          <cell r="M10">
            <v>0.26141320307408017</v>
          </cell>
        </row>
        <row r="11">
          <cell r="A11" t="str">
            <v>Baja California Sur</v>
          </cell>
          <cell r="B11">
            <v>0.61597211035199995</v>
          </cell>
          <cell r="L11" t="str">
            <v>Colima</v>
          </cell>
          <cell r="M11">
            <v>0.25383408853258976</v>
          </cell>
        </row>
        <row r="12">
          <cell r="A12" t="str">
            <v>Quintana Roo</v>
          </cell>
          <cell r="B12">
            <v>0.62723912934500003</v>
          </cell>
          <cell r="L12" t="str">
            <v>Baja California Sur</v>
          </cell>
          <cell r="M12">
            <v>0.24011863013585463</v>
          </cell>
        </row>
        <row r="13">
          <cell r="A13" t="str">
            <v>Baja California</v>
          </cell>
          <cell r="B13">
            <v>0.63288769212499996</v>
          </cell>
          <cell r="L13" t="str">
            <v>Baja California</v>
          </cell>
          <cell r="M13">
            <v>0.22373332121813644</v>
          </cell>
        </row>
        <row r="14">
          <cell r="A14" t="str">
            <v>Estado de México</v>
          </cell>
          <cell r="B14">
            <v>0.63528212608199996</v>
          </cell>
          <cell r="L14" t="str">
            <v>Aguascalientes</v>
          </cell>
          <cell r="M14">
            <v>0.20172686486933511</v>
          </cell>
        </row>
        <row r="15">
          <cell r="A15" t="str">
            <v>Michoacán</v>
          </cell>
          <cell r="B15">
            <v>0.65340201130599995</v>
          </cell>
          <cell r="L15" t="str">
            <v>Nayarit</v>
          </cell>
          <cell r="M15">
            <v>0.19296588509834425</v>
          </cell>
        </row>
        <row r="16">
          <cell r="A16" t="str">
            <v>Tamaulipas</v>
          </cell>
          <cell r="B16">
            <v>0.67614209629300004</v>
          </cell>
          <cell r="L16" t="str">
            <v>Nuevo León</v>
          </cell>
          <cell r="M16">
            <v>0.18150793149213171</v>
          </cell>
        </row>
        <row r="17">
          <cell r="A17" t="str">
            <v>Nacional</v>
          </cell>
          <cell r="B17">
            <v>0.67770732444800008</v>
          </cell>
          <cell r="L17" t="str">
            <v>Tamaulipas</v>
          </cell>
          <cell r="M17">
            <v>0.17753296180250089</v>
          </cell>
        </row>
        <row r="18">
          <cell r="A18" t="str">
            <v>Aguascalientes</v>
          </cell>
          <cell r="B18">
            <v>0.683517511578</v>
          </cell>
          <cell r="L18" t="str">
            <v>Michoacán</v>
          </cell>
          <cell r="M18">
            <v>0.16986160442046561</v>
          </cell>
        </row>
        <row r="19">
          <cell r="A19" t="str">
            <v>Puebla</v>
          </cell>
          <cell r="B19">
            <v>0.6874053927449999</v>
          </cell>
          <cell r="L19" t="str">
            <v>Chihuahua</v>
          </cell>
          <cell r="M19">
            <v>0.16425251054432996</v>
          </cell>
        </row>
        <row r="20">
          <cell r="A20" t="str">
            <v>Coahuila</v>
          </cell>
          <cell r="B20">
            <v>0.69032803308099999</v>
          </cell>
          <cell r="L20" t="str">
            <v>Nacional</v>
          </cell>
          <cell r="M20">
            <v>0.16399438414111764</v>
          </cell>
        </row>
        <row r="21">
          <cell r="A21" t="str">
            <v>Nayarit</v>
          </cell>
          <cell r="B21">
            <v>0.69094343816000003</v>
          </cell>
          <cell r="L21" t="str">
            <v>Estado de México</v>
          </cell>
          <cell r="M21">
            <v>0.16262434008996093</v>
          </cell>
        </row>
        <row r="22">
          <cell r="A22" t="str">
            <v>Morelos</v>
          </cell>
          <cell r="B22">
            <v>0.69410838272399999</v>
          </cell>
          <cell r="L22" t="str">
            <v>Querétaro</v>
          </cell>
          <cell r="M22">
            <v>0.15817345308115</v>
          </cell>
        </row>
        <row r="23">
          <cell r="A23" t="str">
            <v>Veracruz</v>
          </cell>
          <cell r="B23">
            <v>0.70336329561499999</v>
          </cell>
          <cell r="L23" t="str">
            <v>Guanajuato</v>
          </cell>
          <cell r="M23">
            <v>0.1560453416384017</v>
          </cell>
        </row>
        <row r="24">
          <cell r="A24" t="str">
            <v>Guanajuato</v>
          </cell>
          <cell r="B24">
            <v>0.70654717623500007</v>
          </cell>
          <cell r="L24" t="str">
            <v>Morelos</v>
          </cell>
          <cell r="M24">
            <v>0.1554868688760882</v>
          </cell>
        </row>
        <row r="25">
          <cell r="A25" t="str">
            <v>Chihuahua</v>
          </cell>
          <cell r="B25">
            <v>0.7085745957170001</v>
          </cell>
          <cell r="L25" t="str">
            <v>Coahuila</v>
          </cell>
          <cell r="M25">
            <v>0.14778589806392961</v>
          </cell>
        </row>
        <row r="26">
          <cell r="A26" t="str">
            <v>Nuevo León</v>
          </cell>
          <cell r="B26">
            <v>0.70905764062599996</v>
          </cell>
          <cell r="L26" t="str">
            <v>Sonora</v>
          </cell>
          <cell r="M26">
            <v>0.14471175338241599</v>
          </cell>
        </row>
        <row r="27">
          <cell r="A27" t="str">
            <v>Sonora</v>
          </cell>
          <cell r="B27">
            <v>0.710658601783</v>
          </cell>
          <cell r="L27" t="str">
            <v>San Luis Potosí</v>
          </cell>
          <cell r="M27">
            <v>0.14058512571575654</v>
          </cell>
        </row>
        <row r="28">
          <cell r="A28" t="str">
            <v>Zacatecas</v>
          </cell>
          <cell r="B28">
            <v>0.71676125698399995</v>
          </cell>
          <cell r="L28" t="str">
            <v>Puebla</v>
          </cell>
          <cell r="M28">
            <v>0.13971401370151942</v>
          </cell>
        </row>
        <row r="29">
          <cell r="A29" t="str">
            <v>Querétaro</v>
          </cell>
          <cell r="B29">
            <v>0.73070939404099999</v>
          </cell>
          <cell r="L29" t="str">
            <v>Chiapas</v>
          </cell>
          <cell r="M29">
            <v>0.13888335877970762</v>
          </cell>
        </row>
        <row r="30">
          <cell r="A30" t="str">
            <v>San Luis Potosí</v>
          </cell>
          <cell r="B30">
            <v>0.73588244196000008</v>
          </cell>
          <cell r="L30" t="str">
            <v>Zacatecas</v>
          </cell>
          <cell r="M30">
            <v>0.11866925777885741</v>
          </cell>
        </row>
        <row r="31">
          <cell r="A31" t="str">
            <v>Guerrero</v>
          </cell>
          <cell r="B31">
            <v>0.73590448173400003</v>
          </cell>
          <cell r="L31" t="str">
            <v>Yucatán</v>
          </cell>
          <cell r="M31">
            <v>0.11083241768650778</v>
          </cell>
        </row>
        <row r="32">
          <cell r="A32" t="str">
            <v>Tlaxcala</v>
          </cell>
          <cell r="B32">
            <v>0.74065997575099995</v>
          </cell>
          <cell r="L32" t="str">
            <v>Durango</v>
          </cell>
          <cell r="M32">
            <v>0.10897630801974732</v>
          </cell>
        </row>
        <row r="33">
          <cell r="A33" t="str">
            <v>Durango</v>
          </cell>
          <cell r="B33">
            <v>0.74752358396199992</v>
          </cell>
          <cell r="L33" t="str">
            <v>Veracruz</v>
          </cell>
          <cell r="M33">
            <v>0.10611318222361608</v>
          </cell>
        </row>
        <row r="34">
          <cell r="A34" t="str">
            <v>Chiapas</v>
          </cell>
          <cell r="B34">
            <v>0.75699574555500004</v>
          </cell>
          <cell r="L34" t="str">
            <v>Sinaloa</v>
          </cell>
          <cell r="M34">
            <v>0.10163425621697675</v>
          </cell>
        </row>
        <row r="35">
          <cell r="A35" t="str">
            <v>Tabasco</v>
          </cell>
          <cell r="B35">
            <v>0.759345640313</v>
          </cell>
          <cell r="L35" t="str">
            <v>Hidalgo</v>
          </cell>
          <cell r="M35">
            <v>9.9190470022184174E-2</v>
          </cell>
        </row>
        <row r="36">
          <cell r="A36" t="str">
            <v>Sinaloa</v>
          </cell>
          <cell r="B36">
            <v>0.76368128932500001</v>
          </cell>
          <cell r="L36" t="str">
            <v>Tlaxcala</v>
          </cell>
          <cell r="M36">
            <v>9.8987425486849037E-2</v>
          </cell>
        </row>
        <row r="37">
          <cell r="A37" t="str">
            <v>Campeche</v>
          </cell>
          <cell r="B37">
            <v>0.76496469985199989</v>
          </cell>
          <cell r="L37" t="str">
            <v>Campeche</v>
          </cell>
          <cell r="M37">
            <v>9.5248266059819967E-2</v>
          </cell>
        </row>
        <row r="38">
          <cell r="A38" t="str">
            <v>Yucatán</v>
          </cell>
          <cell r="B38">
            <v>0.76531504565600006</v>
          </cell>
          <cell r="L38" t="str">
            <v>Guerrero</v>
          </cell>
          <cell r="M38">
            <v>9.4882173752294782E-2</v>
          </cell>
        </row>
        <row r="39">
          <cell r="A39" t="str">
            <v>Hidalgo</v>
          </cell>
          <cell r="B39">
            <v>0.77448924458299995</v>
          </cell>
          <cell r="L39" t="str">
            <v>Tabasco</v>
          </cell>
          <cell r="M39">
            <v>8.8621099480199361E-2</v>
          </cell>
        </row>
        <row r="40">
          <cell r="A40" t="str">
            <v>Oaxaca</v>
          </cell>
          <cell r="B40">
            <v>0.80534000983599996</v>
          </cell>
          <cell r="L40" t="str">
            <v>Oaxaca</v>
          </cell>
          <cell r="M40">
            <v>6.5465194259400006E-2</v>
          </cell>
        </row>
      </sheetData>
      <sheetData sheetId="2">
        <row r="5">
          <cell r="A5" t="str">
            <v>Ciudad de México</v>
          </cell>
          <cell r="B5">
            <v>5525.236328125</v>
          </cell>
        </row>
        <row r="6">
          <cell r="A6" t="str">
            <v>Querétaro</v>
          </cell>
          <cell r="B6">
            <v>3922.609619140625</v>
          </cell>
        </row>
        <row r="7">
          <cell r="A7" t="str">
            <v>Baja California Sur</v>
          </cell>
          <cell r="B7">
            <v>3430.244140625</v>
          </cell>
        </row>
        <row r="8">
          <cell r="A8" t="str">
            <v>Baja California</v>
          </cell>
          <cell r="B8">
            <v>3352.755859375</v>
          </cell>
        </row>
        <row r="9">
          <cell r="A9" t="str">
            <v>Quintana Roo</v>
          </cell>
          <cell r="B9">
            <v>2966.27490234375</v>
          </cell>
        </row>
        <row r="10">
          <cell r="A10" t="str">
            <v>Nuevo León</v>
          </cell>
          <cell r="B10">
            <v>2893.44189453125</v>
          </cell>
        </row>
        <row r="11">
          <cell r="A11" t="str">
            <v>Jalisco</v>
          </cell>
          <cell r="B11">
            <v>2850.838623046875</v>
          </cell>
        </row>
        <row r="12">
          <cell r="A12" t="str">
            <v>Nacional</v>
          </cell>
          <cell r="B12">
            <v>2791.2539999999999</v>
          </cell>
        </row>
        <row r="13">
          <cell r="A13" t="str">
            <v>Campeche</v>
          </cell>
          <cell r="B13">
            <v>2669.51220703125</v>
          </cell>
        </row>
        <row r="14">
          <cell r="A14" t="str">
            <v>Yucatán</v>
          </cell>
          <cell r="B14">
            <v>2629.755126953125</v>
          </cell>
        </row>
        <row r="15">
          <cell r="A15" t="str">
            <v>Sonora</v>
          </cell>
          <cell r="B15">
            <v>2619.5771484375</v>
          </cell>
        </row>
        <row r="16">
          <cell r="A16" t="str">
            <v>San Luis Potosí</v>
          </cell>
          <cell r="B16">
            <v>2460.1083984375</v>
          </cell>
        </row>
        <row r="17">
          <cell r="A17" t="str">
            <v>Aguascalientes</v>
          </cell>
          <cell r="B17">
            <v>2456.30712890625</v>
          </cell>
        </row>
        <row r="18">
          <cell r="A18" t="str">
            <v>Estado de México</v>
          </cell>
          <cell r="B18">
            <v>2420.37841796875</v>
          </cell>
        </row>
        <row r="19">
          <cell r="A19" t="str">
            <v>Guanajuato</v>
          </cell>
          <cell r="B19">
            <v>2383.639892578125</v>
          </cell>
        </row>
        <row r="20">
          <cell r="A20" t="str">
            <v>Nayarit</v>
          </cell>
          <cell r="B20">
            <v>2382.474853515625</v>
          </cell>
        </row>
        <row r="21">
          <cell r="A21" t="str">
            <v>Chihuahua</v>
          </cell>
          <cell r="B21">
            <v>2325.526123046875</v>
          </cell>
        </row>
        <row r="22">
          <cell r="A22" t="str">
            <v>Sinaloa</v>
          </cell>
          <cell r="B22">
            <v>2319.51904296875</v>
          </cell>
        </row>
        <row r="23">
          <cell r="A23" t="str">
            <v>Morelos</v>
          </cell>
          <cell r="B23">
            <v>2273.153076171875</v>
          </cell>
        </row>
        <row r="24">
          <cell r="A24" t="str">
            <v>Puebla</v>
          </cell>
          <cell r="B24">
            <v>2153.882568359375</v>
          </cell>
        </row>
        <row r="25">
          <cell r="A25" t="str">
            <v>Veracruz</v>
          </cell>
          <cell r="B25">
            <v>2121.041015625</v>
          </cell>
        </row>
        <row r="26">
          <cell r="A26" t="str">
            <v>Coahuila</v>
          </cell>
          <cell r="B26">
            <v>2074.6640625</v>
          </cell>
        </row>
        <row r="27">
          <cell r="A27" t="str">
            <v>Tabasco</v>
          </cell>
          <cell r="B27">
            <v>2034.5255126953125</v>
          </cell>
        </row>
        <row r="28">
          <cell r="A28" t="str">
            <v>Colima</v>
          </cell>
          <cell r="B28">
            <v>1996.839599609375</v>
          </cell>
        </row>
        <row r="29">
          <cell r="A29" t="str">
            <v>Oaxaca</v>
          </cell>
          <cell r="B29">
            <v>1854.34375</v>
          </cell>
        </row>
        <row r="30">
          <cell r="A30" t="str">
            <v>Tamaulipas</v>
          </cell>
          <cell r="B30">
            <v>1828.4912109375</v>
          </cell>
        </row>
        <row r="31">
          <cell r="A31" t="str">
            <v>Michoacán</v>
          </cell>
          <cell r="B31">
            <v>1785.802734375</v>
          </cell>
        </row>
        <row r="32">
          <cell r="A32" t="str">
            <v>Zacatecas</v>
          </cell>
          <cell r="B32">
            <v>1783.4281005859375</v>
          </cell>
        </row>
        <row r="33">
          <cell r="A33" t="str">
            <v>Durango</v>
          </cell>
          <cell r="B33">
            <v>1732.957763671875</v>
          </cell>
        </row>
        <row r="34">
          <cell r="A34" t="str">
            <v>Tlaxcala</v>
          </cell>
          <cell r="B34">
            <v>1718.5960693359375</v>
          </cell>
        </row>
        <row r="35">
          <cell r="A35" t="str">
            <v>Hidalgo</v>
          </cell>
          <cell r="B35">
            <v>1716.3492431640625</v>
          </cell>
        </row>
        <row r="36">
          <cell r="A36" t="str">
            <v>Chiapas</v>
          </cell>
          <cell r="B36">
            <v>1597.6126708984375</v>
          </cell>
        </row>
        <row r="37">
          <cell r="A37" t="str">
            <v>Guerrero</v>
          </cell>
          <cell r="B37">
            <v>1354.53173828125</v>
          </cell>
        </row>
      </sheetData>
      <sheetData sheetId="3" refreshError="1"/>
      <sheetData sheetId="4">
        <row r="6">
          <cell r="B6" t="str">
            <v>mean</v>
          </cell>
          <cell r="K6" t="str">
            <v>mean</v>
          </cell>
        </row>
        <row r="7">
          <cell r="A7" t="str">
            <v>Ciudad de México</v>
          </cell>
          <cell r="B7">
            <v>91.90025</v>
          </cell>
          <cell r="J7" t="str">
            <v>Baja California</v>
          </cell>
          <cell r="K7">
            <v>59.19585</v>
          </cell>
        </row>
        <row r="8">
          <cell r="A8" t="str">
            <v>Baja California</v>
          </cell>
          <cell r="B8">
            <v>71.407579999999996</v>
          </cell>
          <cell r="J8" t="str">
            <v>Quintana Roo</v>
          </cell>
          <cell r="K8">
            <v>63.787990000000001</v>
          </cell>
        </row>
        <row r="9">
          <cell r="A9" t="str">
            <v>Querétaro</v>
          </cell>
          <cell r="B9">
            <v>57.389629999999997</v>
          </cell>
          <cell r="J9" t="str">
            <v>Ciudad de México</v>
          </cell>
          <cell r="K9">
            <v>64.896339999999995</v>
          </cell>
        </row>
        <row r="10">
          <cell r="A10" t="str">
            <v>Quintana Roo</v>
          </cell>
          <cell r="B10">
            <v>56.176659999999998</v>
          </cell>
          <cell r="J10" t="str">
            <v>Puebla</v>
          </cell>
          <cell r="K10">
            <v>68.922730000000001</v>
          </cell>
        </row>
        <row r="11">
          <cell r="A11" t="str">
            <v>Baja California</v>
          </cell>
          <cell r="B11">
            <v>49.408250000000002</v>
          </cell>
          <cell r="J11" t="str">
            <v>Chiapas</v>
          </cell>
          <cell r="K11">
            <v>70.088930000000005</v>
          </cell>
        </row>
        <row r="12">
          <cell r="A12" t="str">
            <v>Veracruz</v>
          </cell>
          <cell r="B12">
            <v>48.012540000000001</v>
          </cell>
          <cell r="J12" t="str">
            <v>Guerrero</v>
          </cell>
          <cell r="K12">
            <v>72.761560000000003</v>
          </cell>
        </row>
        <row r="13">
          <cell r="A13" t="str">
            <v>Nacional</v>
          </cell>
          <cell r="B13">
            <v>43.128590000000003</v>
          </cell>
          <cell r="J13" t="str">
            <v>Tamaulipas</v>
          </cell>
          <cell r="K13">
            <v>72.792450000000002</v>
          </cell>
        </row>
        <row r="14">
          <cell r="A14" t="str">
            <v>Campeche</v>
          </cell>
          <cell r="B14">
            <v>42.925669999999997</v>
          </cell>
          <cell r="J14" t="str">
            <v>Veracruz</v>
          </cell>
          <cell r="K14">
            <v>73.139290000000003</v>
          </cell>
        </row>
        <row r="15">
          <cell r="A15" t="str">
            <v>Nuevo León</v>
          </cell>
          <cell r="B15">
            <v>41.851739999999999</v>
          </cell>
          <cell r="J15" t="str">
            <v>Sonora</v>
          </cell>
          <cell r="K15">
            <v>76.152699999999996</v>
          </cell>
        </row>
        <row r="16">
          <cell r="A16" t="str">
            <v>Puebla</v>
          </cell>
          <cell r="B16">
            <v>39.79278</v>
          </cell>
          <cell r="J16" t="str">
            <v>Baja California</v>
          </cell>
          <cell r="K16">
            <v>77.466449999999995</v>
          </cell>
        </row>
        <row r="17">
          <cell r="A17" t="str">
            <v>Morelos</v>
          </cell>
          <cell r="B17">
            <v>39.256430000000002</v>
          </cell>
          <cell r="J17" t="str">
            <v>Nacional</v>
          </cell>
          <cell r="K17">
            <v>81.122990000000001</v>
          </cell>
        </row>
        <row r="18">
          <cell r="A18" t="str">
            <v>Estado de México</v>
          </cell>
          <cell r="B18">
            <v>39.209420000000001</v>
          </cell>
          <cell r="J18" t="str">
            <v>Morelos</v>
          </cell>
          <cell r="K18">
            <v>81.639740000000003</v>
          </cell>
        </row>
        <row r="19">
          <cell r="A19" t="str">
            <v>Sonora</v>
          </cell>
          <cell r="B19">
            <v>38.031689999999998</v>
          </cell>
          <cell r="J19" t="str">
            <v>Hidalgo</v>
          </cell>
          <cell r="K19">
            <v>82.075559999999996</v>
          </cell>
        </row>
        <row r="20">
          <cell r="A20" t="str">
            <v>Jalisco</v>
          </cell>
          <cell r="B20">
            <v>36.284210000000002</v>
          </cell>
          <cell r="J20" t="str">
            <v>Nuevo León</v>
          </cell>
          <cell r="K20">
            <v>82.125600000000006</v>
          </cell>
        </row>
        <row r="21">
          <cell r="A21" t="str">
            <v>Tabasco</v>
          </cell>
          <cell r="B21">
            <v>35.130719999999997</v>
          </cell>
          <cell r="J21" t="str">
            <v>Estado de México</v>
          </cell>
          <cell r="K21">
            <v>83.00949</v>
          </cell>
        </row>
        <row r="22">
          <cell r="A22" t="str">
            <v>Nayarit</v>
          </cell>
          <cell r="B22">
            <v>34.261150000000001</v>
          </cell>
          <cell r="J22" t="str">
            <v>Oaxaca</v>
          </cell>
          <cell r="K22">
            <v>83.391670000000005</v>
          </cell>
        </row>
        <row r="23">
          <cell r="A23" t="str">
            <v>Yucatán</v>
          </cell>
          <cell r="B23">
            <v>32.965989999999998</v>
          </cell>
          <cell r="J23" t="str">
            <v>Tabasco</v>
          </cell>
          <cell r="K23">
            <v>83.643510000000006</v>
          </cell>
        </row>
        <row r="24">
          <cell r="A24" t="str">
            <v>Chihuahua</v>
          </cell>
          <cell r="B24">
            <v>32.695189999999997</v>
          </cell>
          <cell r="J24" t="str">
            <v>Jalisco</v>
          </cell>
          <cell r="K24">
            <v>84.289230000000003</v>
          </cell>
        </row>
        <row r="25">
          <cell r="A25" t="str">
            <v>Chiapas</v>
          </cell>
          <cell r="B25">
            <v>32.306539999999998</v>
          </cell>
          <cell r="J25" t="str">
            <v>Nayarit</v>
          </cell>
          <cell r="K25">
            <v>85.292990000000003</v>
          </cell>
        </row>
        <row r="26">
          <cell r="A26" t="str">
            <v>Sinaloa</v>
          </cell>
          <cell r="B26">
            <v>30.210660000000001</v>
          </cell>
          <cell r="J26" t="str">
            <v>Chihuahua</v>
          </cell>
          <cell r="K26">
            <v>86.443820000000002</v>
          </cell>
        </row>
        <row r="27">
          <cell r="A27" t="str">
            <v>Oaxaca</v>
          </cell>
          <cell r="B27">
            <v>29.775379999999998</v>
          </cell>
          <cell r="J27" t="str">
            <v>Sinaloa</v>
          </cell>
          <cell r="K27">
            <v>86.569680000000005</v>
          </cell>
        </row>
        <row r="28">
          <cell r="A28" t="str">
            <v>Tamaulipas</v>
          </cell>
          <cell r="B28">
            <v>29.274090000000001</v>
          </cell>
          <cell r="J28" t="str">
            <v>Campeche</v>
          </cell>
          <cell r="K28">
            <v>89.274630000000002</v>
          </cell>
        </row>
        <row r="29">
          <cell r="A29" t="str">
            <v>Aguascalientes</v>
          </cell>
          <cell r="B29">
            <v>29.228390000000001</v>
          </cell>
          <cell r="J29" t="str">
            <v>Tlaxcala</v>
          </cell>
          <cell r="K29">
            <v>90.605239999999995</v>
          </cell>
        </row>
        <row r="30">
          <cell r="A30" t="str">
            <v>San Luis Potosí</v>
          </cell>
          <cell r="B30">
            <v>28.988769999999999</v>
          </cell>
          <cell r="J30" t="str">
            <v>Querétaro</v>
          </cell>
          <cell r="K30">
            <v>92.352620000000002</v>
          </cell>
        </row>
        <row r="31">
          <cell r="A31" t="str">
            <v>Hidalgo</v>
          </cell>
          <cell r="B31">
            <v>28.90738</v>
          </cell>
          <cell r="J31" t="str">
            <v>Colima</v>
          </cell>
          <cell r="K31">
            <v>93.418809999999993</v>
          </cell>
        </row>
        <row r="32">
          <cell r="A32" t="str">
            <v>Guanajuato</v>
          </cell>
          <cell r="B32">
            <v>28.85304</v>
          </cell>
          <cell r="J32" t="str">
            <v>Yucatán</v>
          </cell>
          <cell r="K32">
            <v>94.506609999999995</v>
          </cell>
        </row>
        <row r="33">
          <cell r="A33" t="str">
            <v>Colima</v>
          </cell>
          <cell r="B33">
            <v>28.33982</v>
          </cell>
          <cell r="J33" t="str">
            <v>San Luis Potosí</v>
          </cell>
          <cell r="K33">
            <v>96.814070000000001</v>
          </cell>
        </row>
        <row r="34">
          <cell r="A34" t="str">
            <v>Coahuila</v>
          </cell>
          <cell r="B34">
            <v>27.035689999999999</v>
          </cell>
          <cell r="J34" t="str">
            <v>Durango</v>
          </cell>
          <cell r="K34">
            <v>98.250559999999993</v>
          </cell>
        </row>
        <row r="35">
          <cell r="A35" t="str">
            <v>Guerrero</v>
          </cell>
          <cell r="B35">
            <v>26.65455</v>
          </cell>
          <cell r="J35" t="str">
            <v>Guanajuato</v>
          </cell>
          <cell r="K35">
            <v>98.919600000000003</v>
          </cell>
        </row>
        <row r="36">
          <cell r="A36" t="str">
            <v>Michoacán</v>
          </cell>
          <cell r="B36">
            <v>24.532640000000001</v>
          </cell>
          <cell r="J36" t="str">
            <v>Michoacán</v>
          </cell>
          <cell r="K36">
            <v>101.81529999999999</v>
          </cell>
        </row>
        <row r="37">
          <cell r="A37" t="str">
            <v>Tlaxcala</v>
          </cell>
          <cell r="B37">
            <v>23.965350000000001</v>
          </cell>
          <cell r="J37" t="str">
            <v>Coahuila</v>
          </cell>
          <cell r="K37">
            <v>102.3783</v>
          </cell>
        </row>
        <row r="38">
          <cell r="A38" t="str">
            <v>Durango</v>
          </cell>
          <cell r="B38">
            <v>22.393750000000001</v>
          </cell>
          <cell r="J38" t="str">
            <v>Aguascalientes</v>
          </cell>
          <cell r="K38">
            <v>106.7718</v>
          </cell>
        </row>
        <row r="39">
          <cell r="A39" t="str">
            <v>Zacatecas</v>
          </cell>
          <cell r="B39">
            <v>19.886510000000001</v>
          </cell>
          <cell r="J39" t="str">
            <v>Zacatecas</v>
          </cell>
          <cell r="K39">
            <v>120.0001</v>
          </cell>
        </row>
      </sheetData>
      <sheetData sheetId="5">
        <row r="8">
          <cell r="A8" t="str">
            <v>un familiar o amigo</v>
          </cell>
          <cell r="B8">
            <v>228406</v>
          </cell>
        </row>
        <row r="9">
          <cell r="A9" t="str">
            <v>una inmobiliaria o empresa</v>
          </cell>
          <cell r="B9">
            <v>23422</v>
          </cell>
        </row>
        <row r="10">
          <cell r="A10" t="str">
            <v>Otro</v>
          </cell>
          <cell r="B10">
            <v>353082</v>
          </cell>
        </row>
      </sheetData>
      <sheetData sheetId="6">
        <row r="7">
          <cell r="A7" t="str">
            <v>Sí</v>
          </cell>
          <cell r="B7">
            <v>363680</v>
          </cell>
        </row>
        <row r="8">
          <cell r="A8" t="str">
            <v>No</v>
          </cell>
          <cell r="B8">
            <v>241230</v>
          </cell>
        </row>
      </sheetData>
      <sheetData sheetId="7">
        <row r="6">
          <cell r="A6" t="str">
            <v>No sabe</v>
          </cell>
          <cell r="C6">
            <v>1.9804599031260847E-3</v>
          </cell>
        </row>
        <row r="7">
          <cell r="A7" t="str">
            <v>Prefiere invertir en su persona</v>
          </cell>
          <cell r="C7">
            <v>3.6959217073614256E-2</v>
          </cell>
        </row>
        <row r="8">
          <cell r="A8" t="str">
            <v>Otra</v>
          </cell>
          <cell r="C8">
            <v>6.8530855829792861E-2</v>
          </cell>
        </row>
        <row r="9">
          <cell r="A9" t="str">
            <v>No le interesa comprar</v>
          </cell>
          <cell r="C9">
            <v>7.1511464515382456E-2</v>
          </cell>
        </row>
        <row r="10">
          <cell r="A10" t="str">
            <v>La mensualidad es menor que una hipoteca</v>
          </cell>
          <cell r="C10">
            <v>0.15624803689805095</v>
          </cell>
        </row>
        <row r="11">
          <cell r="A11" t="str">
            <v>Por facilidad de poder mudarse, si cambia de ciudad o empleo</v>
          </cell>
          <cell r="C11">
            <v>0.23254699046139096</v>
          </cell>
        </row>
        <row r="12">
          <cell r="A12" t="str">
            <v>No tiene acceso a crédito / No tiene recursos</v>
          </cell>
          <cell r="C12">
            <v>0.43222297531864246</v>
          </cell>
        </row>
      </sheetData>
      <sheetData sheetId="8">
        <row r="8">
          <cell r="A8" t="str">
            <v>Sí</v>
          </cell>
          <cell r="B8">
            <v>60681</v>
          </cell>
        </row>
        <row r="9">
          <cell r="A9" t="str">
            <v>No</v>
          </cell>
          <cell r="B9">
            <v>197227</v>
          </cell>
        </row>
        <row r="10">
          <cell r="A10" t="str">
            <v>No sabe</v>
          </cell>
          <cell r="B10">
            <v>1040</v>
          </cell>
        </row>
        <row r="28">
          <cell r="A28" t="str">
            <v>Sí</v>
          </cell>
          <cell r="B28">
            <v>37965</v>
          </cell>
        </row>
        <row r="29">
          <cell r="A29" t="str">
            <v>No</v>
          </cell>
          <cell r="B29">
            <v>219943</v>
          </cell>
        </row>
        <row r="30">
          <cell r="A30" t="str">
            <v>No sabe</v>
          </cell>
          <cell r="B30">
            <v>1040</v>
          </cell>
        </row>
        <row r="39">
          <cell r="B39" t="str">
            <v xml:space="preserve">Freq </v>
          </cell>
        </row>
        <row r="40">
          <cell r="A40" t="str">
            <v>Sí</v>
          </cell>
          <cell r="B40">
            <v>15413</v>
          </cell>
        </row>
        <row r="41">
          <cell r="A41" t="str">
            <v>No</v>
          </cell>
          <cell r="B41">
            <v>242495</v>
          </cell>
        </row>
        <row r="42">
          <cell r="A42" t="str">
            <v>No sabe</v>
          </cell>
          <cell r="B42">
            <v>1040</v>
          </cell>
        </row>
        <row r="54">
          <cell r="B54" t="str">
            <v xml:space="preserve">Freq </v>
          </cell>
        </row>
        <row r="55">
          <cell r="A55" t="str">
            <v>Sí</v>
          </cell>
          <cell r="B55">
            <v>7665</v>
          </cell>
        </row>
        <row r="56">
          <cell r="A56" t="str">
            <v>No</v>
          </cell>
          <cell r="B56">
            <v>250243</v>
          </cell>
        </row>
        <row r="57">
          <cell r="A57" t="str">
            <v>No sabe</v>
          </cell>
          <cell r="B57">
            <v>1040</v>
          </cell>
        </row>
      </sheetData>
      <sheetData sheetId="9">
        <row r="7">
          <cell r="A7" t="str">
            <v>Sí</v>
          </cell>
          <cell r="B7">
            <v>179281</v>
          </cell>
          <cell r="C7">
            <v>0.29637632044436363</v>
          </cell>
        </row>
        <row r="8">
          <cell r="A8" t="str">
            <v>No</v>
          </cell>
          <cell r="B8">
            <v>425629</v>
          </cell>
          <cell r="C8">
            <v>0.70362367955563643</v>
          </cell>
        </row>
        <row r="9">
          <cell r="B9">
            <v>0</v>
          </cell>
        </row>
        <row r="16">
          <cell r="A16" t="str">
            <v>Sí</v>
          </cell>
          <cell r="C16">
            <v>4.5656378634838242E-2</v>
          </cell>
        </row>
        <row r="17">
          <cell r="A17" t="str">
            <v>No</v>
          </cell>
          <cell r="C17">
            <v>0.95434362136516171</v>
          </cell>
        </row>
        <row r="31">
          <cell r="A31" t="str">
            <v>Sí</v>
          </cell>
          <cell r="C31">
            <v>5.6962192722884393E-2</v>
          </cell>
        </row>
        <row r="32">
          <cell r="A32" t="str">
            <v>No</v>
          </cell>
          <cell r="C32">
            <v>0.94303780727711561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1.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2.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3.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4.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5.bin"/></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6.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7.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8.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9.bin"/></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50.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1.bin"/></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2.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3.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54.bin"/></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5.bin"/></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86.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56.bin"/><Relationship Id="rId1" Type="http://schemas.openxmlformats.org/officeDocument/2006/relationships/hyperlink" Target="https://www.inegi.org.mx/programas/sacrificioganado/default.html" TargetMode="External"/></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58.bin"/></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59.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60.bin"/></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61.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62.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63.bin"/></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B201"/>
  <sheetViews>
    <sheetView tabSelected="1" zoomScale="106" zoomScaleNormal="106" workbookViewId="0">
      <selection activeCell="B4" sqref="B4"/>
    </sheetView>
  </sheetViews>
  <sheetFormatPr baseColWidth="10" defaultRowHeight="12"/>
  <cols>
    <col min="1" max="1" width="15.7109375" style="60" customWidth="1"/>
    <col min="2" max="2" width="75.7109375" style="60" customWidth="1"/>
    <col min="3" max="16384" width="11.42578125" style="60"/>
  </cols>
  <sheetData>
    <row r="1" spans="1:2" ht="15">
      <c r="A1" s="684" t="s">
        <v>431</v>
      </c>
    </row>
    <row r="2" spans="1:2">
      <c r="A2" s="679" t="s">
        <v>1931</v>
      </c>
    </row>
    <row r="4" spans="1:2" ht="14.25">
      <c r="A4" s="685" t="s">
        <v>432</v>
      </c>
      <c r="B4" s="685" t="s">
        <v>433</v>
      </c>
    </row>
    <row r="5" spans="1:2" ht="15">
      <c r="A5" s="416" t="s">
        <v>434</v>
      </c>
      <c r="B5" s="687" t="s">
        <v>1734</v>
      </c>
    </row>
    <row r="6" spans="1:2" ht="15">
      <c r="A6" s="416" t="s">
        <v>435</v>
      </c>
      <c r="B6" s="687" t="s">
        <v>1736</v>
      </c>
    </row>
    <row r="7" spans="1:2" ht="15">
      <c r="A7" s="416" t="s">
        <v>436</v>
      </c>
      <c r="B7" s="687" t="s">
        <v>1738</v>
      </c>
    </row>
    <row r="8" spans="1:2" ht="15">
      <c r="A8" s="416" t="s">
        <v>437</v>
      </c>
      <c r="B8" s="687" t="s">
        <v>1740</v>
      </c>
    </row>
    <row r="9" spans="1:2" ht="15">
      <c r="A9" s="416" t="s">
        <v>438</v>
      </c>
      <c r="B9" s="687" t="s">
        <v>1742</v>
      </c>
    </row>
    <row r="10" spans="1:2" ht="15">
      <c r="A10" s="416" t="s">
        <v>439</v>
      </c>
      <c r="B10" s="687" t="s">
        <v>1744</v>
      </c>
    </row>
    <row r="11" spans="1:2" ht="15">
      <c r="A11" s="416" t="s">
        <v>440</v>
      </c>
      <c r="B11" s="687" t="s">
        <v>1746</v>
      </c>
    </row>
    <row r="12" spans="1:2" ht="15">
      <c r="A12" s="416" t="s">
        <v>441</v>
      </c>
      <c r="B12" s="687" t="s">
        <v>1748</v>
      </c>
    </row>
    <row r="13" spans="1:2" ht="15">
      <c r="A13" s="416" t="s">
        <v>442</v>
      </c>
      <c r="B13" s="687" t="s">
        <v>1750</v>
      </c>
    </row>
    <row r="14" spans="1:2" ht="15">
      <c r="A14" s="416" t="s">
        <v>443</v>
      </c>
      <c r="B14" s="687" t="s">
        <v>1752</v>
      </c>
    </row>
    <row r="15" spans="1:2" ht="15">
      <c r="A15" s="416" t="s">
        <v>444</v>
      </c>
      <c r="B15" s="687" t="s">
        <v>1754</v>
      </c>
    </row>
    <row r="16" spans="1:2" ht="15">
      <c r="A16" s="416" t="s">
        <v>445</v>
      </c>
      <c r="B16" s="687" t="s">
        <v>1756</v>
      </c>
    </row>
    <row r="17" spans="1:2" ht="15">
      <c r="A17" s="416" t="s">
        <v>446</v>
      </c>
      <c r="B17" s="687" t="s">
        <v>1758</v>
      </c>
    </row>
    <row r="18" spans="1:2" ht="15">
      <c r="A18" s="416" t="s">
        <v>447</v>
      </c>
      <c r="B18" s="687" t="s">
        <v>1760</v>
      </c>
    </row>
    <row r="19" spans="1:2" ht="15">
      <c r="A19" s="416" t="s">
        <v>448</v>
      </c>
      <c r="B19" s="687" t="s">
        <v>1762</v>
      </c>
    </row>
    <row r="20" spans="1:2" ht="15">
      <c r="A20" s="416" t="s">
        <v>449</v>
      </c>
      <c r="B20" s="687" t="s">
        <v>1764</v>
      </c>
    </row>
    <row r="21" spans="1:2" ht="15">
      <c r="A21" s="416" t="s">
        <v>450</v>
      </c>
      <c r="B21" s="687" t="s">
        <v>1766</v>
      </c>
    </row>
    <row r="22" spans="1:2" ht="15">
      <c r="A22" s="416" t="s">
        <v>451</v>
      </c>
      <c r="B22" s="687" t="s">
        <v>1768</v>
      </c>
    </row>
    <row r="23" spans="1:2" ht="15">
      <c r="A23" s="416" t="s">
        <v>452</v>
      </c>
      <c r="B23" s="687" t="s">
        <v>1770</v>
      </c>
    </row>
    <row r="24" spans="1:2" ht="15">
      <c r="A24" s="416" t="s">
        <v>453</v>
      </c>
      <c r="B24" s="687" t="s">
        <v>1772</v>
      </c>
    </row>
    <row r="25" spans="1:2" ht="15">
      <c r="A25" s="416" t="s">
        <v>613</v>
      </c>
      <c r="B25" s="687" t="s">
        <v>1774</v>
      </c>
    </row>
    <row r="26" spans="1:2" ht="15">
      <c r="A26" s="416" t="s">
        <v>614</v>
      </c>
      <c r="B26" s="687" t="s">
        <v>1776</v>
      </c>
    </row>
    <row r="27" spans="1:2" ht="15">
      <c r="A27" s="416" t="s">
        <v>1021</v>
      </c>
      <c r="B27" s="687" t="s">
        <v>1778</v>
      </c>
    </row>
    <row r="28" spans="1:2" ht="15">
      <c r="A28" s="416" t="s">
        <v>1022</v>
      </c>
      <c r="B28" s="687" t="s">
        <v>1780</v>
      </c>
    </row>
    <row r="29" spans="1:2" ht="15">
      <c r="A29" s="416" t="s">
        <v>1023</v>
      </c>
      <c r="B29" s="687" t="s">
        <v>1782</v>
      </c>
    </row>
    <row r="30" spans="1:2" ht="15">
      <c r="A30" s="416" t="s">
        <v>1024</v>
      </c>
      <c r="B30" s="687" t="s">
        <v>1784</v>
      </c>
    </row>
    <row r="31" spans="1:2" ht="15">
      <c r="A31" s="416" t="s">
        <v>1932</v>
      </c>
      <c r="B31" s="687" t="s">
        <v>1786</v>
      </c>
    </row>
    <row r="32" spans="1:2" ht="15">
      <c r="A32" s="416" t="s">
        <v>1933</v>
      </c>
      <c r="B32" s="687" t="s">
        <v>1788</v>
      </c>
    </row>
    <row r="33" spans="1:2" ht="15">
      <c r="A33" s="416" t="s">
        <v>1934</v>
      </c>
      <c r="B33" s="687" t="s">
        <v>1790</v>
      </c>
    </row>
    <row r="34" spans="1:2" ht="15">
      <c r="A34" s="416" t="s">
        <v>1935</v>
      </c>
      <c r="B34" s="687" t="s">
        <v>1792</v>
      </c>
    </row>
    <row r="35" spans="1:2" ht="15">
      <c r="A35" s="416" t="s">
        <v>1936</v>
      </c>
      <c r="B35" s="687" t="s">
        <v>1794</v>
      </c>
    </row>
    <row r="36" spans="1:2" ht="15">
      <c r="A36" s="416" t="s">
        <v>1937</v>
      </c>
      <c r="B36" s="687" t="s">
        <v>1796</v>
      </c>
    </row>
    <row r="37" spans="1:2" ht="15">
      <c r="A37" s="416" t="s">
        <v>1938</v>
      </c>
      <c r="B37" s="687" t="s">
        <v>1798</v>
      </c>
    </row>
    <row r="38" spans="1:2" ht="15">
      <c r="A38" s="416" t="s">
        <v>1939</v>
      </c>
      <c r="B38" s="687" t="s">
        <v>1800</v>
      </c>
    </row>
    <row r="39" spans="1:2" ht="15">
      <c r="A39" s="416" t="s">
        <v>1940</v>
      </c>
      <c r="B39" s="687" t="s">
        <v>1802</v>
      </c>
    </row>
    <row r="40" spans="1:2" ht="15">
      <c r="A40" s="680" t="s">
        <v>454</v>
      </c>
      <c r="B40" s="687" t="s">
        <v>1735</v>
      </c>
    </row>
    <row r="41" spans="1:2" ht="15">
      <c r="A41" s="680" t="s">
        <v>455</v>
      </c>
      <c r="B41" s="687" t="s">
        <v>1737</v>
      </c>
    </row>
    <row r="42" spans="1:2" ht="15">
      <c r="A42" s="680" t="s">
        <v>793</v>
      </c>
      <c r="B42" s="687" t="s">
        <v>1739</v>
      </c>
    </row>
    <row r="43" spans="1:2" ht="15">
      <c r="A43" s="680" t="s">
        <v>794</v>
      </c>
      <c r="B43" s="687" t="s">
        <v>1741</v>
      </c>
    </row>
    <row r="44" spans="1:2" ht="15">
      <c r="A44" s="680" t="s">
        <v>795</v>
      </c>
      <c r="B44" s="687" t="s">
        <v>1743</v>
      </c>
    </row>
    <row r="45" spans="1:2" ht="15">
      <c r="A45" s="680" t="s">
        <v>520</v>
      </c>
      <c r="B45" s="687" t="s">
        <v>1745</v>
      </c>
    </row>
    <row r="46" spans="1:2" ht="15">
      <c r="A46" s="680" t="s">
        <v>456</v>
      </c>
      <c r="B46" s="687" t="s">
        <v>1747</v>
      </c>
    </row>
    <row r="47" spans="1:2" ht="15">
      <c r="A47" s="680" t="s">
        <v>457</v>
      </c>
      <c r="B47" s="687" t="s">
        <v>1749</v>
      </c>
    </row>
    <row r="48" spans="1:2" ht="15">
      <c r="A48" s="680" t="s">
        <v>874</v>
      </c>
      <c r="B48" s="687" t="s">
        <v>1751</v>
      </c>
    </row>
    <row r="49" spans="1:2" ht="15">
      <c r="A49" s="680" t="s">
        <v>875</v>
      </c>
      <c r="B49" s="687" t="s">
        <v>1753</v>
      </c>
    </row>
    <row r="50" spans="1:2" ht="15">
      <c r="A50" s="680" t="s">
        <v>876</v>
      </c>
      <c r="B50" s="687" t="s">
        <v>1755</v>
      </c>
    </row>
    <row r="51" spans="1:2" ht="15">
      <c r="A51" s="680" t="s">
        <v>615</v>
      </c>
      <c r="B51" s="687" t="s">
        <v>1757</v>
      </c>
    </row>
    <row r="52" spans="1:2" ht="15">
      <c r="A52" s="680" t="s">
        <v>616</v>
      </c>
      <c r="B52" s="687" t="s">
        <v>1759</v>
      </c>
    </row>
    <row r="53" spans="1:2" ht="15">
      <c r="A53" s="680" t="s">
        <v>617</v>
      </c>
      <c r="B53" s="687" t="s">
        <v>1761</v>
      </c>
    </row>
    <row r="54" spans="1:2" ht="15">
      <c r="A54" s="680" t="s">
        <v>458</v>
      </c>
      <c r="B54" s="687" t="s">
        <v>1763</v>
      </c>
    </row>
    <row r="55" spans="1:2" ht="15">
      <c r="A55" s="680" t="s">
        <v>459</v>
      </c>
      <c r="B55" s="687" t="s">
        <v>1765</v>
      </c>
    </row>
    <row r="56" spans="1:2" ht="15">
      <c r="A56" s="680" t="s">
        <v>460</v>
      </c>
      <c r="B56" s="687" t="s">
        <v>1767</v>
      </c>
    </row>
    <row r="57" spans="1:2" ht="15">
      <c r="A57" s="680" t="s">
        <v>461</v>
      </c>
      <c r="B57" s="687" t="s">
        <v>1769</v>
      </c>
    </row>
    <row r="58" spans="1:2" ht="15">
      <c r="A58" s="680" t="s">
        <v>462</v>
      </c>
      <c r="B58" s="687" t="s">
        <v>1771</v>
      </c>
    </row>
    <row r="59" spans="1:2" ht="15">
      <c r="A59" s="680" t="s">
        <v>463</v>
      </c>
      <c r="B59" s="687" t="s">
        <v>1773</v>
      </c>
    </row>
    <row r="60" spans="1:2" ht="15">
      <c r="A60" s="680" t="s">
        <v>464</v>
      </c>
      <c r="B60" s="687" t="s">
        <v>1775</v>
      </c>
    </row>
    <row r="61" spans="1:2" ht="15">
      <c r="A61" s="680" t="s">
        <v>465</v>
      </c>
      <c r="B61" s="687" t="s">
        <v>1777</v>
      </c>
    </row>
    <row r="62" spans="1:2" ht="15">
      <c r="A62" s="680" t="s">
        <v>466</v>
      </c>
      <c r="B62" s="687" t="s">
        <v>1779</v>
      </c>
    </row>
    <row r="63" spans="1:2" ht="15">
      <c r="A63" s="680" t="s">
        <v>467</v>
      </c>
      <c r="B63" s="687" t="s">
        <v>1781</v>
      </c>
    </row>
    <row r="64" spans="1:2" ht="15">
      <c r="A64" s="680" t="s">
        <v>468</v>
      </c>
      <c r="B64" s="687" t="s">
        <v>1783</v>
      </c>
    </row>
    <row r="65" spans="1:2" ht="15">
      <c r="A65" s="680" t="s">
        <v>469</v>
      </c>
      <c r="B65" s="687" t="s">
        <v>1785</v>
      </c>
    </row>
    <row r="66" spans="1:2" ht="15">
      <c r="A66" s="680" t="s">
        <v>470</v>
      </c>
      <c r="B66" s="687" t="s">
        <v>1787</v>
      </c>
    </row>
    <row r="67" spans="1:2" ht="15">
      <c r="A67" s="680" t="s">
        <v>471</v>
      </c>
      <c r="B67" s="687" t="s">
        <v>1789</v>
      </c>
    </row>
    <row r="68" spans="1:2" ht="15">
      <c r="A68" s="680" t="s">
        <v>472</v>
      </c>
      <c r="B68" s="687" t="s">
        <v>1791</v>
      </c>
    </row>
    <row r="69" spans="1:2" ht="15">
      <c r="A69" s="680" t="s">
        <v>473</v>
      </c>
      <c r="B69" s="687" t="s">
        <v>1793</v>
      </c>
    </row>
    <row r="70" spans="1:2" ht="15">
      <c r="A70" s="680" t="s">
        <v>474</v>
      </c>
      <c r="B70" s="687" t="s">
        <v>1795</v>
      </c>
    </row>
    <row r="71" spans="1:2" ht="15">
      <c r="A71" s="680" t="s">
        <v>475</v>
      </c>
      <c r="B71" s="687" t="s">
        <v>1797</v>
      </c>
    </row>
    <row r="72" spans="1:2" ht="15">
      <c r="A72" s="680" t="s">
        <v>476</v>
      </c>
      <c r="B72" s="687" t="s">
        <v>1799</v>
      </c>
    </row>
    <row r="73" spans="1:2" ht="15">
      <c r="A73" s="680" t="s">
        <v>477</v>
      </c>
      <c r="B73" s="687" t="s">
        <v>1801</v>
      </c>
    </row>
    <row r="74" spans="1:2" ht="15">
      <c r="A74" s="680" t="s">
        <v>478</v>
      </c>
      <c r="B74" s="687" t="s">
        <v>1803</v>
      </c>
    </row>
    <row r="75" spans="1:2" ht="15">
      <c r="A75" s="680" t="s">
        <v>479</v>
      </c>
      <c r="B75" s="687" t="s">
        <v>1804</v>
      </c>
    </row>
    <row r="76" spans="1:2" ht="15">
      <c r="A76" s="680" t="s">
        <v>480</v>
      </c>
      <c r="B76" s="687" t="s">
        <v>1805</v>
      </c>
    </row>
    <row r="77" spans="1:2" ht="15">
      <c r="A77" s="680" t="s">
        <v>481</v>
      </c>
      <c r="B77" s="687" t="s">
        <v>1806</v>
      </c>
    </row>
    <row r="78" spans="1:2" ht="15">
      <c r="A78" s="680" t="s">
        <v>482</v>
      </c>
      <c r="B78" s="687" t="s">
        <v>1807</v>
      </c>
    </row>
    <row r="79" spans="1:2" ht="15">
      <c r="A79" s="680" t="s">
        <v>483</v>
      </c>
      <c r="B79" s="687" t="s">
        <v>1808</v>
      </c>
    </row>
    <row r="80" spans="1:2" ht="15">
      <c r="A80" s="680" t="s">
        <v>484</v>
      </c>
      <c r="B80" s="687" t="s">
        <v>1809</v>
      </c>
    </row>
    <row r="81" spans="1:2" ht="15">
      <c r="A81" s="680" t="s">
        <v>485</v>
      </c>
      <c r="B81" s="687" t="s">
        <v>1810</v>
      </c>
    </row>
    <row r="82" spans="1:2" ht="15">
      <c r="A82" s="680" t="s">
        <v>486</v>
      </c>
      <c r="B82" s="687" t="s">
        <v>1811</v>
      </c>
    </row>
    <row r="83" spans="1:2" ht="15">
      <c r="A83" s="680" t="s">
        <v>937</v>
      </c>
      <c r="B83" s="687" t="s">
        <v>1812</v>
      </c>
    </row>
    <row r="84" spans="1:2" ht="15">
      <c r="A84" s="680" t="s">
        <v>938</v>
      </c>
      <c r="B84" s="687" t="s">
        <v>1813</v>
      </c>
    </row>
    <row r="85" spans="1:2" ht="15">
      <c r="A85" s="680" t="s">
        <v>939</v>
      </c>
      <c r="B85" s="687" t="s">
        <v>1814</v>
      </c>
    </row>
    <row r="86" spans="1:2" ht="15">
      <c r="A86" s="680" t="s">
        <v>940</v>
      </c>
      <c r="B86" s="687" t="s">
        <v>1815</v>
      </c>
    </row>
    <row r="87" spans="1:2" ht="15">
      <c r="A87" s="680" t="s">
        <v>993</v>
      </c>
      <c r="B87" s="687" t="s">
        <v>1816</v>
      </c>
    </row>
    <row r="88" spans="1:2" ht="15">
      <c r="A88" s="680" t="s">
        <v>994</v>
      </c>
      <c r="B88" s="687" t="s">
        <v>1817</v>
      </c>
    </row>
    <row r="89" spans="1:2" ht="15">
      <c r="A89" s="680" t="s">
        <v>995</v>
      </c>
      <c r="B89" s="687" t="s">
        <v>1818</v>
      </c>
    </row>
    <row r="90" spans="1:2" ht="15">
      <c r="A90" s="680" t="s">
        <v>996</v>
      </c>
      <c r="B90" s="687" t="s">
        <v>1819</v>
      </c>
    </row>
    <row r="91" spans="1:2" ht="15">
      <c r="A91" s="680" t="s">
        <v>997</v>
      </c>
      <c r="B91" s="687" t="s">
        <v>1820</v>
      </c>
    </row>
    <row r="92" spans="1:2" ht="15">
      <c r="A92" s="680" t="s">
        <v>998</v>
      </c>
      <c r="B92" s="687" t="s">
        <v>1821</v>
      </c>
    </row>
    <row r="93" spans="1:2" ht="15">
      <c r="A93" s="680" t="s">
        <v>487</v>
      </c>
      <c r="B93" s="687" t="s">
        <v>1822</v>
      </c>
    </row>
    <row r="94" spans="1:2" ht="15">
      <c r="A94" s="680" t="s">
        <v>488</v>
      </c>
      <c r="B94" s="687" t="s">
        <v>1823</v>
      </c>
    </row>
    <row r="95" spans="1:2" ht="15">
      <c r="A95" s="680" t="s">
        <v>489</v>
      </c>
      <c r="B95" s="687" t="s">
        <v>1824</v>
      </c>
    </row>
    <row r="96" spans="1:2" ht="15">
      <c r="A96" s="680" t="s">
        <v>574</v>
      </c>
      <c r="B96" s="687" t="s">
        <v>1825</v>
      </c>
    </row>
    <row r="97" spans="1:2" ht="15">
      <c r="A97" s="680" t="s">
        <v>575</v>
      </c>
      <c r="B97" s="687" t="s">
        <v>1826</v>
      </c>
    </row>
    <row r="98" spans="1:2" ht="15">
      <c r="A98" s="680" t="s">
        <v>576</v>
      </c>
      <c r="B98" s="687" t="s">
        <v>1827</v>
      </c>
    </row>
    <row r="99" spans="1:2" ht="15">
      <c r="A99" s="680" t="s">
        <v>490</v>
      </c>
      <c r="B99" s="687" t="s">
        <v>1828</v>
      </c>
    </row>
    <row r="100" spans="1:2" ht="15">
      <c r="A100" s="680" t="s">
        <v>491</v>
      </c>
      <c r="B100" s="687" t="s">
        <v>1829</v>
      </c>
    </row>
    <row r="101" spans="1:2" ht="15">
      <c r="A101" s="680" t="s">
        <v>796</v>
      </c>
      <c r="B101" s="687" t="s">
        <v>1830</v>
      </c>
    </row>
    <row r="102" spans="1:2" ht="15">
      <c r="A102" s="680" t="s">
        <v>797</v>
      </c>
      <c r="B102" s="687" t="s">
        <v>1831</v>
      </c>
    </row>
    <row r="103" spans="1:2" ht="15">
      <c r="A103" s="680" t="s">
        <v>941</v>
      </c>
      <c r="B103" s="687" t="s">
        <v>1832</v>
      </c>
    </row>
    <row r="104" spans="1:2" ht="15">
      <c r="A104" s="680" t="s">
        <v>942</v>
      </c>
      <c r="B104" s="687" t="s">
        <v>1833</v>
      </c>
    </row>
    <row r="105" spans="1:2" ht="15">
      <c r="A105" s="680" t="s">
        <v>943</v>
      </c>
      <c r="B105" s="687" t="s">
        <v>1834</v>
      </c>
    </row>
    <row r="106" spans="1:2" ht="15">
      <c r="A106" s="680" t="s">
        <v>944</v>
      </c>
      <c r="B106" s="687" t="s">
        <v>1835</v>
      </c>
    </row>
    <row r="107" spans="1:2" ht="15">
      <c r="A107" s="680" t="s">
        <v>999</v>
      </c>
      <c r="B107" s="687" t="s">
        <v>1836</v>
      </c>
    </row>
    <row r="108" spans="1:2" ht="15">
      <c r="A108" s="680" t="s">
        <v>1000</v>
      </c>
      <c r="B108" s="687" t="s">
        <v>1837</v>
      </c>
    </row>
    <row r="109" spans="1:2" ht="15">
      <c r="A109" s="680" t="s">
        <v>1001</v>
      </c>
      <c r="B109" s="687" t="s">
        <v>1838</v>
      </c>
    </row>
    <row r="110" spans="1:2" ht="15">
      <c r="A110" s="680" t="s">
        <v>1002</v>
      </c>
      <c r="B110" s="687" t="s">
        <v>1839</v>
      </c>
    </row>
    <row r="111" spans="1:2" ht="15">
      <c r="A111" s="680" t="s">
        <v>492</v>
      </c>
      <c r="B111" s="687" t="s">
        <v>1840</v>
      </c>
    </row>
    <row r="112" spans="1:2" ht="15">
      <c r="A112" s="680" t="s">
        <v>1941</v>
      </c>
      <c r="B112" s="687" t="s">
        <v>1841</v>
      </c>
    </row>
    <row r="113" spans="1:2" ht="15">
      <c r="A113" s="680" t="s">
        <v>1942</v>
      </c>
      <c r="B113" s="687" t="s">
        <v>1928</v>
      </c>
    </row>
    <row r="114" spans="1:2" ht="15">
      <c r="A114" s="680" t="s">
        <v>1943</v>
      </c>
      <c r="B114" s="687" t="s">
        <v>1929</v>
      </c>
    </row>
    <row r="115" spans="1:2" ht="15">
      <c r="A115" s="680" t="s">
        <v>1944</v>
      </c>
      <c r="B115" s="687" t="s">
        <v>1930</v>
      </c>
    </row>
    <row r="116" spans="1:2" ht="15">
      <c r="A116" s="680" t="s">
        <v>493</v>
      </c>
      <c r="B116" s="687" t="s">
        <v>1842</v>
      </c>
    </row>
    <row r="117" spans="1:2" ht="15">
      <c r="A117" s="680" t="s">
        <v>494</v>
      </c>
      <c r="B117" s="687" t="s">
        <v>1843</v>
      </c>
    </row>
    <row r="118" spans="1:2" ht="15">
      <c r="A118" s="680" t="s">
        <v>495</v>
      </c>
      <c r="B118" s="687" t="s">
        <v>1844</v>
      </c>
    </row>
    <row r="119" spans="1:2" ht="15">
      <c r="A119" s="680" t="s">
        <v>496</v>
      </c>
      <c r="B119" s="687" t="s">
        <v>1845</v>
      </c>
    </row>
    <row r="120" spans="1:2" ht="15">
      <c r="A120" s="680" t="s">
        <v>497</v>
      </c>
      <c r="B120" s="687" t="s">
        <v>1846</v>
      </c>
    </row>
    <row r="121" spans="1:2" ht="15">
      <c r="A121" s="680" t="s">
        <v>498</v>
      </c>
      <c r="B121" s="687" t="s">
        <v>1847</v>
      </c>
    </row>
    <row r="122" spans="1:2" ht="15">
      <c r="A122" s="680" t="s">
        <v>499</v>
      </c>
      <c r="B122" s="687" t="s">
        <v>1848</v>
      </c>
    </row>
    <row r="123" spans="1:2" ht="15">
      <c r="A123" s="680" t="s">
        <v>500</v>
      </c>
      <c r="B123" s="687" t="s">
        <v>1849</v>
      </c>
    </row>
    <row r="124" spans="1:2" ht="15">
      <c r="A124" s="680" t="s">
        <v>501</v>
      </c>
      <c r="B124" s="687" t="s">
        <v>1850</v>
      </c>
    </row>
    <row r="125" spans="1:2" ht="15">
      <c r="A125" s="680" t="s">
        <v>502</v>
      </c>
      <c r="B125" s="687" t="s">
        <v>1851</v>
      </c>
    </row>
    <row r="126" spans="1:2" ht="15">
      <c r="A126" s="680" t="s">
        <v>503</v>
      </c>
      <c r="B126" s="687" t="s">
        <v>1852</v>
      </c>
    </row>
    <row r="127" spans="1:2" ht="15">
      <c r="A127" s="680" t="s">
        <v>504</v>
      </c>
      <c r="B127" s="687" t="s">
        <v>1853</v>
      </c>
    </row>
    <row r="128" spans="1:2" ht="15">
      <c r="A128" s="680" t="s">
        <v>505</v>
      </c>
      <c r="B128" s="687" t="s">
        <v>1854</v>
      </c>
    </row>
    <row r="129" spans="1:2" ht="15">
      <c r="A129" s="680" t="s">
        <v>506</v>
      </c>
      <c r="B129" s="687" t="s">
        <v>1855</v>
      </c>
    </row>
    <row r="130" spans="1:2" ht="15">
      <c r="A130" s="680" t="s">
        <v>507</v>
      </c>
      <c r="B130" s="687" t="s">
        <v>1856</v>
      </c>
    </row>
    <row r="131" spans="1:2" ht="15">
      <c r="A131" s="680" t="s">
        <v>1945</v>
      </c>
      <c r="B131" s="687" t="s">
        <v>1857</v>
      </c>
    </row>
    <row r="132" spans="1:2" ht="15">
      <c r="A132" s="680" t="s">
        <v>510</v>
      </c>
      <c r="B132" s="687" t="s">
        <v>1858</v>
      </c>
    </row>
    <row r="133" spans="1:2" ht="15">
      <c r="A133" s="680" t="s">
        <v>511</v>
      </c>
      <c r="B133" s="687" t="s">
        <v>1859</v>
      </c>
    </row>
    <row r="134" spans="1:2" ht="15">
      <c r="A134" s="680" t="s">
        <v>512</v>
      </c>
      <c r="B134" s="687" t="s">
        <v>1860</v>
      </c>
    </row>
    <row r="135" spans="1:2" ht="15">
      <c r="A135" s="680" t="s">
        <v>513</v>
      </c>
      <c r="B135" s="687" t="s">
        <v>1861</v>
      </c>
    </row>
    <row r="136" spans="1:2" ht="15">
      <c r="A136" s="680" t="s">
        <v>514</v>
      </c>
      <c r="B136" s="687" t="s">
        <v>1862</v>
      </c>
    </row>
    <row r="137" spans="1:2" ht="15">
      <c r="A137" s="680" t="s">
        <v>515</v>
      </c>
      <c r="B137" s="687" t="s">
        <v>1863</v>
      </c>
    </row>
    <row r="138" spans="1:2" ht="15">
      <c r="A138" s="680" t="s">
        <v>516</v>
      </c>
      <c r="B138" s="687" t="s">
        <v>1864</v>
      </c>
    </row>
    <row r="139" spans="1:2" ht="15">
      <c r="A139" s="680" t="s">
        <v>551</v>
      </c>
      <c r="B139" s="687" t="s">
        <v>1865</v>
      </c>
    </row>
    <row r="140" spans="1:2" ht="15">
      <c r="A140" s="680" t="s">
        <v>552</v>
      </c>
      <c r="B140" s="687" t="s">
        <v>1866</v>
      </c>
    </row>
    <row r="141" spans="1:2" ht="15">
      <c r="A141" s="680" t="s">
        <v>553</v>
      </c>
      <c r="B141" s="687" t="s">
        <v>1867</v>
      </c>
    </row>
    <row r="142" spans="1:2" ht="15">
      <c r="A142" s="680" t="s">
        <v>554</v>
      </c>
      <c r="B142" s="687" t="s">
        <v>1868</v>
      </c>
    </row>
    <row r="143" spans="1:2" ht="15">
      <c r="A143" s="680" t="s">
        <v>555</v>
      </c>
      <c r="B143" s="687" t="s">
        <v>1869</v>
      </c>
    </row>
    <row r="144" spans="1:2" ht="15">
      <c r="A144" s="680" t="s">
        <v>556</v>
      </c>
      <c r="B144" s="687" t="s">
        <v>1870</v>
      </c>
    </row>
    <row r="145" spans="1:2" ht="15">
      <c r="A145" s="680" t="s">
        <v>557</v>
      </c>
      <c r="B145" s="687" t="s">
        <v>1871</v>
      </c>
    </row>
    <row r="146" spans="1:2" ht="15">
      <c r="A146" s="680" t="s">
        <v>558</v>
      </c>
      <c r="B146" s="687" t="s">
        <v>1872</v>
      </c>
    </row>
    <row r="147" spans="1:2" ht="15">
      <c r="A147" s="680" t="s">
        <v>559</v>
      </c>
      <c r="B147" s="687" t="s">
        <v>1873</v>
      </c>
    </row>
    <row r="148" spans="1:2" ht="15">
      <c r="A148" s="680" t="s">
        <v>560</v>
      </c>
      <c r="B148" s="687" t="s">
        <v>1874</v>
      </c>
    </row>
    <row r="149" spans="1:2" ht="15">
      <c r="A149" s="680" t="s">
        <v>561</v>
      </c>
      <c r="B149" s="687" t="s">
        <v>1875</v>
      </c>
    </row>
    <row r="150" spans="1:2" ht="15">
      <c r="A150" s="680" t="s">
        <v>577</v>
      </c>
      <c r="B150" s="687" t="s">
        <v>1876</v>
      </c>
    </row>
    <row r="151" spans="1:2" ht="15">
      <c r="A151" s="680" t="s">
        <v>578</v>
      </c>
      <c r="B151" s="687" t="s">
        <v>1877</v>
      </c>
    </row>
    <row r="152" spans="1:2" ht="15">
      <c r="A152" s="680" t="s">
        <v>579</v>
      </c>
      <c r="B152" s="687" t="s">
        <v>1878</v>
      </c>
    </row>
    <row r="153" spans="1:2" ht="15">
      <c r="A153" s="680" t="s">
        <v>580</v>
      </c>
      <c r="B153" s="687" t="s">
        <v>1879</v>
      </c>
    </row>
    <row r="154" spans="1:2" ht="15">
      <c r="A154" s="680" t="s">
        <v>581</v>
      </c>
      <c r="B154" s="687" t="s">
        <v>1880</v>
      </c>
    </row>
    <row r="155" spans="1:2" ht="15">
      <c r="A155" s="680" t="s">
        <v>582</v>
      </c>
      <c r="B155" s="687" t="s">
        <v>1881</v>
      </c>
    </row>
    <row r="156" spans="1:2" ht="15">
      <c r="A156" s="680" t="s">
        <v>798</v>
      </c>
      <c r="B156" s="687" t="s">
        <v>1882</v>
      </c>
    </row>
    <row r="157" spans="1:2" ht="15">
      <c r="A157" s="680" t="s">
        <v>799</v>
      </c>
      <c r="B157" s="687" t="s">
        <v>1883</v>
      </c>
    </row>
    <row r="158" spans="1:2" ht="15">
      <c r="A158" s="680" t="s">
        <v>800</v>
      </c>
      <c r="B158" s="687" t="s">
        <v>1884</v>
      </c>
    </row>
    <row r="159" spans="1:2" ht="15">
      <c r="A159" s="680" t="s">
        <v>801</v>
      </c>
      <c r="B159" s="687" t="s">
        <v>1885</v>
      </c>
    </row>
    <row r="160" spans="1:2" ht="15">
      <c r="A160" s="680" t="s">
        <v>892</v>
      </c>
      <c r="B160" s="687" t="s">
        <v>1886</v>
      </c>
    </row>
    <row r="161" spans="1:2" ht="15">
      <c r="A161" s="680" t="s">
        <v>945</v>
      </c>
      <c r="B161" s="687" t="s">
        <v>1887</v>
      </c>
    </row>
    <row r="162" spans="1:2" ht="15">
      <c r="A162" s="680" t="s">
        <v>946</v>
      </c>
      <c r="B162" s="687" t="s">
        <v>1888</v>
      </c>
    </row>
    <row r="163" spans="1:2" ht="15">
      <c r="A163" s="680" t="s">
        <v>947</v>
      </c>
      <c r="B163" s="687" t="s">
        <v>1889</v>
      </c>
    </row>
    <row r="164" spans="1:2" ht="15">
      <c r="A164" s="680" t="s">
        <v>948</v>
      </c>
      <c r="B164" s="687" t="s">
        <v>1890</v>
      </c>
    </row>
    <row r="165" spans="1:2" ht="15">
      <c r="A165" s="680" t="s">
        <v>949</v>
      </c>
      <c r="B165" s="687" t="s">
        <v>1891</v>
      </c>
    </row>
    <row r="166" spans="1:2" ht="15">
      <c r="A166" s="680" t="s">
        <v>950</v>
      </c>
      <c r="B166" s="687" t="s">
        <v>1892</v>
      </c>
    </row>
    <row r="167" spans="1:2" ht="15">
      <c r="A167" s="680" t="s">
        <v>1003</v>
      </c>
      <c r="B167" s="687" t="s">
        <v>1893</v>
      </c>
    </row>
    <row r="168" spans="1:2" ht="15">
      <c r="A168" s="680" t="s">
        <v>1004</v>
      </c>
      <c r="B168" s="687" t="s">
        <v>1894</v>
      </c>
    </row>
    <row r="169" spans="1:2" ht="15">
      <c r="A169" s="680" t="s">
        <v>1005</v>
      </c>
      <c r="B169" s="687" t="s">
        <v>1895</v>
      </c>
    </row>
    <row r="170" spans="1:2" ht="15">
      <c r="A170" s="680" t="s">
        <v>1006</v>
      </c>
      <c r="B170" s="687" t="s">
        <v>1896</v>
      </c>
    </row>
    <row r="171" spans="1:2" ht="15">
      <c r="A171" s="680" t="s">
        <v>1025</v>
      </c>
      <c r="B171" s="687" t="s">
        <v>1897</v>
      </c>
    </row>
    <row r="172" spans="1:2" ht="15">
      <c r="A172" s="680" t="s">
        <v>1946</v>
      </c>
      <c r="B172" s="687" t="s">
        <v>1898</v>
      </c>
    </row>
    <row r="173" spans="1:2" ht="15">
      <c r="A173" s="680" t="s">
        <v>1947</v>
      </c>
      <c r="B173" s="687" t="s">
        <v>1899</v>
      </c>
    </row>
    <row r="174" spans="1:2" ht="15">
      <c r="A174" s="680" t="s">
        <v>1948</v>
      </c>
      <c r="B174" s="687" t="s">
        <v>1900</v>
      </c>
    </row>
    <row r="175" spans="1:2" ht="15">
      <c r="A175" s="680" t="s">
        <v>1949</v>
      </c>
      <c r="B175" s="687" t="s">
        <v>1901</v>
      </c>
    </row>
    <row r="176" spans="1:2" ht="15">
      <c r="A176" s="680" t="s">
        <v>1950</v>
      </c>
      <c r="B176" s="687" t="s">
        <v>1902</v>
      </c>
    </row>
    <row r="177" spans="1:2" ht="15">
      <c r="A177" s="680" t="s">
        <v>1951</v>
      </c>
      <c r="B177" s="687" t="s">
        <v>1903</v>
      </c>
    </row>
    <row r="178" spans="1:2" ht="15">
      <c r="A178" s="680" t="s">
        <v>1952</v>
      </c>
      <c r="B178" s="687" t="s">
        <v>1904</v>
      </c>
    </row>
    <row r="179" spans="1:2" ht="15">
      <c r="A179" s="680" t="s">
        <v>1953</v>
      </c>
      <c r="B179" s="687" t="s">
        <v>1905</v>
      </c>
    </row>
    <row r="180" spans="1:2" ht="15">
      <c r="A180" s="680" t="s">
        <v>1954</v>
      </c>
      <c r="B180" s="687" t="s">
        <v>1906</v>
      </c>
    </row>
    <row r="181" spans="1:2" ht="15">
      <c r="A181" s="680" t="s">
        <v>1955</v>
      </c>
      <c r="B181" s="687" t="s">
        <v>1907</v>
      </c>
    </row>
    <row r="182" spans="1:2" ht="15">
      <c r="A182" s="680" t="s">
        <v>1956</v>
      </c>
      <c r="B182" s="687" t="s">
        <v>1908</v>
      </c>
    </row>
    <row r="183" spans="1:2" ht="15">
      <c r="A183" s="680" t="s">
        <v>1957</v>
      </c>
      <c r="B183" s="687" t="s">
        <v>1909</v>
      </c>
    </row>
    <row r="184" spans="1:2" ht="15">
      <c r="A184" s="680" t="s">
        <v>1958</v>
      </c>
      <c r="B184" s="687" t="s">
        <v>1910</v>
      </c>
    </row>
    <row r="185" spans="1:2" ht="15">
      <c r="A185" s="680" t="s">
        <v>1959</v>
      </c>
      <c r="B185" s="687" t="s">
        <v>1911</v>
      </c>
    </row>
    <row r="186" spans="1:2" ht="15">
      <c r="A186" s="680" t="s">
        <v>1960</v>
      </c>
      <c r="B186" s="687" t="s">
        <v>1912</v>
      </c>
    </row>
    <row r="187" spans="1:2" ht="15">
      <c r="A187" s="680" t="s">
        <v>1961</v>
      </c>
      <c r="B187" s="687" t="s">
        <v>1913</v>
      </c>
    </row>
    <row r="188" spans="1:2" ht="15">
      <c r="A188" s="680" t="s">
        <v>1962</v>
      </c>
      <c r="B188" s="687" t="s">
        <v>1914</v>
      </c>
    </row>
    <row r="189" spans="1:2" ht="15">
      <c r="A189" s="680" t="s">
        <v>1963</v>
      </c>
      <c r="B189" s="687" t="s">
        <v>1915</v>
      </c>
    </row>
    <row r="190" spans="1:2" ht="15">
      <c r="A190" s="680" t="s">
        <v>1964</v>
      </c>
      <c r="B190" s="687" t="s">
        <v>1916</v>
      </c>
    </row>
    <row r="191" spans="1:2" ht="15">
      <c r="A191" s="680" t="s">
        <v>1965</v>
      </c>
      <c r="B191" s="687" t="s">
        <v>1917</v>
      </c>
    </row>
    <row r="192" spans="1:2" ht="15">
      <c r="A192" s="680" t="s">
        <v>1966</v>
      </c>
      <c r="B192" s="687" t="s">
        <v>1918</v>
      </c>
    </row>
    <row r="193" spans="1:2" ht="15">
      <c r="A193" s="680" t="s">
        <v>1967</v>
      </c>
      <c r="B193" s="687" t="s">
        <v>1919</v>
      </c>
    </row>
    <row r="194" spans="1:2" ht="15">
      <c r="A194" s="680" t="s">
        <v>1968</v>
      </c>
      <c r="B194" s="687" t="s">
        <v>1920</v>
      </c>
    </row>
    <row r="195" spans="1:2" ht="15">
      <c r="A195" s="680" t="s">
        <v>1969</v>
      </c>
      <c r="B195" s="687" t="s">
        <v>1921</v>
      </c>
    </row>
    <row r="196" spans="1:2" ht="15">
      <c r="A196" s="680" t="s">
        <v>1970</v>
      </c>
      <c r="B196" s="687" t="s">
        <v>1922</v>
      </c>
    </row>
    <row r="197" spans="1:2" ht="15">
      <c r="A197" s="680" t="s">
        <v>1971</v>
      </c>
      <c r="B197" s="687" t="s">
        <v>1923</v>
      </c>
    </row>
    <row r="198" spans="1:2" ht="15">
      <c r="A198" s="680" t="s">
        <v>1972</v>
      </c>
      <c r="B198" s="687" t="s">
        <v>1924</v>
      </c>
    </row>
    <row r="199" spans="1:2" ht="15">
      <c r="A199" s="680" t="s">
        <v>1973</v>
      </c>
      <c r="B199" s="687" t="s">
        <v>1925</v>
      </c>
    </row>
    <row r="200" spans="1:2" ht="15">
      <c r="A200" s="680" t="s">
        <v>1974</v>
      </c>
      <c r="B200" s="687" t="s">
        <v>1926</v>
      </c>
    </row>
    <row r="201" spans="1:2" ht="15">
      <c r="A201" s="680" t="s">
        <v>1975</v>
      </c>
      <c r="B201" s="687" t="s">
        <v>1927</v>
      </c>
    </row>
  </sheetData>
  <hyperlinks>
    <hyperlink ref="B5" location="Start2" display="Tabla 1. Promedio, desviación estándar y coeficiente de variación de gasto mensual en renta de vivienda por entidad federativa, 2020" xr:uid="{FB8BAFBE-1C02-4345-A15D-AA81E2833F4C}"/>
    <hyperlink ref="B6" location="Start3" display="Tabla 2. Inversión Extranjera Directa en Jalisco por sector de actividad económica, enero a junio de 2020 y 2021 con cifras preliminares, millones de dólares" xr:uid="{378BC109-4C4D-47A3-A34F-141628D19CC3}"/>
    <hyperlink ref="B7" location="Start4" display="Tabla 3. Composición de la población ocupada en Jalisco, 2021 T2" xr:uid="{8EC4D689-D2B6-490C-B696-B71F0C12C8B4}"/>
    <hyperlink ref="B8" location="Start5" display="Tabla 4. Variación trimestral de la PEA por posición en la ocupación durante el 2021 T2" xr:uid="{AD1599B0-221B-496C-B7F2-62FC5245094A}"/>
    <hyperlink ref="B9" location="Start6" display="Tabla 5. Población de 15 años y más, condición de la actividad y disponibilidad, primer y segundo trimestre de 2021" xr:uid="{4F944BE2-94C5-48CA-B0EF-272B7A44C4C9}"/>
    <hyperlink ref="B10" location="Start7" display="Tabla 6. Variación trimestral de la PEA por posición en la ocupación por sexo, primer y segundo trimestre de 2021" xr:uid="{56EBC125-7A17-40FC-8D3E-0C883B3D37E9}"/>
    <hyperlink ref="B11" location="Start8" display="Tabla 7. Precio de venta de viviendas y oferta por municipio, abril 2021" xr:uid="{AB783385-7741-438F-931F-46066C5E525C}"/>
    <hyperlink ref="B12" location="Start9" display="Tabla 8. Colonias con información de venta de viviendas por municipio, abril de 2021" xr:uid="{C4697B0E-20B1-47E0-830F-370DE2FE447E}"/>
    <hyperlink ref="B13" location="Start10" display="Tabla 9. Distribución de las colonias por rangos de precio de venta promedio, abril de 2021" xr:uid="{6603A328-29C0-4700-8511-9E340EDE7BC8}"/>
    <hyperlink ref="B14" location="Start11" display="Tabla 10. Listado de las 20 colonias con los precios de venta más altos, abril 2021" xr:uid="{8793BEB2-F5F1-494F-8AF5-207E7B8185A2}"/>
    <hyperlink ref="B15" location="Start12" display="Tabla 11. Listado de las 20 colonias con los precios de venta más bajos, abril 2021" xr:uid="{1E4A2CA7-F3F8-4A31-A4D0-4D6BBE050611}"/>
    <hyperlink ref="B16" location="Start13" display="Tabla 12. Precios de renta de viviendas por municipio, abril 2021" xr:uid="{C7297459-F093-4F07-9870-DEF33523A2E0}"/>
    <hyperlink ref="B17" location="Start14" display="Tabla 13. Colonias con información de renta de viviendas por municipio, abril de 2021" xr:uid="{129F4A7D-D62C-45CE-A28D-99AC08D60721}"/>
    <hyperlink ref="B18" location="Start15" display="Tabla 14. Distribución de colonias por rangos de precio de renta promedio, abril 2021" xr:uid="{D871C6E5-5CC3-4C42-99B8-4E34E71A6E60}"/>
    <hyperlink ref="B19" location="Start16" display="Tabla 15. Listado de las 20 colonias con los precios de renta más altos, abril 2021" xr:uid="{86C9379A-56FA-4DB9-8C7A-C07FC7BD181D}"/>
    <hyperlink ref="B20" location="Start17" display="Tabla 16. Listado de las 20 colonias con los precios de renta más bajos, abril de 2021" xr:uid="{02EA3C1F-5D55-4393-9C9C-D34DFBC47099}"/>
    <hyperlink ref="B21" location="Start18" display="Tabla 17. Indicador de Confianza del Consumidor Jalisciense, nivel del indicador y subíndices a julio de 2021" xr:uid="{B1057833-8F39-4AD7-BDBB-881B12B2DAAB}"/>
    <hyperlink ref="B22" location="Start19" display="Tabla 18. Generación de empleos de Guadalajara por división de actividad económica, julio 2021" xr:uid="{CD25B0ED-3C62-4875-A42E-494492C4D6C8}"/>
    <hyperlink ref="B23" location="Start20" display="Tabla 19. Empleos en Jalisco por sector de actividad económica, julio 2021 vs junio 2021" xr:uid="{D31658B3-8B3F-4723-93B4-992A79B04D1F}"/>
    <hyperlink ref="B24" location="Start21" display="Tabla 20. Empleos en Jalisco por sector de actividad económica, acumulado a julio 2021" xr:uid="{B7DFA9BE-579D-41A5-B02C-0A55472A3706}"/>
    <hyperlink ref="B25" location="Start22" display="Tabla 21. Empleos en Jalisco por sector de actividad económica, anual julio 2021 vs julio 2020" xr:uid="{96F1F477-DBEF-437A-A9E8-DA1E0A34BB31}"/>
    <hyperlink ref="B26" location="Start23" display="Tabla 22. Trabajadores asegurados en el IMSS en Jalisco por sector de actividad económica y sexo, julio y junio de 2021" xr:uid="{A36611DB-8477-47AF-A283-A798148F5964}"/>
    <hyperlink ref="B27" location="Start24" display="Tabla 23. Empleos en Jalisco por grupos de edad, junio y julio de 2021" xr:uid="{9388F56E-D5DE-423D-8C43-38C83639929C}"/>
    <hyperlink ref="B28" location="Start25" display="Tabla 24. Patrones registrados en el IMSS en Jalisco por división económica, julio 2021 vs junio 2021" xr:uid="{72CEE6D8-708D-4600-81B6-26BC09F8B9EC}"/>
    <hyperlink ref="B29" location="Start26" display="Tabla 25. Patrones registrados en el IMSS en Jalisco por división económica, julio 2021 vs cierre de 2020" xr:uid="{94CDF290-360C-4943-BB5B-B85D8F4BE80A}"/>
    <hyperlink ref="B30" location="Start27" display="Tabla 26. Patrones registrados en el IMSS en Jalisco por división económica, julio 2021 vs julio 2020" xr:uid="{E89EE10E-FA5D-4095-81D9-F6B68023DEE6}"/>
    <hyperlink ref="B31" location="Start28" display="Tabla 27. Patrones registrados en el IMSS en Jalisco por tamaño, julio vs junio de 2021" xr:uid="{291A5FDF-E99F-4642-8240-C2BEC2C680A9}"/>
    <hyperlink ref="B32" location="Start29" display="Tabla 28. Patrones registrados en el IMSS en Jalisco por tamaño, julio 2021 vs julio 2020" xr:uid="{CFBF8804-5429-4E82-A8E0-82C24D0AAE74}"/>
    <hyperlink ref="B33" location="Start30" display="Tabla 29. Participación porcentual y variación anual del valor de la producción acumulada de principales subsectores manufactureros en Jalisco en términos reales, junio 2021" xr:uid="{5DCF1072-158E-4096-B9B2-5AFB90ED06CB}"/>
    <hyperlink ref="B34" location="Start31" display="Tabla 30. Participación porcentual y variación anual del personal ocupado en principales subsectores manufactureros en Jalisco, junio 2021" xr:uid="{630EF97D-B36B-4A57-8950-33DCD240FDA8}"/>
    <hyperlink ref="B35" location="Start32" display="Tabla 31. Indicadores de empresas comerciales de Jalisco, variación porcentual anual, últimos doce meses" xr:uid="{0BBAF95A-873E-45DA-A7F4-F1979FE65087}"/>
    <hyperlink ref="B36" location="Start33" display="Tabla 32. Número de cabezas sacrificadas. Nacional y Jalisco, anual 2019-2020, junio-2021" xr:uid="{16C6A466-74B5-4EC0-8294-DD843459407C}"/>
    <hyperlink ref="B37" location="Start34" display="Tabla 33. Producción de carne en canal. Nacional y Jalisco, anual 2019-2020, junio-2021, toneladas" xr:uid="{CDF6A133-9622-4138-B33B-70144D717627}"/>
    <hyperlink ref="B38" location="Start35" display="Tabla 34. Valor de producción de carne en canal, nacional y Jalisco, anual 2019-2020, enero-junio 2021, miles de pesos" xr:uid="{2036A29B-882E-459C-B798-6615AAB34B8D}"/>
    <hyperlink ref="B39" location="Start36" display="Tabla 35. Distribución del total de empleos de municipios, julio de 2021" xr:uid="{CC0C1CCD-691F-4E77-9F67-AA738F91B630}"/>
    <hyperlink ref="B40" location="Start37" display="Figura 1. Número de contrataciones y separaciones registradas en el IMSS Nacional y Jalisco, junio y julio 2021" xr:uid="{724E7A8E-EE7B-44CD-A8FD-4A26D316CD1C}"/>
    <hyperlink ref="B41" location="Start38" display="Figura 2. Variación mensual de las contrataciones y separaciones Nacional y Jalisco, julio vs junio 2021" xr:uid="{AAE17DD5-8AAE-4146-9ECE-1C70F791810A}"/>
    <hyperlink ref="B42" location="Start39" display="Figura 3. Tasa de contrataciones y separaciones de puestos de trabajo registrados al IMSS Jalisco, en julio de 2000-2021" xr:uid="{C54A4981-3B2D-4B50-B6E5-0E7A17BF39E5}"/>
    <hyperlink ref="B43" location="Start40" display="Figura 4. Tasa de contrataciones y separaciones de puestos de trabajo registrados al IMSS en Jalisco, enero 2020-julio 2021" xr:uid="{834567D0-490A-4F2F-A592-7A69A7AE021C}"/>
    <hyperlink ref="B44" location="Start41" display="Figura 5. Tasa de contrataciones y tasa de separación en el IMSS, por delegación estatal, junio-julio 2021" xr:uid="{598D0A7B-C9FE-4EBF-981F-C23EADB0C3A5}"/>
    <hyperlink ref="B45" location="Start42" display="Figura 6. Tasa de contrataciones y tasa de separación en el IMSS por delegación estatal, julio 2021" xr:uid="{E6B4DC00-87BA-489D-8EC0-91586961D395}"/>
    <hyperlink ref="B46" location="Start43" display="Figura 7. Composición del ingreso corriente por fuentes de ingreso en Jalisco, 2018 y 2020" xr:uid="{C58D2091-2E64-4994-BFC6-A22FC64C21A2}"/>
    <hyperlink ref="B47" location="Start44" display="Figura 8. Distribución porcentual de los componentes del ingreso por transferencias en Jalisco, 2018 y 2020" xr:uid="{59A6C0AD-2136-4EE9-922D-CB9DBAB7B0AE}"/>
    <hyperlink ref="B48" location="Start45" display="Figura 9. Transferencias por deciles en Jalisco, 2018 y 2020" xr:uid="{6AA3B26E-18DC-45BF-8170-FF4D41A607C6}"/>
    <hyperlink ref="B49" location="Start46" display="Figura 10. Transferencias por deciles a nivel nacional, 2018 y 2020" xr:uid="{C491738E-EF6D-464A-977D-6D45CF0E33CF}"/>
    <hyperlink ref="B50" location="Start47" display="Figura 11. Distribución porcentual de la tenencia de las viviendas de Jalisco, 2020" xr:uid="{DB34A1DB-DBD8-4252-A73F-0C0A199A96F8}"/>
    <hyperlink ref="B51" location="Start48" display="Figura 12. Porcentaje de viviendas propias*, 2020" xr:uid="{901E3292-25B5-4D4F-8AA2-AC74B493815B}"/>
    <hyperlink ref="B52" location="Start49" display="Figura 13. Porcentaje de viviendas rentadas, 2020" xr:uid="{2F3930F9-6B38-49E5-83D2-6A1228592ED0}"/>
    <hyperlink ref="B53" location="Start50" display="Figura 14. Gasto mensual promedio en renta de vivienda por entidad federativa, 2020" xr:uid="{3821A9CD-A608-4293-86B8-D479104BE6C8}"/>
    <hyperlink ref="B54" location="Start51" display="Figura 15. Renta promedio mensual por m2 de construcción por entidad federativa, 2020*" xr:uid="{415B205D-12E2-4125-BB6F-AB04D204E15F}"/>
    <hyperlink ref="B55" location="Start52" display="Figura 16. Tamaño promedio de las viviendas en renta por entidad federativa en m2, 2020**" xr:uid="{7C01125B-F46B-482D-948E-F2AFF6702996}"/>
    <hyperlink ref="B56" location="Start53" display="Figura 17. Distribución de las viviendas rentadas en Jalisco según tipo de arrendamiento, 2020" xr:uid="{63C13732-2C02-4290-880E-31DCBBBEE587}"/>
    <hyperlink ref="B57" location="Start54" display="Figura 18. Viviendas en renta que cuentan con un contrato vigente en Jalisco, 2020" xr:uid="{638A3A4D-0DF1-4317-A7F6-F746A404868D}"/>
    <hyperlink ref="B58" location="Start55" display="Figura 19. Razón para rentar las viviendas en Jalisco, 2020" xr:uid="{C355740E-9F45-493F-8BE0-90EDF0142E76}"/>
    <hyperlink ref="B59" location="Start56" display="Figura 20. Impacto por COVID-19 a las viviendas propias, pero aun pagándose, Jalisco 2020" xr:uid="{E8CDC1C9-7400-4885-B1F2-D8BD3A68DD1B}"/>
    <hyperlink ref="B60" location="Start57" display="Figura 21. Impacto por COVID-19 a las viviendas en renta, Jalisco 2020" xr:uid="{98898BD9-A95C-44F0-9C17-FCBFB5F1973E}"/>
    <hyperlink ref="B61" location="Start58" display="Figura 22. Unidades económicas por entidad federativa que tuvieron problemas de cobranza o incumplimiento de contratos, 2016-2020" xr:uid="{908C938A-8A19-4F9F-AF4D-EDDC93D2FB5C}"/>
    <hyperlink ref="B62" location="Start59" display="Figura 23. Unidades económicas por entidad federativa, que percibieron al marco regulatorio como obstáculo para el éxito del establecimiento" xr:uid="{C4857F84-CB61-4A0C-844A-4BCFA7DBA16A}"/>
    <hyperlink ref="B63" location="Start60" display="Figura 24. Porcentaje de unidades económicas con gastos por cumplimiento del marco regulatorio, por entidad federativa, 2016-2020" xr:uid="{12180C30-89D8-4996-AF62-F29C74428E48}"/>
    <hyperlink ref="B64" location="Start61" display="Figura 25. Gasto promedio por cumplimiento del marco regulatorio por unidad económica, a nivel nacional, en pesos nominales, 2016-2020" xr:uid="{B1102D44-932A-4195-B4E0-7F624F7E7938}"/>
    <hyperlink ref="B65" location="Start62" display="Figura 26. Promedio de trámites, pagos o actos de autoridad realizados por las unidades económicas, 2016-2020" xr:uid="{D5880E6D-7FF2-48EA-8579-C5DB55535097}"/>
    <hyperlink ref="B66" location="Start63" display="Figura 27. Porcentaje de unidades económicas con percepción de actos de corrupción frecuente o muy frecuente, por entidad federativa, 2016-2020" xr:uid="{7C72D673-A26E-403E-9EFD-B207DCFB0A4F}"/>
    <hyperlink ref="B67" location="Start64" display="Figura 28. Ingresos trimestrales por remesas en Jalisco y nacional, millones de dólares, 2003 – T2 2021" xr:uid="{29292419-FE73-49A9-845A-64322CE3F338}"/>
    <hyperlink ref="B68" location="Start65" display="Figura 29. Porcentaje de los ingresos por remesas por entidad federativa respecto al total nacional, 2021 T2" xr:uid="{B6AAEFA1-9C1F-4A6E-A051-17B4FA3CD44E}"/>
    <hyperlink ref="B69" location="Start66" display="Figura 30. Variación porcentual anual de los ingresos por remesas por entidad federativa, 2021 T2" xr:uid="{DF5DFB92-6C46-4BF1-A9AD-C3CE48661B4B}"/>
    <hyperlink ref="B70" location="Start67" display="Figura 31. Porcentaje de participación de los ingresos por remesas por municipio con respecto al total estatal, 2021 T2" xr:uid="{77E74316-30EB-46BA-8F3E-8BF96B065A6D}"/>
    <hyperlink ref="B71" location="Start68" display="Figura 32. Variación porcentual anual de los ingresos por remesas por municipio, 2021 T2" xr:uid="{2EB7735F-1F91-48D1-B191-F9565ACB9CEC}"/>
    <hyperlink ref="B72" location="Start69" display="Figura 33. Variación porcentual anual de los precios de las viviendas en las principales zonas metropolitanas, primer trimestre de 2013 al segundo trimestre de 2021" xr:uid="{0A55F4AB-92EF-4BC5-8048-92C2F1A3C0A2}"/>
    <hyperlink ref="B73" location="Start70" display="Figura 34. Comparativo estatal de la variación anual del Índice de Precios de la Vivienda de la Sociedad Hipotecaria Federal, segundo trimestre de 2021" xr:uid="{BF136DBA-5D65-4D01-ACD6-8166B76742A3}"/>
    <hyperlink ref="B74" location="Start71" display="Figura 35. Comparativo municipal de la variación anual del Índice de Precios de la Vivienda de la Sociedad Hipotecaria Federal, segundo trimestre de 2021" xr:uid="{89C617E6-E824-4166-9B62-247E1195869B}"/>
    <hyperlink ref="B75" location="Start72" display="Figura 36. Inversión Extranjera Directa, abril-junio de 2019, 2020 y 2021 en Jalisco, con cifras preliminares, millones de dólares" xr:uid="{EF3AF5ED-776D-4100-AE74-349682B2C44B}"/>
    <hyperlink ref="B76" location="Start73" display="Figura 37. Inversión Extranjera Directa por tipo, abril-junio de 2019,2020 y 2021 en Jalisco, con cifras preliminares, millones de dólares" xr:uid="{32E70AC5-12E5-4DCF-8C4A-CD0AF362C3D6}"/>
    <hyperlink ref="B77" location="Start74" display="Figura 38. Inversión Extranjera Directa por entidad federativa, abril-junio 2020-2021, con cifras preliminares, millones de dólares" xr:uid="{AE9B0CD2-9501-43D6-80A4-71F08BCA6C6A}"/>
    <hyperlink ref="B78" location="Start75" display="Figura 39. Inversión Extranjera Directa, enero-junio de 2019, 2020 y 2021 en Jalisco, con cifras preliminares, millones de dólares" xr:uid="{A7EA869A-28C4-47DF-B644-EF5FA7FAB7A8}"/>
    <hyperlink ref="B79" location="Start76" display="Figura 40. Inversión Extranjera Directa por tipo, acumulado de 2019, 2020 y 2021, con cifras preliminares, millones de dólares" xr:uid="{78E4E31D-C4D0-49A4-AB01-5ECC2C3D55F9}"/>
    <hyperlink ref="B80" location="Start77" display="Figura 41. Inversión Extranjera Directa por entidad federativa, primer semestre de 2020 y 2021, con cifras preliminares, millones de dólares" xr:uid="{59D70C53-BF64-4EAD-B5CF-274A12616943}"/>
    <hyperlink ref="B81" location="Start78" display="Figura 42. Inversión Extranjera Directa en Jalisco por país, enero a junio de 2021 con cifras preliminares, millones de dólares" xr:uid="{906D3701-B86E-4A01-97F2-F9FA77E0475D}"/>
    <hyperlink ref="B82" location="Start79" display="Figura 43. Tasa de desocupación trimestral de Jalisco y Nacional, 2005 T1 – 2021 T2" xr:uid="{FC918A18-2B22-499F-9945-604AF0EEE512}"/>
    <hyperlink ref="B83" location="Start80" display="Figura 44. Tasa de desocupación por entidad federativa, 2021 segundo trimestre" xr:uid="{4E66426B-E9E8-4D9E-80C4-A8401498FE14}"/>
    <hyperlink ref="B84" location="Start81" display="Figura 45. Tasa de informalidad laboral por entidad federativa, 2021 T2" xr:uid="{4645BA5B-97FD-4743-B112-CD9F85A2E963}"/>
    <hyperlink ref="B85" location="Start82" display="Figura 46. Composición de la población de 15 años y más de Jalisco, miles de personas y porcentaje, 2021 T2" xr:uid="{CB59124D-9CB2-4349-B024-115FE982848B}"/>
    <hyperlink ref="B86" location="Start83" display="Figura 47. Porcentaje de la población con ingreso laboral inferior al costo de la canasta alimentaria, primer trimestre de 2005 al segundo trimestre de 2021" xr:uid="{4FEB5F59-8309-4745-AAE6-3265EF55D0A7}"/>
    <hyperlink ref="B87" location="Start84" display="Figura 48. Porcentaje de la población con ingreso laboral inferior al costo de la canasta alimentaria por entidad federativa, segundo trimestre de 2021" xr:uid="{90F28493-33D6-4075-A0CE-CAE41131C4DF}"/>
    <hyperlink ref="B88" location="Start85" display="Figura 49. Variación trimestral del porcentaje de la población en pobreza laboral por entidad federativa, segundo trimestre de 2021, puntos porcentuales" xr:uid="{140137C3-4E4E-42FB-87AE-2DA82B7DF578}"/>
    <hyperlink ref="B89" location="Start86" display="Figura 50. Mapa de los precios promedio de venta de vivienda por colonia, abril 2021" xr:uid="{665AC249-D3F4-47E9-BF8C-FA0374E7072D}"/>
    <hyperlink ref="B90" location="Start87" display="Figura 51. Mapa de precios promedio de renta de vivienda por colonia, abril de 2021" xr:uid="{A60CA281-682A-4AFF-AAD8-043DA03507EB}"/>
    <hyperlink ref="B91" location="Start88" display="Figura 52. Indicador de Confianza del Consumidor Jalisciense, febrero de 2020 a julio de 2021" xr:uid="{7636F7E5-2FB3-4DBC-A5D5-05AAAAF9E3B9}"/>
    <hyperlink ref="B92" location="Start89" display="Figura 53. Porcentaje de cuentas Infonavit en cartera vencida en Jalisco y a nivel nacional, enero 2018 – junio 2021" xr:uid="{9777AF29-9DFE-423E-BCFD-DEA972244D43}"/>
    <hyperlink ref="B93" location="Start90" display="Figura 54. Porcentaje de cuentas en cartera vencida de Infonavit por entidad federativa, junio 2021" xr:uid="{32440CCA-F707-40DA-9B69-6960A4C16AF1}"/>
    <hyperlink ref="B94" location="Start91" display="Figura 55. Porcentaje de saldos en cartera vencida y prórroga, Jalisco y Nacional, enero 2018 – junio 2021" xr:uid="{1ADFC099-4A47-4878-B708-0EBE8931515A}"/>
    <hyperlink ref="B95" location="Start92" display="Figura 56. Porcentaje del saldo en cartera vencida de Infonavit por entidad federativa, junio 2021" xr:uid="{09D6360F-1263-4DB1-8665-ED2E2E2F4E11}"/>
    <hyperlink ref="B96" location="Start93" display="Figura 57. Financiamientos otorgados para vivienda nueva y usada en Jalisco, junio 2013 – junio 2021" xr:uid="{FBED87A9-8F0E-44A4-817C-BEB606355382}"/>
    <hyperlink ref="B97" location="Start94" display="Figura 58. Variación anual de los financiamientos otorgados, junio 2020 – junio 2021" xr:uid="{42FBBBEF-8503-4BC4-B8D1-F27704FB5073}"/>
    <hyperlink ref="B98" location="Start95" display="Figura 59. Distribución de financiamientos otorgados para viviendas en Jalisco en el mes de junio de 2021, por modalidad" xr:uid="{422DF0E7-13E9-477A-BBE7-9B3D1A515050}"/>
    <hyperlink ref="B99" location="Start96" display="Figura 60. Financiamientos otorgados por organismo y valor de la vivienda, junio 2021" xr:uid="{E5528508-9E08-41F7-BD22-289E381E19A4}"/>
    <hyperlink ref="B100" location="Start97" display="Figura 61. Inflación mensual a tasa anual, enero 2013 - julio 2021" xr:uid="{740F75B4-6265-4C26-9510-285FD0BB396E}"/>
    <hyperlink ref="B101" location="Start98" display="Figura 62. Inflación anual por ciudades, julio 2021" xr:uid="{CC9A6062-1811-43D1-A063-97D79866F1CA}"/>
    <hyperlink ref="B102" location="Start99" display="Figura 63. Inflación mensual a tasa anual por entidad federativa, julio 2021" xr:uid="{F747CE3B-4D4A-45AF-97AD-CA6F2D08B163}"/>
    <hyperlink ref="B103" location="Start100" display="Figura 64. Variación anual del índice de precios por objeto de gasto en Jalisco, marzo 2020-julio 2021" xr:uid="{7CACFF71-F93E-4FA7-A9EF-2730A81B390C}"/>
    <hyperlink ref="B104" location="Start101" display="Figura 65. Inflación anual del rubro de alimentos, bebidas y tabaco por entidad federativa, julio de 2021" xr:uid="{8E30B5AF-C4C3-49CE-B48D-E7BB66E48AF0}"/>
    <hyperlink ref="B105" location="Start102" display="Figura 66. Inflación anual del rubro de ropa, calzado y accesorios por entidad federativa, julio de 2021" xr:uid="{4695CE07-720C-400C-A33F-FA736C56F8F5}"/>
    <hyperlink ref="B106" location="Start103" display="Figura 67. Inflación anual del rubro de gasto en vivienda por entidad federativa, julio de 2021" xr:uid="{6C3FB764-5C02-4753-B316-AE7946771EB3}"/>
    <hyperlink ref="B107" location="Start104" display="Figura 68. Inflación anual del rubro de muebles, aparatos y accesorios domésticos por entidad federativa, julio de 2021" xr:uid="{E2D8159E-4446-4206-BDC5-157E7FEA8C24}"/>
    <hyperlink ref="B108" location="Start105" display="Figura 69. Inflación anual del rubro de gasto en salud y cuidado personal por entidad federativa, julio de 2021" xr:uid="{2D6D5F3B-9C14-4A8A-BD3F-31067A9DDFC3}"/>
    <hyperlink ref="B109" location="Start106" display="Figura 70. Inflación anual del rubro de gasto en transporte por entidad federativa, julio de 2021" xr:uid="{8F9EE9B1-1C8C-4583-967B-0F57B41F1008}"/>
    <hyperlink ref="B110" location="Start107" display="Figura 71. Inflación anual del rubro de educación y esparcimiento por entidad federativa, julio 2021" xr:uid="{FD351663-BC20-428C-BE57-A663C1858F72}"/>
    <hyperlink ref="B111" location="Start108" display="Figura 72. Inflación anual del rubro de otros servicios por entidad federativa, julio 2021" xr:uid="{1402C8AE-E160-4758-BE19-1A12E8EB6381}"/>
    <hyperlink ref="B112" location="Start109" display="Figura 73. Precio promedio mensual de la gasolina regular, premium y diésel en Jalisco, junio 2020-julio 2021, pesos constantes" xr:uid="{4030B8C8-F505-4B99-9725-07D6D873BE57}"/>
    <hyperlink ref="B113" location="Start110" display="Figura 74. Precio promedio mensual de la gasolina regular en Jalisco y México, enero 2017 - julio 2021, a pesos constantes y nominales" xr:uid="{CCE1BBE2-CEA5-42AD-927C-7893E293063E}"/>
    <hyperlink ref="B114" location="Start111" display="Figura 76. Precio promedio mensual de la gasolina premium Jalisco y México, enero 2017 a julio 2021, a pesos constantes y nominales" xr:uid="{C0DB182A-4A4C-47CB-A2AC-47E504C99904}"/>
    <hyperlink ref="B115" location="Start112" display="Figura 78. Precio promedio mensual de diésel en Jalisco y México, enero 2017 - julio 2021, a pesos constantes y nominales" xr:uid="{125DDCC6-D3F2-4C14-925F-131AB144F66E}"/>
    <hyperlink ref="B116" location="Start113" display="Figura 80. Precio promedio gasolina regular, premium, diésel, julio 2021" xr:uid="{783121B8-835A-4AFA-A30B-450B12D46DDB}"/>
    <hyperlink ref="B117" location="Start114" display="Figura 81. Tasa de desocupación en Jalisco en julio, 2006-2021" xr:uid="{464196CD-C183-40A9-B589-2CC97D98C7D3}"/>
    <hyperlink ref="B118" location="Start115" display="Figura 82. Tasa de desocupación mensual por entidad federativa, julio de 2021" xr:uid="{4520F552-D079-4930-B3CB-0FBF546CB68E}"/>
    <hyperlink ref="B119" location="Start116" display="Figura 83. Variación mensual en puntos porcentuales de la tasa de desocupación por entidad federativa, julio de 2021" xr:uid="{5E1320AE-62B7-44D4-B8DE-561FDA0768FE}"/>
    <hyperlink ref="B120" location="Start117" display="Figura 84. Empleos formales generados en julio en Jalisco, 2000-2021" xr:uid="{2D5D69B1-BD31-431E-A221-65971B1B8B65}"/>
    <hyperlink ref="B121" location="Start118" display="Figura 85. Empleos formales generados en Jalisco de enero de 2020 a julio de 2021" xr:uid="{D3C859DC-7AEE-4E38-AD1C-24730A453934}"/>
    <hyperlink ref="B122" location="Start119" display="Figura 86. Empleos formales generados en julio 2021 por entidad federativa" xr:uid="{457D52EF-61D9-4932-95E4-6B265205FC49}"/>
    <hyperlink ref="B123" location="Start120" display="Figura 87. Variación porcentual mensual de empleos generados por entidad federativa, julio 2021" xr:uid="{03E5B4AD-EBB8-4C88-9EF0-D17F65E56117}"/>
    <hyperlink ref="B124" location="Start121" display="Figura 88. Empleos nuevos en los últimos doce meses (agosto 2020-julio 2021) por entidad federativa" xr:uid="{C979FB7C-4CED-4154-B296-F59F8F2E293D}"/>
    <hyperlink ref="B125" location="Start122" display="Figura 89. Variación absoluta anual de empleo formal, julio 2021" xr:uid="{71EA2ADE-BE56-454D-BAA0-5F10380DCDE9}"/>
    <hyperlink ref="B126" location="Start123" display="Figura 90. Variación porcentual anual de empleo formal, julio 2021" xr:uid="{140BAAA2-B1A8-4EFE-A9E8-B0BF9597668C}"/>
    <hyperlink ref="B127" location="Start124" display="Figura 91. Empleos nuevos formales acumulados de enero a julio, 2000 - 2021" xr:uid="{D297700B-116E-48AB-BEFD-003245A01DC3}"/>
    <hyperlink ref="B128" location="Start125" display="Figura 92. Empleos generados por entidad federativa, acumulado de 2021" xr:uid="{3E39BB54-A484-4E08-9BF2-97557657C05D}"/>
    <hyperlink ref="B129" location="Start126" display="Figura 93. Variación porcentual acumulada de 2021" xr:uid="{EE39267E-86DF-49EF-B366-916F28E19916}"/>
    <hyperlink ref="B130" location="Start127" display="Figura 94. Empleos formales temporales y permanentes por entidad federativa, julio 2021" xr:uid="{02F33AD5-A8DD-4C62-98D3-01535CEC3E10}"/>
    <hyperlink ref="B131" location="Start128" display="Figura 95. Los 20 municipios de Jalisco con mayor generación de empleo formal en julio de 2021" xr:uid="{CD1D90B5-1922-4521-94C2-60B5D3EA9601}"/>
    <hyperlink ref="B132" location="Start129" display="Figura 99. Trabajadores asegurados en Jalisco por sector, cierre 2015-2020 y julio de 2021" xr:uid="{29FCE887-27F0-46E3-9B76-C7F9E9C1A66C}"/>
    <hyperlink ref="B133" location="Start130" display="Figura 100. Porcentaje de participación de trabajadores asegurados por división de actividad económica en Jalisco, julio de 2021" xr:uid="{DFD444D0-7214-4AD7-84CD-DB4590A390AE}"/>
    <hyperlink ref="B134" location="Start131" display="Figura 101. Serie histórica de trabajadores asegurados del sector agricultura, ganadería, silvicultura, pesca y caza de Jalisco, cierre 2013-2020 y julio de 2021" xr:uid="{39BC6B67-1FCF-4CEB-BC58-08AE97005685}"/>
    <hyperlink ref="B135" location="Start132" display="Figura 102. Distribución porcentual de los trabajadores asegurados del sector agropecuario de Jalisco por subsector, julio de 2021" xr:uid="{08AE801F-31AC-4154-B9D8-4C49E72BEAB9}"/>
    <hyperlink ref="B136" location="Start133" display="Figura 103. Serie histórica del empleo formal en el sector industria de la transformación de Jalisco, cierre 2013-2020 y julio de 2021" xr:uid="{42C5313B-65C7-40AC-9AC2-F619A9DD9FFF}"/>
    <hyperlink ref="B137" location="Start134" display="Figura 104. Distribución porcentual de los trabajadores asegurados del sector industria de la transformación de Jalisco por subsector, julio de 2021" xr:uid="{C52B0DCC-DB3F-4D72-80D2-CD5C8F22E1B2}"/>
    <hyperlink ref="B138" location="Start135" display="Figura 105. Serie histórica de los trabajadores asegurados en el IMSS del sector comercio de Jalisco, cierre 2013-2020 y julio 2021" xr:uid="{8E37A029-2F2C-48EF-83A8-B4B53CDDB2F9}"/>
    <hyperlink ref="B139" location="Start136" display="Figura 106. Distribución porcentual de los trabajadores asegurados del sector comercio de Jalisco por subsector, julio 2021" xr:uid="{B45E211C-3DE3-44A4-B55E-95B2CD4BA362}"/>
    <hyperlink ref="B140" location="Start137" display="Figura 107. Serie histórica de los trabajadores asegurados al IMSS del sector servicios de Jalisco, cierre 2013-2020 y julio 2021" xr:uid="{68C6F187-8EDD-4AED-93C3-6BA5C8F15293}"/>
    <hyperlink ref="B141" location="Start138" display="Figura 108. Porcentaje de participación de los trabajadores asegurados del sector servicios, julio 2021" xr:uid="{4FEB33B6-1CA2-4D20-ABD6-DF25540A28A3}"/>
    <hyperlink ref="B142" location="Start139" display="Figura 109. Distribución porcentual de trabajadores asegurados en el IMSS por sector de actividad económica, julio 2021 (hombres)" xr:uid="{74734CD8-9844-4DC5-9D97-F0C2885C6124}"/>
    <hyperlink ref="B143" location="Start140" display="Figura 110. Distribución porcentual de trabajadores asegurados en el IMSS por sector de actividad económica, julio 2021 (mujeres)" xr:uid="{D6E0EC17-9E50-420B-A676-9EFBD18D6620}"/>
    <hyperlink ref="B144" location="Start141" display="Figura 111. Distribución porcentual de trabajadores asegurados en el IMSS grupo de edad, julio 2021" xr:uid="{A5CE4E2F-F734-46AB-A803-6124D0C24C30}"/>
    <hyperlink ref="B145" location="Start142" display="Figura 112. Patrones registrados en el IMSS en Jalisco, cierre 2013-2020 y julio 2021" xr:uid="{714C7257-0477-4665-AD15-DE0CF7A34E07}"/>
    <hyperlink ref="B146" location="Start143" display="Figura 113. Patrones de Jalisco registrados en el IMSS, por división económica, julio 2021" xr:uid="{ADAA889A-19A3-4D0B-8187-AC89977BBF90}"/>
    <hyperlink ref="B147" location="Start144" display="Figura 114. Patrones nuevos registrados ante el IMSS, por delegación, julio de 2021" xr:uid="{CB7FE6D0-B1AE-40CD-9413-79D3F1F55773}"/>
    <hyperlink ref="B148" location="Start145" display="Figura 115. Variación mensual de patrones nuevos registrados ante el IMSS, por delegación, julio de 2021" xr:uid="{37D3D76D-7917-4254-A1D5-39254FBE2AD3}"/>
    <hyperlink ref="B149" location="Start146" display="Figura 116. Variación anual absoluta de patrones nuevos registrados ante el IMSS, por delegación, julio 2021" xr:uid="{A8071736-8041-49AB-AC2E-A0C707C422D1}"/>
    <hyperlink ref="B150" location="Start147" display="Figura 117. Variación porcentual anual de patrones nuevos registrados ante el IMSS, por delegación, julio 2020-2021" xr:uid="{D95D412D-0A11-4566-8073-847DF2401C4F}"/>
    <hyperlink ref="B151" location="Start148" display="Figura 118. Patrones nuevos registrados ante el IMSS, por delegación, acumulado de 2021" xr:uid="{903124D3-FBD6-4A93-81C7-D55BB25D1265}"/>
    <hyperlink ref="B152" location="Start149" display="Figura 119. Variación porcentual acumulado de patrones nuevos registrados ante el IMSS, por delegación, acumulado a julio de 2021" xr:uid="{18C2AEC7-9477-4172-9001-BD03BDF5EBF4}"/>
    <hyperlink ref="B153" location="Start150" display="Figura 120. Indicador Mensual de la Actividad Industrial de Jalisco. Variación porcentual anual y variación promedio anual con cifras originales, enero 2013-abril 2021" xr:uid="{9838A65D-5804-4873-B459-A2DC0D9781ED}"/>
    <hyperlink ref="B154" location="Start151" display="Figura 121. Variación porcentual anual del IMAIEF por entidad federativa con cifras originales, abril 2021" xr:uid="{83A57B05-2A24-4AA1-87EB-51D27ADDA709}"/>
    <hyperlink ref="B155" location="Start152" display="Figura 122. Indicador Mensual de la Actividad Industrial de Jalisco. Serie desestacionalizada y de tendencia-ciclo, enero 2013-abril 2021" xr:uid="{1ACF21C5-B42F-495F-8867-8627363430B0}"/>
    <hyperlink ref="B156" location="Start153" display="Figura 123. Variación porcentual anual del IMAIEF por entidad federativa con cifras desestacionalizadas, abril 2021" xr:uid="{C5B97A36-B041-4E06-847C-7FEA0F5FAC61}"/>
    <hyperlink ref="B157" location="Start154" display="Figura 124. Variación porcentual mensual del IMAIEF por entidad federativa con cifras desestacionalizadas, abril 2021" xr:uid="{A16EE532-60A2-449A-8BF8-24A59F2B7C76}"/>
    <hyperlink ref="B158" location="Start155" display="Figura 125. Variación porcentual con respecto al mismo periodo del año anterior del IMAIEF de actividades secundarias, industria de la construcción e industrias manufactureras de Jalisco con cifras originales, abril 2021 " xr:uid="{4ACE4338-590B-425F-BEF3-7D17D32EF44B}"/>
    <hyperlink ref="B159" location="Start156" display="Figura 126. Indicador Mensual de la Industria de la Construcción de Jalisco, variación porcentual anual y variación promedio anual con cifras originales, enero 2013-abril 2021" xr:uid="{089D067D-C26F-45C5-9E49-2E263B38EF49}"/>
    <hyperlink ref="B160" location="Start157" display="Figura 127. Variación porcentual anual del IMAIEF de la industria de la construcción por entidad federativa con cifras originales, abril 2021" xr:uid="{2A4D1DFC-B743-4CD6-957E-7A34CEAC78DB}"/>
    <hyperlink ref="B161" location="Start158" display="Figura 128. Indicador Mensual de las Industrias Manufactureras de Jalisco, variación porcentual anual y variación promedio anual con cifras originales, enero 2013-abril 2021" xr:uid="{D8C47137-F339-4CEC-9A4B-E28A14DEA76C}"/>
    <hyperlink ref="B162" location="Start159" display="Figura 129. Variación porcentual anual del IMAIEF de las industrias manufactureras por entidad federativa con cifras originales, abril 2021" xr:uid="{CF884EDF-250A-40BB-A9A5-73038B7CF079}"/>
    <hyperlink ref="B163" location="Start160" display="Figura 130. Valor de la producción de la industria de la construcción en Jalisco, cifras mensuales en millones de pesos constantes, junio 2006-junio 2021" xr:uid="{87E97C79-F1CE-4F19-8AD8-B72BE8B8E99C}"/>
    <hyperlink ref="B164" location="Start161" display="Figura 131. Valor de la producción de la industria de la construcción en Jalisco, cifras mensuales en millones de pesos constantes, enero 2013-junio 2021" xr:uid="{AEB28F63-623B-44BB-BA18-55CE4E643F92}"/>
    <hyperlink ref="B165" location="Start162" display="Figura 132. Variación porcentual anual de la producción de los últimos doce meses de la industria de la construcción en Jalisco, enero 2013-junio 2021" xr:uid="{AAAA74D1-07D6-47C4-A718-C17E71EF9F2D}"/>
    <hyperlink ref="B166" location="Start163" display="Figura 133. Distribución porcentual de la producción de la industria de la construcción por entidad federativa, junio 2021" xr:uid="{B5A512F9-FD11-4171-A64B-3256107B5F43}"/>
    <hyperlink ref="B167" location="Start164" display="Figura 134. Variación porcentual anual de la producción de la industria de la construcción por entidad federativa, junio 2021" xr:uid="{AB054F62-2269-4A4D-A344-4515D0823604}"/>
    <hyperlink ref="B168" location="Start165" display="Figura 135. Variación porcentual mensual de la producción de la industria de la construcción por entidad federativa, junio 2021" xr:uid="{1762F48F-5A73-4B5B-A927-5019B1D301C8}"/>
    <hyperlink ref="B169" location="Start166" display="Figura 136. Variación porcentual anual del personal ocupado de la industria manufacturera por entidad federativa, junio 2021" xr:uid="{280683C1-A53F-493B-8BC3-CB2A15200B77}"/>
    <hyperlink ref="B170" location="Start167" display="Figura 137. Variación porcentual anual de las horas trabajadas por el personal ocupado total en la industria manufacturera por entidad federativa, junio 2021" xr:uid="{8A789969-EDE7-49BD-A246-AD10C0BE252E}"/>
    <hyperlink ref="B171" location="Start168" display="Figura 138. Ingresos provenientes del mercado extranjero que obtuvieron los establecimientos manufactureros del programa IMMEX en Jalisco. Cifras mensuales en millones de pesos, enero 2013-junio 2021" xr:uid="{9CD4DAD1-8CEA-498F-B5B4-28504D49B67B}"/>
    <hyperlink ref="B172" location="Start169" display="Figura 139. Ingresos provenientes del mercado extranjero que obtuvieron los establecimientos no manufactureros en el programa IMMEX en Jalisco. Cifras mensuales en millones de pesos, enero 2013-junio 2021" xr:uid="{414F45C1-97EC-4559-A168-08152A807442}"/>
    <hyperlink ref="B173" location="Start170" display="Figura 140. Ingresos provenientes del mercado extranjero que obtuvieron los establecimientos manufactureros y no manufactureros en el programa IMMEX en Jalisco.  Cifras acumuladas anuales en millones de pesos y su variación anual, enero 2013-junio 2021" xr:uid="{47D0A932-E002-4546-A42A-0C4E93340733}"/>
    <hyperlink ref="B174" location="Start171" display="Figura 141. Número de establecimientos manufactureros y no manufactureros en el programa IMMEX en Jalisco, enero 2013-junio 2021" xr:uid="{A6C224BC-1489-4C87-933A-FF9C0F96B3DD}"/>
    <hyperlink ref="B175" location="Start172" display="Figura 142. Distribución porcentual de los establecimientos manufactureros y no manufactureros con programa IMMEX por entidad federativa, junio 2021" xr:uid="{8C91C662-A121-4E81-959D-27E8679C4893}"/>
    <hyperlink ref="B176" location="Start173" display="Figura 143. Personal ocupado en establecimientos manufactureros y no manufactureros en el programa IMMEX en Jalisco, enero 2013-junio 2021" xr:uid="{BEC58970-968F-4F20-A764-FA97CD7294D7}"/>
    <hyperlink ref="B177" location="Start174" display="Figura 144. Variación porcentual anual de personal ocupado en establecimientos manufactureros y no manufactureros en el programa IMMEX en Jalisco, enero 2013-junio 2021" xr:uid="{40A121BA-D1F0-4458-A72E-183E0F2B348F}"/>
    <hyperlink ref="B178" location="Start175" display="Figura 145. Distribución porcentual del personal ocupado de los establecimientos manufactureros y no manufactureros con programa IMMEX por entidad federativa, junio 2021" xr:uid="{B7289332-1A01-42AE-BE25-52A122CE54C6}"/>
    <hyperlink ref="B179" location="Start176" display="Figura 146. Índice de los Ingresos totales y variación mensual del comercio al por mayor, enero 2017 – junio 2021" xr:uid="{360716D8-AEB8-45E8-B7C2-AAC6418D2F3F}"/>
    <hyperlink ref="B180" location="Start177" display="Figura 147. Variación porcentual anual de los ingresos por suministro de bienes y servicios de empresas de comercio al por mayor por entidad federativa, junio de 2021" xr:uid="{94006D01-A0BE-4963-B47C-1F61D69E9C61}"/>
    <hyperlink ref="B181" location="Start178" display="Figura 148. Variación porcentual anual del personal ocupado de las empresas de comercio al por mayor, junio de 2021" xr:uid="{AEE9A3CE-F982-436E-B1C6-B931F81A8E48}"/>
    <hyperlink ref="B182" location="Start179" display="Figura 149. Índice de los Ingresos totales y variación mensual del comercio al por menor, enero 2017 – junio 2021" xr:uid="{230830D9-3A61-4B46-98FC-A140449D5DC0}"/>
    <hyperlink ref="B183" location="Start180" display="Figura 150. Variación porcentual anual de los ingresos por suministro de bienes y servicios de empresas de comercio al por menor por entidad federativa, junio de 2021" xr:uid="{7AEAE7FF-EFE2-4917-A1FE-3DBC2B9D3590}"/>
    <hyperlink ref="B184" location="Start181" display="Figura 151. Variación porcentual anual del personal ocupado de las empresas de comercio al por menor, junio de 2021" xr:uid="{013752C2-14D6-4FAB-A409-5F5CF5FD2DAD}"/>
    <hyperlink ref="B185" location="Start182" display="Figura 152. Unidades vendidas eléctricas e hibridas (conectables y no conectables) en Jalisco, mensual, enero 2016- mayo 2021" xr:uid="{B725C901-497E-484C-A03D-18A0D55AE513}"/>
    <hyperlink ref="B186" location="Start183" display="Figura 153. Distribución porcentual de unidades vendidas de vehículos híbridos (conectables y no conectables) en Jalisco en mayo 2021" xr:uid="{DB526E80-6DBC-4C05-A58B-2B25F4034252}"/>
    <hyperlink ref="B187" location="Start184" display="Figura 154. Vehículos híbridos y eléctricos vendidos por entidad federativa, mayo 2021" xr:uid="{A7EB6305-69AA-4A9C-9F13-4BA4976F6FED}"/>
    <hyperlink ref="B188" location="Start185" display="Figura 155. Vehículos híbridos y eléctricos vendidos por cada millón de habitantes por entidad federativa, mayo 2021" xr:uid="{0E065DB0-F80F-4DF7-84DE-EF7C6ED1D5A5}"/>
    <hyperlink ref="B189" location="Start186" display="Figura 156. Número de cabezas sacrificadas en Jalisco en junio 2008 – 2021" xr:uid="{B3BDF30D-8945-4588-BCCC-EF93BC4B7227}"/>
    <hyperlink ref="B190" location="Start187" display="Figura 157. Producción de carne en canal en Jalisco en junio 2008 – 2021, toneladas" xr:uid="{A0206DAD-0A42-48EE-A4FB-E3FDDCAF600B}"/>
    <hyperlink ref="B191" location="Start188" display="Figura 158. Número de cabezas sacrificadas en Jalisco en enero-junio 2008 – 2021" xr:uid="{A2E309D5-3C7D-46DF-86B0-061E63A278B4}"/>
    <hyperlink ref="B192" location="Start189" display="Figura 159. Producción de carne en canal en Jalisco en enero-junio 2008-2021, toneladas" xr:uid="{859D56C0-6300-4D02-8575-41508417B55D}"/>
    <hyperlink ref="B193" location="Start190" display="Figura 160. Producción de carne en canal de ganado bovino por entidad federativa, junio 2021, toneladas" xr:uid="{F100ACA2-BB5C-411A-BF4B-E7E15925E399}"/>
    <hyperlink ref="B194" location="Start191" display="Figura 161. Producción de carne en canal de ganado porcino por entidad federativa, junio de 2021, toneladas" xr:uid="{06A9D095-D320-4471-8D28-0B02D94F7368}"/>
    <hyperlink ref="B195" location="Start192" display="Figura 162. Producción de carne en canal de ganado ovino por entidad federativa, junio 2021, toneladas" xr:uid="{3CB7B121-1BA6-462D-ACD1-876C725DFB06}"/>
    <hyperlink ref="B196" location="Start193" display="Figura 163. Producción de carne en canal de ganado caprino por entidad federativa, junio 2021, toneladas" xr:uid="{5E7F79CF-7AE1-4AE5-8368-FF78B1F391DC}"/>
    <hyperlink ref="B197" location="Start194" display="Figura 164 bovino. Variación porcentual anual de la producción de carne en canal, Jalisco, enero de 2019 a junio 2021" xr:uid="{9CA3C21D-F50E-41F9-B210-79662C6FF284}"/>
    <hyperlink ref="B198" location="Start195" display="Figura 164 caprino. Variación porcentual anual de la producción de carne en canal, Jalisco, enero de 2019 a junio 2021" xr:uid="{EE891F71-E7E6-4A72-BB0B-4436628C9F9B}"/>
    <hyperlink ref="B199" location="Start196" display="Figura 164 ovino. Variación porcentual anual de la producción de carne en canal, Jalisco, enero de 2019 a junio 2021" xr:uid="{D748E267-B669-4385-AF28-FB807076952C}"/>
    <hyperlink ref="B200" location="Start197" display="Figura 164 porcino. Variación porcentual anual de la producción de carne en canal, Jalisco, enero de 2019 a junio 2021" xr:uid="{6CB0C2AC-4889-41ED-A41F-110AD46E995E}"/>
    <hyperlink ref="B201" location="Start198" display="Figura 165. Empleo por municipio" xr:uid="{74439A4F-9F90-496F-8794-C8E9C425EBC4}"/>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6B89A-CDC3-44E2-90B2-6F23AA86EFC5}">
  <sheetPr codeName="Hoja15"/>
  <dimension ref="A1:I12"/>
  <sheetViews>
    <sheetView workbookViewId="0">
      <selection activeCell="B19" sqref="B19"/>
    </sheetView>
  </sheetViews>
  <sheetFormatPr baseColWidth="10" defaultRowHeight="12"/>
  <cols>
    <col min="1" max="1" width="24" style="421" customWidth="1"/>
    <col min="2" max="2" width="13" style="421" customWidth="1"/>
    <col min="3" max="3" width="13.7109375" style="421" customWidth="1"/>
    <col min="4" max="16384" width="11.42578125" style="421"/>
  </cols>
  <sheetData>
    <row r="1" spans="1:9" ht="15">
      <c r="A1" t="s">
        <v>1750</v>
      </c>
      <c r="H1" s="688" t="s">
        <v>38</v>
      </c>
      <c r="I1" s="688"/>
    </row>
    <row r="2" spans="1:9">
      <c r="A2" s="583" t="s">
        <v>1633</v>
      </c>
    </row>
    <row r="6" spans="1:9">
      <c r="A6" s="584" t="s">
        <v>1536</v>
      </c>
      <c r="B6" s="585" t="s">
        <v>1537</v>
      </c>
      <c r="C6" s="585" t="s">
        <v>1538</v>
      </c>
    </row>
    <row r="7" spans="1:9">
      <c r="A7" s="586" t="s">
        <v>1539</v>
      </c>
      <c r="B7" s="589">
        <v>416</v>
      </c>
      <c r="C7" s="590">
        <f>B7/$B$12</f>
        <v>0.4279835390946502</v>
      </c>
    </row>
    <row r="8" spans="1:9">
      <c r="A8" s="586" t="s">
        <v>1540</v>
      </c>
      <c r="B8" s="591">
        <v>294</v>
      </c>
      <c r="C8" s="592">
        <f t="shared" ref="C8:C12" si="0">B8/$B$12</f>
        <v>0.30246913580246915</v>
      </c>
    </row>
    <row r="9" spans="1:9">
      <c r="A9" s="586" t="s">
        <v>1541</v>
      </c>
      <c r="B9" s="593">
        <v>137</v>
      </c>
      <c r="C9" s="590">
        <f t="shared" si="0"/>
        <v>0.14094650205761317</v>
      </c>
    </row>
    <row r="10" spans="1:9">
      <c r="A10" s="586" t="s">
        <v>1542</v>
      </c>
      <c r="B10" s="591">
        <v>82</v>
      </c>
      <c r="C10" s="592">
        <f t="shared" si="0"/>
        <v>8.4362139917695478E-2</v>
      </c>
    </row>
    <row r="11" spans="1:9">
      <c r="A11" s="586" t="s">
        <v>1543</v>
      </c>
      <c r="B11" s="593">
        <v>43</v>
      </c>
      <c r="C11" s="590">
        <f t="shared" si="0"/>
        <v>4.4238683127572016E-2</v>
      </c>
    </row>
    <row r="12" spans="1:9">
      <c r="A12" s="586" t="s">
        <v>53</v>
      </c>
      <c r="B12" s="594">
        <v>972</v>
      </c>
      <c r="C12" s="595">
        <f t="shared" si="0"/>
        <v>1</v>
      </c>
    </row>
  </sheetData>
  <mergeCells count="1">
    <mergeCell ref="H1:I1"/>
  </mergeCells>
  <hyperlinks>
    <hyperlink ref="H1:I1" location="Index!A1" display="Regresar al Índice" xr:uid="{2D0A4D4E-F2C2-45EE-BC61-B2C09F16A596}"/>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5EB83-EC18-454F-895C-2F1A22FF409F}">
  <sheetPr codeName="Hoja95"/>
  <dimension ref="A1:S117"/>
  <sheetViews>
    <sheetView topLeftCell="I12" workbookViewId="0">
      <selection activeCell="B19" sqref="B19"/>
    </sheetView>
  </sheetViews>
  <sheetFormatPr baseColWidth="10" defaultRowHeight="12"/>
  <cols>
    <col min="1" max="16384" width="11.42578125" style="121"/>
  </cols>
  <sheetData>
    <row r="1" spans="1:19" ht="15">
      <c r="A1" t="s">
        <v>1832</v>
      </c>
      <c r="H1" s="688" t="s">
        <v>38</v>
      </c>
      <c r="I1" s="688"/>
    </row>
    <row r="2" spans="1:19">
      <c r="A2" s="121" t="s">
        <v>55</v>
      </c>
    </row>
    <row r="6" spans="1:19">
      <c r="B6" s="270" t="s">
        <v>136</v>
      </c>
      <c r="C6" s="270"/>
      <c r="D6" s="270"/>
      <c r="E6" s="270"/>
      <c r="F6" s="270"/>
      <c r="G6" s="270"/>
      <c r="H6" s="270"/>
      <c r="I6" s="270"/>
      <c r="J6" s="270"/>
    </row>
    <row r="7" spans="1:19" ht="24">
      <c r="A7" s="121" t="s">
        <v>137</v>
      </c>
      <c r="B7" s="121" t="s">
        <v>718</v>
      </c>
      <c r="C7" s="121" t="s">
        <v>719</v>
      </c>
      <c r="D7" s="121" t="s">
        <v>720</v>
      </c>
      <c r="E7" s="121" t="s">
        <v>721</v>
      </c>
      <c r="F7" s="121" t="s">
        <v>722</v>
      </c>
      <c r="G7" s="121" t="s">
        <v>723</v>
      </c>
      <c r="H7" s="121" t="s">
        <v>724</v>
      </c>
      <c r="I7" s="121" t="s">
        <v>725</v>
      </c>
      <c r="J7" s="243" t="s">
        <v>726</v>
      </c>
    </row>
    <row r="8" spans="1:19">
      <c r="A8" s="271">
        <v>43678</v>
      </c>
      <c r="B8" s="256">
        <v>3.5854034947976343E-2</v>
      </c>
      <c r="C8" s="256">
        <v>5.2727182490446056E-2</v>
      </c>
      <c r="D8" s="256">
        <v>-2.3500505280678485E-2</v>
      </c>
      <c r="E8" s="256">
        <v>1.5137142914199542E-2</v>
      </c>
      <c r="F8" s="256">
        <v>-1.0809579010988002E-2</v>
      </c>
      <c r="G8" s="256">
        <v>3.8944006727602121E-2</v>
      </c>
      <c r="H8" s="256">
        <v>5.4741181859826016E-2</v>
      </c>
      <c r="I8" s="256">
        <v>3.6074674576372923E-2</v>
      </c>
      <c r="J8" s="256">
        <v>5.8158351948374376E-2</v>
      </c>
      <c r="K8" s="256"/>
      <c r="L8" s="256"/>
      <c r="M8" s="256"/>
      <c r="N8" s="256"/>
      <c r="O8" s="256"/>
      <c r="P8" s="256"/>
      <c r="Q8" s="256"/>
      <c r="R8" s="256"/>
      <c r="S8" s="256"/>
    </row>
    <row r="9" spans="1:19">
      <c r="A9" s="271">
        <v>43709</v>
      </c>
      <c r="B9" s="256">
        <v>3.1433153809599323E-2</v>
      </c>
      <c r="C9" s="256">
        <v>4.6539814550220271E-2</v>
      </c>
      <c r="D9" s="256">
        <v>-2.3779601775124615E-2</v>
      </c>
      <c r="E9" s="256">
        <v>8.9435161983619782E-3</v>
      </c>
      <c r="F9" s="256">
        <v>-1.2355120323378377E-2</v>
      </c>
      <c r="G9" s="256">
        <v>3.6726630548654438E-2</v>
      </c>
      <c r="H9" s="256">
        <v>4.5635116706524093E-2</v>
      </c>
      <c r="I9" s="256">
        <v>3.6613980609667029E-2</v>
      </c>
      <c r="J9" s="256">
        <v>6.1459641568486933E-2</v>
      </c>
      <c r="K9" s="256"/>
      <c r="L9" s="256"/>
      <c r="M9" s="256"/>
      <c r="N9" s="256"/>
      <c r="O9" s="256"/>
      <c r="P9" s="256"/>
      <c r="Q9" s="256"/>
      <c r="R9" s="256"/>
      <c r="S9" s="256"/>
    </row>
    <row r="10" spans="1:19">
      <c r="A10" s="271">
        <v>43739</v>
      </c>
      <c r="B10" s="256">
        <v>3.3588872204220355E-2</v>
      </c>
      <c r="C10" s="256">
        <v>5.9069767441860543E-2</v>
      </c>
      <c r="D10" s="256">
        <v>-1.7768098232059382E-2</v>
      </c>
      <c r="E10" s="256">
        <v>8.4324025435442707E-3</v>
      </c>
      <c r="F10" s="256">
        <v>-1.5805067530743067E-2</v>
      </c>
      <c r="G10" s="256">
        <v>3.1215647437484506E-2</v>
      </c>
      <c r="H10" s="256">
        <v>3.7380432547802434E-2</v>
      </c>
      <c r="I10" s="256">
        <v>2.818520574010952E-2</v>
      </c>
      <c r="J10" s="256">
        <v>6.7553238928582227E-2</v>
      </c>
      <c r="K10" s="256"/>
      <c r="L10" s="256"/>
      <c r="M10" s="256"/>
      <c r="N10" s="256"/>
      <c r="O10" s="256"/>
      <c r="P10" s="256"/>
      <c r="Q10" s="256"/>
      <c r="R10" s="256"/>
      <c r="S10" s="256"/>
    </row>
    <row r="11" spans="1:19">
      <c r="A11" s="271">
        <v>43770</v>
      </c>
      <c r="B11" s="256">
        <v>3.342259150603466E-2</v>
      </c>
      <c r="C11" s="256">
        <v>5.1437009221501961E-2</v>
      </c>
      <c r="D11" s="256">
        <v>8.0505004095168253E-3</v>
      </c>
      <c r="E11" s="256">
        <v>9.2185911544953036E-3</v>
      </c>
      <c r="F11" s="256">
        <v>-2.7231316013416329E-3</v>
      </c>
      <c r="G11" s="256">
        <v>3.2483450609871012E-2</v>
      </c>
      <c r="H11" s="256">
        <v>3.5588923556942209E-2</v>
      </c>
      <c r="I11" s="256">
        <v>3.3194979643186073E-2</v>
      </c>
      <c r="J11" s="256">
        <v>6.3947697981481255E-2</v>
      </c>
      <c r="K11" s="256"/>
      <c r="L11" s="256"/>
      <c r="M11" s="256"/>
      <c r="N11" s="256"/>
      <c r="O11" s="256"/>
      <c r="P11" s="256"/>
      <c r="Q11" s="256"/>
      <c r="R11" s="256"/>
      <c r="S11" s="256"/>
    </row>
    <row r="12" spans="1:19">
      <c r="A12" s="271">
        <v>43800</v>
      </c>
      <c r="B12" s="256">
        <v>3.4136840972038618E-2</v>
      </c>
      <c r="C12" s="256">
        <v>4.6781871661893293E-2</v>
      </c>
      <c r="D12" s="256">
        <v>2.368489401234708E-2</v>
      </c>
      <c r="E12" s="256">
        <v>8.4985835694051381E-3</v>
      </c>
      <c r="F12" s="256">
        <v>-6.4879495293251876E-3</v>
      </c>
      <c r="G12" s="256">
        <v>3.4125793536465387E-2</v>
      </c>
      <c r="H12" s="256">
        <v>4.278022801842063E-2</v>
      </c>
      <c r="I12" s="256">
        <v>3.3354833665611094E-2</v>
      </c>
      <c r="J12" s="256">
        <v>7.2423672577262677E-2</v>
      </c>
      <c r="K12" s="256"/>
      <c r="L12" s="256"/>
      <c r="M12" s="256"/>
      <c r="N12" s="256"/>
      <c r="O12" s="256"/>
      <c r="P12" s="256"/>
      <c r="Q12" s="256"/>
      <c r="R12" s="256"/>
      <c r="S12" s="256"/>
    </row>
    <row r="13" spans="1:19">
      <c r="A13" s="271">
        <v>43831</v>
      </c>
      <c r="B13" s="256">
        <v>3.6737290208934681E-2</v>
      </c>
      <c r="C13" s="256">
        <v>6.0678156250604465E-2</v>
      </c>
      <c r="D13" s="256">
        <v>-1.5825855566559577E-2</v>
      </c>
      <c r="E13" s="256">
        <v>6.3305382425171697E-3</v>
      </c>
      <c r="F13" s="256">
        <v>-5.5696354693619554E-3</v>
      </c>
      <c r="G13" s="256">
        <v>4.1386062242264154E-2</v>
      </c>
      <c r="H13" s="256">
        <v>4.4117358838170917E-2</v>
      </c>
      <c r="I13" s="256">
        <v>3.3326092108381333E-2</v>
      </c>
      <c r="J13" s="256">
        <v>7.1210877974446252E-2</v>
      </c>
      <c r="K13" s="256"/>
      <c r="L13" s="256"/>
      <c r="M13" s="256"/>
      <c r="N13" s="256"/>
      <c r="O13" s="256"/>
      <c r="P13" s="256"/>
      <c r="Q13" s="256"/>
      <c r="R13" s="256"/>
      <c r="S13" s="256"/>
    </row>
    <row r="14" spans="1:19">
      <c r="A14" s="271">
        <v>43862</v>
      </c>
      <c r="B14" s="256">
        <v>3.6877688998156133E-2</v>
      </c>
      <c r="C14" s="256">
        <v>7.2063667900766681E-2</v>
      </c>
      <c r="D14" s="256">
        <v>-1.126034189225511E-2</v>
      </c>
      <c r="E14" s="256">
        <v>3.0171784515062861E-3</v>
      </c>
      <c r="F14" s="256">
        <v>3.0604284599844434E-3</v>
      </c>
      <c r="G14" s="256">
        <v>4.1520369509529642E-2</v>
      </c>
      <c r="H14" s="256">
        <v>2.9622093023255802E-2</v>
      </c>
      <c r="I14" s="256">
        <v>2.4805670985089234E-2</v>
      </c>
      <c r="J14" s="256">
        <v>6.4044748098399218E-2</v>
      </c>
    </row>
    <row r="15" spans="1:19">
      <c r="A15" s="271">
        <v>43891</v>
      </c>
      <c r="B15" s="256">
        <v>2.9299239672623267E-2</v>
      </c>
      <c r="C15" s="256">
        <v>6.9665455456709546E-2</v>
      </c>
      <c r="D15" s="256">
        <v>-2.0825859938617963E-3</v>
      </c>
      <c r="E15" s="256">
        <v>1.2609728890828897E-3</v>
      </c>
      <c r="F15" s="256">
        <v>-3.7306028495455168E-3</v>
      </c>
      <c r="G15" s="256">
        <v>4.5235803657362794E-2</v>
      </c>
      <c r="H15" s="256">
        <v>-1.8240465859785338E-2</v>
      </c>
      <c r="I15" s="256">
        <v>1.8223501292619959E-2</v>
      </c>
      <c r="J15" s="256">
        <v>6.313776735784149E-2</v>
      </c>
    </row>
    <row r="16" spans="1:19">
      <c r="A16" s="271">
        <v>43922</v>
      </c>
      <c r="B16" s="256">
        <v>1.7341151961729917E-2</v>
      </c>
      <c r="C16" s="256">
        <v>6.6966727766528233E-2</v>
      </c>
      <c r="D16" s="256">
        <v>1.3926280782326383E-2</v>
      </c>
      <c r="E16" s="256">
        <v>3.0981033798371804E-4</v>
      </c>
      <c r="F16" s="256">
        <v>-1.2518468234636315E-2</v>
      </c>
      <c r="G16" s="256">
        <v>4.2117977472921453E-2</v>
      </c>
      <c r="H16" s="256">
        <v>-9.0584594353414594E-2</v>
      </c>
      <c r="I16" s="256">
        <v>1.9194226376706425E-3</v>
      </c>
      <c r="J16" s="256">
        <v>6.0762778981116483E-2</v>
      </c>
    </row>
    <row r="17" spans="1:10">
      <c r="A17" s="271">
        <v>43952</v>
      </c>
      <c r="B17" s="256">
        <v>2.3618027528679697E-2</v>
      </c>
      <c r="C17" s="256">
        <v>6.1702532850885561E-2</v>
      </c>
      <c r="D17" s="256">
        <v>3.0489621610885198E-3</v>
      </c>
      <c r="E17" s="256">
        <v>2.0417642391283852E-3</v>
      </c>
      <c r="F17" s="256">
        <v>5.0802866733195007E-3</v>
      </c>
      <c r="G17" s="256">
        <v>3.3128870138328548E-2</v>
      </c>
      <c r="H17" s="256">
        <v>-4.2796086997815563E-2</v>
      </c>
      <c r="I17" s="256">
        <v>1.9698137506463764E-2</v>
      </c>
      <c r="J17" s="256">
        <v>5.9703906681128682E-2</v>
      </c>
    </row>
    <row r="18" spans="1:10">
      <c r="A18" s="271">
        <v>43983</v>
      </c>
      <c r="B18" s="256">
        <v>2.7864909073414657E-2</v>
      </c>
      <c r="C18" s="256">
        <v>5.8835249914607646E-2</v>
      </c>
      <c r="D18" s="256">
        <v>-3.1587497367708828E-3</v>
      </c>
      <c r="E18" s="256">
        <v>1.0790876892538881E-2</v>
      </c>
      <c r="F18" s="256">
        <v>2.1551073021883305E-2</v>
      </c>
      <c r="G18" s="256">
        <v>3.5283968089334428E-2</v>
      </c>
      <c r="H18" s="256">
        <v>-1.0429790741074085E-2</v>
      </c>
      <c r="I18" s="256">
        <v>7.1818498586859736E-3</v>
      </c>
      <c r="J18" s="256">
        <v>5.4537699635088366E-2</v>
      </c>
    </row>
    <row r="19" spans="1:10">
      <c r="A19" s="271">
        <v>44013</v>
      </c>
      <c r="B19" s="256">
        <v>3.1163488157490048E-2</v>
      </c>
      <c r="C19" s="256">
        <v>5.4097695017044214E-2</v>
      </c>
      <c r="D19" s="256">
        <v>7.1337579617827438E-4</v>
      </c>
      <c r="E19" s="256">
        <v>1.7862901255679905E-2</v>
      </c>
      <c r="F19" s="256">
        <v>3.6497896680083478E-2</v>
      </c>
      <c r="G19" s="256">
        <v>3.9243498817966835E-2</v>
      </c>
      <c r="H19" s="256">
        <v>1.1557470775569595E-2</v>
      </c>
      <c r="I19" s="256">
        <v>3.1796041441163577E-3</v>
      </c>
      <c r="J19" s="256">
        <v>4.9675802013043321E-2</v>
      </c>
    </row>
    <row r="20" spans="1:10">
      <c r="A20" s="271">
        <v>44044</v>
      </c>
      <c r="B20" s="256">
        <v>3.6756507362835977E-2</v>
      </c>
      <c r="C20" s="256">
        <v>5.828941041138247E-2</v>
      </c>
      <c r="D20" s="256">
        <v>1.5675412430754321E-2</v>
      </c>
      <c r="E20" s="256">
        <v>2.9016298307218635E-2</v>
      </c>
      <c r="F20" s="256">
        <v>2.6382740038862984E-2</v>
      </c>
      <c r="G20" s="256">
        <v>4.6050666332617007E-2</v>
      </c>
      <c r="H20" s="256">
        <v>1.4049001557852936E-2</v>
      </c>
      <c r="I20" s="256">
        <v>1.2254214501948857E-2</v>
      </c>
      <c r="J20" s="256">
        <v>4.7981385399172627E-2</v>
      </c>
    </row>
    <row r="21" spans="1:10">
      <c r="A21" s="271">
        <v>44075</v>
      </c>
      <c r="B21" s="256">
        <v>3.8537957248303334E-2</v>
      </c>
      <c r="C21" s="256">
        <v>6.2444682974596454E-2</v>
      </c>
      <c r="D21" s="256">
        <v>1.7268430051292354E-2</v>
      </c>
      <c r="E21" s="256">
        <v>2.7486011583390566E-2</v>
      </c>
      <c r="F21" s="256">
        <v>3.0801564715465166E-2</v>
      </c>
      <c r="G21" s="256">
        <v>3.8024021249566858E-2</v>
      </c>
      <c r="H21" s="256">
        <v>9.7814992628435012E-3</v>
      </c>
      <c r="I21" s="256">
        <v>2.7210556732806809E-2</v>
      </c>
      <c r="J21" s="256">
        <v>5.0999136085339715E-2</v>
      </c>
    </row>
    <row r="22" spans="1:10">
      <c r="A22" s="271">
        <v>44105</v>
      </c>
      <c r="B22" s="256">
        <v>3.9876127848294952E-2</v>
      </c>
      <c r="C22" s="256">
        <v>6.5053868939160236E-2</v>
      </c>
      <c r="D22" s="256">
        <v>1.9825224990217806E-2</v>
      </c>
      <c r="E22" s="256">
        <v>3.0333888181729159E-2</v>
      </c>
      <c r="F22" s="256">
        <v>4.3917762429270403E-2</v>
      </c>
      <c r="G22" s="256">
        <v>3.2489171876650721E-2</v>
      </c>
      <c r="H22" s="256">
        <v>7.2482233358815438E-3</v>
      </c>
      <c r="I22" s="256">
        <v>3.3629563943401219E-2</v>
      </c>
      <c r="J22" s="256">
        <v>4.1808224264364528E-2</v>
      </c>
    </row>
    <row r="23" spans="1:10">
      <c r="A23" s="271">
        <v>44136</v>
      </c>
      <c r="B23" s="256">
        <v>3.5294790088880035E-2</v>
      </c>
      <c r="C23" s="256">
        <v>6.4164209782274995E-2</v>
      </c>
      <c r="D23" s="256">
        <v>3.3193293963773574E-3</v>
      </c>
      <c r="E23" s="256">
        <v>3.1051041065613072E-2</v>
      </c>
      <c r="F23" s="256">
        <v>1.9134048768735035E-2</v>
      </c>
      <c r="G23" s="256">
        <v>3.5614041833281984E-2</v>
      </c>
      <c r="H23" s="256">
        <v>-1.2447038885227246E-2</v>
      </c>
      <c r="I23" s="256">
        <v>3.0249280920421784E-2</v>
      </c>
      <c r="J23" s="256">
        <v>4.1882924297471646E-2</v>
      </c>
    </row>
    <row r="24" spans="1:10">
      <c r="A24" s="271">
        <v>44166</v>
      </c>
      <c r="B24" s="256">
        <v>3.3918516064922057E-2</v>
      </c>
      <c r="C24" s="256">
        <v>5.9184560067290948E-2</v>
      </c>
      <c r="D24" s="256">
        <v>2.3751671106687328E-2</v>
      </c>
      <c r="E24" s="256">
        <v>3.2664247815230855E-2</v>
      </c>
      <c r="F24" s="256">
        <v>3.6237254862682991E-2</v>
      </c>
      <c r="G24" s="256">
        <v>4.1626637974099823E-2</v>
      </c>
      <c r="H24" s="256">
        <v>-1.5013304700994389E-2</v>
      </c>
      <c r="I24" s="256">
        <v>1.6361349385740128E-2</v>
      </c>
      <c r="J24" s="256">
        <v>3.4693596511360995E-2</v>
      </c>
    </row>
    <row r="25" spans="1:10">
      <c r="A25" s="271">
        <v>44197</v>
      </c>
      <c r="B25" s="256">
        <v>4.2090259488951225E-2</v>
      </c>
      <c r="C25" s="256">
        <v>5.7635494930337719E-2</v>
      </c>
      <c r="D25" s="256">
        <v>3.8635508888911499E-2</v>
      </c>
      <c r="E25" s="256">
        <v>4.3228001944579604E-2</v>
      </c>
      <c r="F25" s="256">
        <v>5.243223096372554E-2</v>
      </c>
      <c r="G25" s="256">
        <v>3.7937059616736032E-2</v>
      </c>
      <c r="H25" s="256">
        <v>1.5063633292037429E-2</v>
      </c>
      <c r="I25" s="256">
        <v>2.2380001337830982E-2</v>
      </c>
      <c r="J25" s="256">
        <v>4.3077820940708625E-2</v>
      </c>
    </row>
    <row r="26" spans="1:10">
      <c r="A26" s="271">
        <v>44228</v>
      </c>
      <c r="B26" s="256">
        <v>4.4890431968084614E-2</v>
      </c>
      <c r="C26" s="256">
        <v>5.2744164967142557E-2</v>
      </c>
      <c r="D26" s="256">
        <v>3.8848051555734606E-2</v>
      </c>
      <c r="E26" s="256">
        <v>5.0963077968075254E-2</v>
      </c>
      <c r="F26" s="256">
        <v>4.3752243449128599E-2</v>
      </c>
      <c r="G26" s="256">
        <v>3.7158729405061451E-2</v>
      </c>
      <c r="H26" s="256">
        <v>4.0279699219816112E-2</v>
      </c>
      <c r="I26" s="256">
        <v>2.0818226920581634E-2</v>
      </c>
      <c r="J26" s="256">
        <v>4.3264333527357438E-2</v>
      </c>
    </row>
    <row r="27" spans="1:10">
      <c r="A27" s="271">
        <v>44256</v>
      </c>
      <c r="B27" s="256">
        <v>5.2752423073303932E-2</v>
      </c>
      <c r="C27" s="256">
        <v>5.0720393580883261E-2</v>
      </c>
      <c r="D27" s="256">
        <v>5.2293129100222616E-2</v>
      </c>
      <c r="E27" s="256">
        <v>6.0053281666263142E-2</v>
      </c>
      <c r="F27" s="256">
        <v>4.5333227104330083E-2</v>
      </c>
      <c r="G27" s="256">
        <v>1.7664524373285317E-2</v>
      </c>
      <c r="H27" s="256">
        <v>9.1268572093158501E-2</v>
      </c>
      <c r="I27" s="256">
        <v>2.8752646757303043E-2</v>
      </c>
      <c r="J27" s="256">
        <v>4.5352252700076832E-2</v>
      </c>
    </row>
    <row r="28" spans="1:10">
      <c r="A28" s="271">
        <v>44287</v>
      </c>
      <c r="B28" s="256">
        <v>6.6049183746989995E-2</v>
      </c>
      <c r="C28" s="256">
        <v>5.7582816898874796E-2</v>
      </c>
      <c r="D28" s="256">
        <v>2.8114292408164956E-2</v>
      </c>
      <c r="E28" s="256">
        <v>6.2484877227282E-2</v>
      </c>
      <c r="F28" s="256">
        <v>7.1655310459168134E-2</v>
      </c>
      <c r="G28" s="256">
        <v>2.0862780573302413E-2</v>
      </c>
      <c r="H28" s="256">
        <v>0.18093657355213158</v>
      </c>
      <c r="I28" s="256">
        <v>3.1743903139906965E-2</v>
      </c>
      <c r="J28" s="256">
        <v>4.5750164164470301E-2</v>
      </c>
    </row>
    <row r="29" spans="1:10">
      <c r="A29" s="271">
        <v>44317</v>
      </c>
      <c r="B29" s="256">
        <v>6.6640946260033251E-2</v>
      </c>
      <c r="C29" s="256">
        <v>7.2116591928251095E-2</v>
      </c>
      <c r="D29" s="256">
        <v>3.6416923274948734E-2</v>
      </c>
      <c r="E29" s="256">
        <v>6.2016551910615794E-2</v>
      </c>
      <c r="F29" s="256">
        <v>6.0053554773294819E-2</v>
      </c>
      <c r="G29" s="256">
        <v>3.1511399241618797E-2</v>
      </c>
      <c r="H29" s="256">
        <v>0.12625019844419738</v>
      </c>
      <c r="I29" s="256">
        <v>4.0233074361820179E-2</v>
      </c>
      <c r="J29" s="256">
        <v>5.0602907242967669E-2</v>
      </c>
    </row>
    <row r="30" spans="1:10">
      <c r="A30" s="271">
        <v>44348</v>
      </c>
      <c r="B30" s="256">
        <v>6.703424260011609E-2</v>
      </c>
      <c r="C30" s="256">
        <v>7.7367671173956293E-2</v>
      </c>
      <c r="D30" s="256">
        <v>5.5981409946885538E-2</v>
      </c>
      <c r="E30" s="256">
        <v>6.3986677063178107E-2</v>
      </c>
      <c r="F30" s="256">
        <v>5.5146442689695367E-2</v>
      </c>
      <c r="G30" s="256">
        <v>2.9128395269795833E-2</v>
      </c>
      <c r="H30" s="256">
        <v>9.2215351036740584E-2</v>
      </c>
      <c r="I30" s="256">
        <v>4.9616559995387152E-2</v>
      </c>
      <c r="J30" s="256">
        <v>6.0804069783118676E-2</v>
      </c>
    </row>
    <row r="31" spans="1:10">
      <c r="A31" s="271">
        <v>44378</v>
      </c>
      <c r="B31" s="256">
        <v>6.7294964297033702E-2</v>
      </c>
      <c r="C31" s="256">
        <v>8.4780077040222154E-2</v>
      </c>
      <c r="D31" s="256">
        <v>4.5623504251744024E-2</v>
      </c>
      <c r="E31" s="256">
        <v>7.0524082447702197E-2</v>
      </c>
      <c r="F31" s="256">
        <v>3.8804052673070695E-2</v>
      </c>
      <c r="G31" s="256">
        <v>2.0389593508012831E-2</v>
      </c>
      <c r="H31" s="256">
        <v>7.1840959623325401E-2</v>
      </c>
      <c r="I31" s="256">
        <v>5.5115075962659354E-2</v>
      </c>
      <c r="J31" s="256">
        <v>6.4015658247964111E-2</v>
      </c>
    </row>
    <row r="32" spans="1:10">
      <c r="A32" s="271"/>
      <c r="B32" s="256"/>
      <c r="C32" s="256"/>
      <c r="D32" s="256"/>
      <c r="E32" s="256"/>
      <c r="F32" s="256"/>
      <c r="G32" s="256"/>
      <c r="H32" s="256"/>
      <c r="I32" s="256"/>
      <c r="J32" s="256"/>
    </row>
    <row r="33" spans="2:10">
      <c r="B33" s="256"/>
      <c r="C33" s="256"/>
      <c r="D33" s="256"/>
      <c r="E33" s="256"/>
      <c r="F33" s="256"/>
      <c r="G33" s="256"/>
      <c r="H33" s="256"/>
      <c r="I33" s="256"/>
      <c r="J33" s="256"/>
    </row>
    <row r="34" spans="2:10">
      <c r="B34" s="256"/>
      <c r="C34" s="256"/>
      <c r="D34" s="256"/>
      <c r="E34" s="256"/>
      <c r="F34" s="256"/>
      <c r="G34" s="256"/>
      <c r="H34" s="256"/>
      <c r="I34" s="256"/>
      <c r="J34" s="256"/>
    </row>
    <row r="35" spans="2:10">
      <c r="B35" s="256"/>
      <c r="C35" s="256"/>
      <c r="D35" s="256"/>
      <c r="E35" s="256"/>
      <c r="F35" s="256"/>
      <c r="G35" s="256"/>
      <c r="H35" s="256"/>
      <c r="I35" s="256"/>
      <c r="J35" s="256"/>
    </row>
    <row r="36" spans="2:10">
      <c r="B36" s="256"/>
      <c r="C36" s="256"/>
      <c r="D36" s="256"/>
      <c r="E36" s="256"/>
      <c r="F36" s="256"/>
      <c r="G36" s="256"/>
      <c r="H36" s="256"/>
      <c r="I36" s="256"/>
      <c r="J36" s="256"/>
    </row>
    <row r="37" spans="2:10">
      <c r="B37" s="256"/>
      <c r="C37" s="256"/>
      <c r="D37" s="256"/>
      <c r="E37" s="256"/>
      <c r="F37" s="256"/>
      <c r="G37" s="256"/>
      <c r="H37" s="256"/>
      <c r="I37" s="256"/>
      <c r="J37" s="256"/>
    </row>
    <row r="38" spans="2:10">
      <c r="B38" s="256"/>
      <c r="C38" s="256"/>
      <c r="D38" s="256"/>
      <c r="E38" s="256"/>
      <c r="F38" s="256"/>
      <c r="G38" s="256"/>
      <c r="H38" s="256"/>
      <c r="I38" s="256"/>
      <c r="J38" s="256"/>
    </row>
    <row r="39" spans="2:10">
      <c r="B39" s="256"/>
      <c r="C39" s="256"/>
      <c r="D39" s="256"/>
      <c r="E39" s="256"/>
      <c r="F39" s="256"/>
      <c r="G39" s="256"/>
      <c r="H39" s="256"/>
      <c r="I39" s="256"/>
      <c r="J39" s="256"/>
    </row>
    <row r="40" spans="2:10">
      <c r="B40" s="256"/>
      <c r="C40" s="256"/>
      <c r="D40" s="256"/>
      <c r="E40" s="256"/>
      <c r="F40" s="256"/>
      <c r="G40" s="256"/>
      <c r="H40" s="256"/>
      <c r="I40" s="256"/>
      <c r="J40" s="256"/>
    </row>
    <row r="41" spans="2:10">
      <c r="B41" s="256"/>
      <c r="C41" s="256"/>
      <c r="D41" s="256"/>
      <c r="E41" s="256"/>
      <c r="F41" s="256"/>
      <c r="G41" s="256"/>
      <c r="H41" s="256"/>
      <c r="I41" s="256"/>
      <c r="J41" s="256"/>
    </row>
    <row r="42" spans="2:10">
      <c r="B42" s="256"/>
      <c r="C42" s="256"/>
      <c r="D42" s="256"/>
      <c r="E42" s="256"/>
      <c r="F42" s="256"/>
      <c r="G42" s="256"/>
      <c r="H42" s="256"/>
      <c r="I42" s="256"/>
      <c r="J42" s="256"/>
    </row>
    <row r="43" spans="2:10">
      <c r="B43" s="256"/>
      <c r="C43" s="256"/>
      <c r="D43" s="256"/>
      <c r="E43" s="256"/>
      <c r="F43" s="256"/>
      <c r="G43" s="256"/>
      <c r="H43" s="256"/>
      <c r="I43" s="256"/>
      <c r="J43" s="256"/>
    </row>
    <row r="44" spans="2:10">
      <c r="B44" s="256"/>
      <c r="C44" s="256"/>
      <c r="D44" s="256"/>
      <c r="E44" s="256"/>
      <c r="F44" s="256"/>
      <c r="G44" s="256"/>
      <c r="H44" s="256"/>
      <c r="I44" s="256"/>
      <c r="J44" s="256"/>
    </row>
    <row r="45" spans="2:10">
      <c r="B45" s="256"/>
      <c r="C45" s="256"/>
      <c r="D45" s="256"/>
      <c r="E45" s="256"/>
      <c r="F45" s="256"/>
      <c r="G45" s="256"/>
      <c r="H45" s="256"/>
      <c r="I45" s="256"/>
      <c r="J45" s="256"/>
    </row>
    <row r="46" spans="2:10">
      <c r="B46" s="256"/>
      <c r="C46" s="256"/>
      <c r="D46" s="256"/>
      <c r="E46" s="256"/>
      <c r="F46" s="256"/>
      <c r="G46" s="256"/>
      <c r="H46" s="256"/>
      <c r="I46" s="256"/>
      <c r="J46" s="256"/>
    </row>
    <row r="47" spans="2:10">
      <c r="B47" s="256"/>
      <c r="C47" s="256"/>
      <c r="D47" s="256"/>
      <c r="E47" s="256"/>
      <c r="F47" s="256"/>
      <c r="G47" s="256"/>
      <c r="H47" s="256"/>
      <c r="I47" s="256"/>
      <c r="J47" s="256"/>
    </row>
    <row r="48" spans="2:10">
      <c r="B48" s="256"/>
      <c r="C48" s="256"/>
      <c r="D48" s="256"/>
      <c r="E48" s="256"/>
      <c r="F48" s="256"/>
      <c r="G48" s="256"/>
      <c r="H48" s="256"/>
      <c r="I48" s="256"/>
      <c r="J48" s="256"/>
    </row>
    <row r="49" spans="2:10">
      <c r="B49" s="256"/>
      <c r="C49" s="256"/>
      <c r="D49" s="256"/>
      <c r="E49" s="256"/>
      <c r="F49" s="256"/>
      <c r="G49" s="256"/>
      <c r="H49" s="256"/>
      <c r="I49" s="256"/>
      <c r="J49" s="256"/>
    </row>
    <row r="50" spans="2:10">
      <c r="B50" s="256"/>
      <c r="C50" s="256"/>
      <c r="D50" s="256"/>
      <c r="E50" s="256"/>
      <c r="F50" s="256"/>
      <c r="G50" s="256"/>
      <c r="H50" s="256"/>
      <c r="I50" s="256"/>
      <c r="J50" s="256"/>
    </row>
    <row r="51" spans="2:10">
      <c r="B51" s="256"/>
      <c r="C51" s="256"/>
      <c r="D51" s="256"/>
      <c r="E51" s="256"/>
      <c r="F51" s="256"/>
      <c r="G51" s="256"/>
      <c r="H51" s="256"/>
      <c r="I51" s="256"/>
      <c r="J51" s="256"/>
    </row>
    <row r="52" spans="2:10">
      <c r="B52" s="256"/>
      <c r="C52" s="256"/>
      <c r="D52" s="256"/>
      <c r="E52" s="256"/>
      <c r="F52" s="256"/>
      <c r="G52" s="256"/>
      <c r="H52" s="256"/>
      <c r="I52" s="256"/>
      <c r="J52" s="256"/>
    </row>
    <row r="53" spans="2:10">
      <c r="B53" s="256"/>
      <c r="C53" s="256"/>
      <c r="D53" s="256"/>
      <c r="E53" s="256"/>
      <c r="F53" s="256"/>
      <c r="G53" s="256"/>
      <c r="H53" s="256"/>
      <c r="I53" s="256"/>
      <c r="J53" s="256"/>
    </row>
    <row r="54" spans="2:10">
      <c r="B54" s="256"/>
      <c r="C54" s="256"/>
      <c r="D54" s="256"/>
      <c r="E54" s="256"/>
      <c r="F54" s="256"/>
      <c r="G54" s="256"/>
      <c r="H54" s="256"/>
      <c r="I54" s="256"/>
      <c r="J54" s="256"/>
    </row>
    <row r="55" spans="2:10">
      <c r="B55" s="256"/>
      <c r="C55" s="256"/>
      <c r="D55" s="256"/>
      <c r="E55" s="256"/>
      <c r="F55" s="256"/>
      <c r="G55" s="256"/>
      <c r="H55" s="256"/>
      <c r="I55" s="256"/>
      <c r="J55" s="256"/>
    </row>
    <row r="56" spans="2:10">
      <c r="B56" s="256"/>
      <c r="C56" s="256"/>
      <c r="D56" s="256"/>
      <c r="E56" s="256"/>
      <c r="F56" s="256"/>
      <c r="G56" s="256"/>
      <c r="H56" s="256"/>
      <c r="I56" s="256"/>
      <c r="J56" s="256"/>
    </row>
    <row r="57" spans="2:10">
      <c r="B57" s="256"/>
      <c r="C57" s="256"/>
      <c r="D57" s="256"/>
      <c r="E57" s="256"/>
      <c r="F57" s="256"/>
      <c r="G57" s="256"/>
      <c r="H57" s="256"/>
      <c r="I57" s="256"/>
      <c r="J57" s="256"/>
    </row>
    <row r="58" spans="2:10">
      <c r="B58" s="256"/>
      <c r="C58" s="256"/>
      <c r="D58" s="256"/>
      <c r="E58" s="256"/>
      <c r="F58" s="256"/>
      <c r="G58" s="256"/>
      <c r="H58" s="256"/>
      <c r="I58" s="256"/>
      <c r="J58" s="256"/>
    </row>
    <row r="59" spans="2:10">
      <c r="B59" s="256"/>
      <c r="C59" s="256"/>
      <c r="D59" s="256"/>
      <c r="E59" s="256"/>
      <c r="F59" s="256"/>
      <c r="G59" s="256"/>
      <c r="H59" s="256"/>
      <c r="I59" s="256"/>
      <c r="J59" s="256"/>
    </row>
    <row r="60" spans="2:10">
      <c r="B60" s="256"/>
      <c r="C60" s="256"/>
      <c r="D60" s="256"/>
      <c r="E60" s="256"/>
      <c r="F60" s="256"/>
      <c r="G60" s="256"/>
      <c r="H60" s="256"/>
      <c r="I60" s="256"/>
      <c r="J60" s="256"/>
    </row>
    <row r="61" spans="2:10">
      <c r="B61" s="256"/>
      <c r="C61" s="256"/>
      <c r="D61" s="256"/>
      <c r="E61" s="256"/>
      <c r="F61" s="256"/>
      <c r="G61" s="256"/>
      <c r="H61" s="256"/>
      <c r="I61" s="256"/>
      <c r="J61" s="256"/>
    </row>
    <row r="62" spans="2:10">
      <c r="B62" s="256"/>
      <c r="C62" s="256"/>
      <c r="D62" s="256"/>
      <c r="E62" s="256"/>
      <c r="F62" s="256"/>
      <c r="G62" s="256"/>
      <c r="H62" s="256"/>
      <c r="I62" s="256"/>
      <c r="J62" s="256"/>
    </row>
    <row r="63" spans="2:10">
      <c r="B63" s="256"/>
      <c r="C63" s="256"/>
      <c r="D63" s="256"/>
      <c r="E63" s="256"/>
      <c r="F63" s="256"/>
      <c r="G63" s="256"/>
      <c r="H63" s="256"/>
      <c r="I63" s="256"/>
      <c r="J63" s="256"/>
    </row>
    <row r="64" spans="2:10">
      <c r="B64" s="256"/>
      <c r="C64" s="256"/>
      <c r="D64" s="256"/>
      <c r="E64" s="256"/>
      <c r="F64" s="256"/>
      <c r="G64" s="256"/>
      <c r="H64" s="256"/>
      <c r="I64" s="256"/>
      <c r="J64" s="256"/>
    </row>
    <row r="65" spans="2:10">
      <c r="B65" s="256"/>
      <c r="C65" s="256"/>
      <c r="D65" s="256"/>
      <c r="E65" s="256"/>
      <c r="F65" s="256"/>
      <c r="G65" s="256"/>
      <c r="H65" s="256"/>
      <c r="I65" s="256"/>
      <c r="J65" s="256"/>
    </row>
    <row r="66" spans="2:10">
      <c r="B66" s="256"/>
      <c r="C66" s="256"/>
      <c r="D66" s="256"/>
      <c r="E66" s="256"/>
      <c r="F66" s="256"/>
      <c r="G66" s="256"/>
      <c r="H66" s="256"/>
      <c r="I66" s="256"/>
      <c r="J66" s="256"/>
    </row>
    <row r="67" spans="2:10">
      <c r="B67" s="256"/>
      <c r="C67" s="256"/>
      <c r="D67" s="256"/>
      <c r="E67" s="256"/>
      <c r="F67" s="256"/>
      <c r="G67" s="256"/>
      <c r="H67" s="256"/>
      <c r="I67" s="256"/>
      <c r="J67" s="256"/>
    </row>
    <row r="68" spans="2:10">
      <c r="B68" s="256"/>
      <c r="C68" s="256"/>
      <c r="D68" s="256"/>
      <c r="E68" s="256"/>
      <c r="F68" s="256"/>
      <c r="G68" s="256"/>
      <c r="H68" s="256"/>
      <c r="I68" s="256"/>
      <c r="J68" s="256"/>
    </row>
    <row r="69" spans="2:10">
      <c r="B69" s="256"/>
      <c r="C69" s="256"/>
      <c r="D69" s="256"/>
      <c r="E69" s="256"/>
      <c r="F69" s="256"/>
      <c r="G69" s="256"/>
      <c r="H69" s="256"/>
      <c r="I69" s="256"/>
      <c r="J69" s="256"/>
    </row>
    <row r="70" spans="2:10">
      <c r="B70" s="256"/>
      <c r="C70" s="256"/>
      <c r="D70" s="256"/>
      <c r="E70" s="256"/>
      <c r="F70" s="256"/>
      <c r="G70" s="256"/>
      <c r="H70" s="256"/>
      <c r="I70" s="256"/>
      <c r="J70" s="256"/>
    </row>
    <row r="71" spans="2:10">
      <c r="B71" s="256"/>
      <c r="C71" s="256"/>
      <c r="D71" s="256"/>
      <c r="E71" s="256"/>
      <c r="F71" s="256"/>
      <c r="G71" s="256"/>
      <c r="H71" s="256"/>
      <c r="I71" s="256"/>
      <c r="J71" s="256"/>
    </row>
    <row r="72" spans="2:10">
      <c r="B72" s="256"/>
      <c r="C72" s="256"/>
      <c r="D72" s="256"/>
      <c r="E72" s="256"/>
      <c r="F72" s="256"/>
      <c r="G72" s="256"/>
      <c r="H72" s="256"/>
      <c r="I72" s="256"/>
      <c r="J72" s="256"/>
    </row>
    <row r="73" spans="2:10">
      <c r="B73" s="256"/>
      <c r="C73" s="256"/>
      <c r="D73" s="256"/>
      <c r="E73" s="256"/>
      <c r="F73" s="256"/>
      <c r="G73" s="256"/>
      <c r="H73" s="256"/>
      <c r="I73" s="256"/>
      <c r="J73" s="256"/>
    </row>
    <row r="74" spans="2:10">
      <c r="B74" s="256"/>
      <c r="C74" s="256"/>
      <c r="D74" s="256"/>
      <c r="E74" s="256"/>
      <c r="F74" s="256"/>
      <c r="G74" s="256"/>
      <c r="H74" s="256"/>
      <c r="I74" s="256"/>
      <c r="J74" s="256"/>
    </row>
    <row r="75" spans="2:10">
      <c r="B75" s="256"/>
      <c r="C75" s="256"/>
      <c r="D75" s="256"/>
      <c r="E75" s="256"/>
      <c r="F75" s="256"/>
      <c r="G75" s="256"/>
      <c r="H75" s="256"/>
      <c r="I75" s="256"/>
      <c r="J75" s="256"/>
    </row>
    <row r="76" spans="2:10">
      <c r="B76" s="256"/>
      <c r="C76" s="256"/>
      <c r="D76" s="256"/>
      <c r="E76" s="256"/>
      <c r="F76" s="256"/>
      <c r="G76" s="256"/>
      <c r="H76" s="256"/>
      <c r="I76" s="256"/>
      <c r="J76" s="256"/>
    </row>
    <row r="77" spans="2:10">
      <c r="B77" s="256"/>
      <c r="C77" s="256"/>
      <c r="D77" s="256"/>
      <c r="E77" s="256"/>
      <c r="F77" s="256"/>
      <c r="G77" s="256"/>
      <c r="H77" s="256"/>
      <c r="I77" s="256"/>
      <c r="J77" s="256"/>
    </row>
    <row r="78" spans="2:10">
      <c r="B78" s="256"/>
      <c r="C78" s="256"/>
      <c r="D78" s="256"/>
      <c r="E78" s="256"/>
      <c r="F78" s="256"/>
      <c r="G78" s="256"/>
      <c r="H78" s="256"/>
      <c r="I78" s="256"/>
      <c r="J78" s="256"/>
    </row>
    <row r="79" spans="2:10">
      <c r="B79" s="256"/>
      <c r="C79" s="256"/>
      <c r="D79" s="256"/>
      <c r="E79" s="256"/>
      <c r="F79" s="256"/>
      <c r="G79" s="256"/>
      <c r="H79" s="256"/>
      <c r="I79" s="256"/>
      <c r="J79" s="256"/>
    </row>
    <row r="80" spans="2:10">
      <c r="B80" s="256"/>
      <c r="C80" s="256"/>
      <c r="D80" s="256"/>
      <c r="E80" s="256"/>
      <c r="F80" s="256"/>
      <c r="G80" s="256"/>
      <c r="H80" s="256"/>
      <c r="I80" s="256"/>
      <c r="J80" s="256"/>
    </row>
    <row r="81" spans="2:10">
      <c r="B81" s="256"/>
      <c r="C81" s="256"/>
      <c r="D81" s="256"/>
      <c r="E81" s="256"/>
      <c r="F81" s="256"/>
      <c r="G81" s="256"/>
      <c r="H81" s="256"/>
      <c r="I81" s="256"/>
      <c r="J81" s="256"/>
    </row>
    <row r="82" spans="2:10">
      <c r="B82" s="256"/>
      <c r="C82" s="256"/>
      <c r="D82" s="256"/>
      <c r="E82" s="256"/>
      <c r="F82" s="256"/>
      <c r="G82" s="256"/>
      <c r="H82" s="256"/>
      <c r="I82" s="256"/>
      <c r="J82" s="256"/>
    </row>
    <row r="83" spans="2:10">
      <c r="B83" s="256"/>
      <c r="C83" s="256"/>
      <c r="D83" s="256"/>
      <c r="E83" s="256"/>
      <c r="F83" s="256"/>
      <c r="G83" s="256"/>
      <c r="H83" s="256"/>
      <c r="I83" s="256"/>
      <c r="J83" s="256"/>
    </row>
    <row r="84" spans="2:10">
      <c r="B84" s="256"/>
      <c r="C84" s="256"/>
      <c r="D84" s="256"/>
      <c r="E84" s="256"/>
      <c r="F84" s="256"/>
      <c r="G84" s="256"/>
      <c r="H84" s="256"/>
      <c r="I84" s="256"/>
      <c r="J84" s="256"/>
    </row>
    <row r="85" spans="2:10">
      <c r="B85" s="256"/>
      <c r="C85" s="256"/>
      <c r="D85" s="256"/>
      <c r="E85" s="256"/>
      <c r="F85" s="256"/>
      <c r="G85" s="256"/>
      <c r="H85" s="256"/>
      <c r="I85" s="256"/>
      <c r="J85" s="256"/>
    </row>
    <row r="86" spans="2:10">
      <c r="B86" s="256"/>
      <c r="C86" s="256"/>
      <c r="D86" s="256"/>
      <c r="E86" s="256"/>
      <c r="F86" s="256"/>
      <c r="G86" s="256"/>
      <c r="H86" s="256"/>
      <c r="I86" s="256"/>
      <c r="J86" s="256"/>
    </row>
    <row r="87" spans="2:10">
      <c r="B87" s="256"/>
      <c r="C87" s="256"/>
      <c r="D87" s="256"/>
      <c r="E87" s="256"/>
      <c r="F87" s="256"/>
      <c r="G87" s="256"/>
      <c r="H87" s="256"/>
      <c r="I87" s="256"/>
      <c r="J87" s="256"/>
    </row>
    <row r="88" spans="2:10">
      <c r="B88" s="256"/>
      <c r="C88" s="256"/>
      <c r="D88" s="256"/>
      <c r="E88" s="256"/>
      <c r="F88" s="256"/>
      <c r="G88" s="256"/>
      <c r="H88" s="256"/>
      <c r="I88" s="256"/>
      <c r="J88" s="256"/>
    </row>
    <row r="89" spans="2:10">
      <c r="B89" s="256"/>
      <c r="C89" s="256"/>
      <c r="D89" s="256"/>
      <c r="E89" s="256"/>
      <c r="F89" s="256"/>
      <c r="G89" s="256"/>
      <c r="H89" s="256"/>
      <c r="I89" s="256"/>
      <c r="J89" s="256"/>
    </row>
    <row r="90" spans="2:10">
      <c r="B90" s="256"/>
      <c r="C90" s="256"/>
      <c r="D90" s="256"/>
      <c r="E90" s="256"/>
      <c r="F90" s="256"/>
      <c r="G90" s="256"/>
      <c r="H90" s="256"/>
      <c r="I90" s="256"/>
      <c r="J90" s="256"/>
    </row>
    <row r="91" spans="2:10">
      <c r="B91" s="256"/>
      <c r="C91" s="256"/>
      <c r="D91" s="256"/>
      <c r="E91" s="256"/>
      <c r="F91" s="256"/>
      <c r="G91" s="256"/>
      <c r="H91" s="256"/>
      <c r="I91" s="256"/>
      <c r="J91" s="256"/>
    </row>
    <row r="92" spans="2:10">
      <c r="B92" s="256"/>
      <c r="C92" s="256"/>
      <c r="D92" s="256"/>
      <c r="E92" s="256"/>
      <c r="F92" s="256"/>
      <c r="G92" s="256"/>
      <c r="H92" s="256"/>
      <c r="I92" s="256"/>
      <c r="J92" s="256"/>
    </row>
    <row r="93" spans="2:10">
      <c r="B93" s="256"/>
      <c r="C93" s="256"/>
      <c r="D93" s="256"/>
      <c r="E93" s="256"/>
      <c r="F93" s="256"/>
      <c r="G93" s="256"/>
      <c r="H93" s="256"/>
      <c r="I93" s="256"/>
      <c r="J93" s="256"/>
    </row>
    <row r="94" spans="2:10">
      <c r="B94" s="256"/>
      <c r="C94" s="256"/>
      <c r="D94" s="256"/>
      <c r="E94" s="256"/>
      <c r="F94" s="256"/>
      <c r="G94" s="256"/>
      <c r="H94" s="256"/>
      <c r="I94" s="256"/>
      <c r="J94" s="256"/>
    </row>
    <row r="95" spans="2:10">
      <c r="B95" s="256"/>
      <c r="C95" s="256"/>
      <c r="D95" s="256"/>
      <c r="E95" s="256"/>
      <c r="F95" s="256"/>
      <c r="G95" s="256"/>
      <c r="H95" s="256"/>
      <c r="I95" s="256"/>
      <c r="J95" s="256"/>
    </row>
    <row r="96" spans="2:10">
      <c r="B96" s="256"/>
      <c r="C96" s="256"/>
      <c r="D96" s="256"/>
      <c r="E96" s="256"/>
      <c r="F96" s="256"/>
      <c r="G96" s="256"/>
      <c r="H96" s="256"/>
      <c r="I96" s="256"/>
      <c r="J96" s="256"/>
    </row>
    <row r="97" spans="2:10">
      <c r="B97" s="256"/>
      <c r="C97" s="256"/>
      <c r="D97" s="256"/>
      <c r="E97" s="256"/>
      <c r="F97" s="256"/>
      <c r="G97" s="256"/>
      <c r="H97" s="256"/>
      <c r="I97" s="256"/>
      <c r="J97" s="256"/>
    </row>
    <row r="98" spans="2:10">
      <c r="B98" s="256"/>
      <c r="C98" s="256"/>
      <c r="D98" s="256"/>
      <c r="E98" s="256"/>
      <c r="F98" s="256"/>
      <c r="G98" s="256"/>
      <c r="H98" s="256"/>
      <c r="I98" s="256"/>
      <c r="J98" s="256"/>
    </row>
    <row r="99" spans="2:10">
      <c r="B99" s="256"/>
      <c r="C99" s="256"/>
      <c r="D99" s="256"/>
      <c r="E99" s="256"/>
      <c r="F99" s="256"/>
      <c r="G99" s="256"/>
      <c r="H99" s="256"/>
      <c r="I99" s="256"/>
      <c r="J99" s="256"/>
    </row>
    <row r="100" spans="2:10">
      <c r="B100" s="256"/>
      <c r="C100" s="256"/>
      <c r="D100" s="256"/>
      <c r="E100" s="256"/>
      <c r="F100" s="256"/>
      <c r="G100" s="256"/>
      <c r="H100" s="256"/>
      <c r="I100" s="256"/>
      <c r="J100" s="256"/>
    </row>
    <row r="101" spans="2:10">
      <c r="B101" s="256"/>
      <c r="C101" s="256"/>
      <c r="D101" s="256"/>
      <c r="E101" s="256"/>
      <c r="F101" s="256"/>
      <c r="G101" s="256"/>
      <c r="H101" s="256"/>
      <c r="I101" s="256"/>
      <c r="J101" s="256"/>
    </row>
    <row r="102" spans="2:10">
      <c r="B102" s="256"/>
      <c r="C102" s="256"/>
      <c r="D102" s="256"/>
      <c r="E102" s="256"/>
      <c r="F102" s="256"/>
      <c r="G102" s="256"/>
      <c r="H102" s="256"/>
      <c r="I102" s="256"/>
      <c r="J102" s="256"/>
    </row>
    <row r="103" spans="2:10">
      <c r="B103" s="256"/>
      <c r="C103" s="256"/>
      <c r="D103" s="256"/>
      <c r="E103" s="256"/>
      <c r="F103" s="256"/>
      <c r="G103" s="256"/>
      <c r="H103" s="256"/>
      <c r="I103" s="256"/>
      <c r="J103" s="256"/>
    </row>
    <row r="104" spans="2:10">
      <c r="B104" s="256"/>
      <c r="C104" s="256"/>
      <c r="D104" s="256"/>
      <c r="E104" s="256"/>
      <c r="F104" s="256"/>
      <c r="G104" s="256"/>
      <c r="H104" s="256"/>
      <c r="I104" s="256"/>
      <c r="J104" s="256"/>
    </row>
    <row r="105" spans="2:10">
      <c r="B105" s="256"/>
      <c r="C105" s="256"/>
      <c r="D105" s="256"/>
      <c r="E105" s="256"/>
      <c r="F105" s="256"/>
      <c r="G105" s="256"/>
      <c r="H105" s="256"/>
      <c r="I105" s="256"/>
      <c r="J105" s="256"/>
    </row>
    <row r="106" spans="2:10">
      <c r="B106" s="256"/>
      <c r="C106" s="256"/>
      <c r="D106" s="256"/>
      <c r="E106" s="256"/>
      <c r="F106" s="256"/>
      <c r="G106" s="256"/>
      <c r="H106" s="256"/>
      <c r="I106" s="256"/>
      <c r="J106" s="256"/>
    </row>
    <row r="107" spans="2:10">
      <c r="B107" s="256"/>
      <c r="C107" s="256"/>
      <c r="D107" s="256"/>
      <c r="E107" s="256"/>
      <c r="F107" s="256"/>
      <c r="G107" s="256"/>
      <c r="H107" s="256"/>
      <c r="I107" s="256"/>
      <c r="J107" s="256"/>
    </row>
    <row r="108" spans="2:10">
      <c r="B108" s="256"/>
      <c r="C108" s="256"/>
      <c r="D108" s="256"/>
      <c r="E108" s="256"/>
      <c r="F108" s="256"/>
      <c r="G108" s="256"/>
      <c r="H108" s="256"/>
      <c r="I108" s="256"/>
      <c r="J108" s="256"/>
    </row>
    <row r="109" spans="2:10">
      <c r="B109" s="256"/>
      <c r="C109" s="256"/>
      <c r="D109" s="256"/>
      <c r="E109" s="256"/>
      <c r="F109" s="256"/>
      <c r="G109" s="256"/>
      <c r="H109" s="256"/>
      <c r="I109" s="256"/>
      <c r="J109" s="256"/>
    </row>
    <row r="110" spans="2:10">
      <c r="B110" s="256"/>
      <c r="C110" s="256"/>
      <c r="D110" s="256"/>
      <c r="E110" s="256"/>
      <c r="F110" s="256"/>
      <c r="G110" s="256"/>
      <c r="H110" s="256"/>
      <c r="I110" s="256"/>
      <c r="J110" s="256"/>
    </row>
    <row r="111" spans="2:10">
      <c r="B111" s="256"/>
      <c r="C111" s="256"/>
      <c r="D111" s="256"/>
      <c r="E111" s="256"/>
      <c r="F111" s="256"/>
      <c r="G111" s="256"/>
      <c r="H111" s="256"/>
      <c r="I111" s="256"/>
      <c r="J111" s="256"/>
    </row>
    <row r="112" spans="2:10">
      <c r="B112" s="256"/>
      <c r="C112" s="256"/>
      <c r="D112" s="256"/>
      <c r="E112" s="256"/>
      <c r="F112" s="256"/>
      <c r="G112" s="256"/>
      <c r="H112" s="256"/>
      <c r="I112" s="256"/>
      <c r="J112" s="256"/>
    </row>
    <row r="113" spans="2:10">
      <c r="B113" s="256"/>
      <c r="C113" s="256"/>
      <c r="D113" s="256"/>
      <c r="E113" s="256"/>
      <c r="F113" s="256"/>
      <c r="G113" s="256"/>
      <c r="H113" s="256"/>
      <c r="I113" s="256"/>
      <c r="J113" s="256"/>
    </row>
    <row r="114" spans="2:10">
      <c r="B114" s="256"/>
      <c r="C114" s="256"/>
      <c r="D114" s="256"/>
      <c r="E114" s="256"/>
      <c r="F114" s="256"/>
      <c r="G114" s="256"/>
      <c r="H114" s="256"/>
      <c r="I114" s="256"/>
      <c r="J114" s="256"/>
    </row>
    <row r="115" spans="2:10">
      <c r="B115" s="256"/>
      <c r="C115" s="256"/>
      <c r="D115" s="256"/>
      <c r="E115" s="256"/>
      <c r="F115" s="256"/>
      <c r="G115" s="256"/>
      <c r="H115" s="256"/>
      <c r="I115" s="256"/>
      <c r="J115" s="256"/>
    </row>
    <row r="116" spans="2:10">
      <c r="B116" s="256"/>
      <c r="C116" s="256"/>
      <c r="D116" s="256"/>
      <c r="E116" s="256"/>
      <c r="F116" s="256"/>
      <c r="G116" s="256"/>
      <c r="H116" s="256"/>
      <c r="I116" s="256"/>
      <c r="J116" s="256"/>
    </row>
    <row r="117" spans="2:10">
      <c r="B117" s="256"/>
      <c r="C117" s="256"/>
      <c r="D117" s="256"/>
      <c r="E117" s="256"/>
      <c r="F117" s="256"/>
      <c r="G117" s="256"/>
      <c r="H117" s="256"/>
      <c r="I117" s="256"/>
      <c r="J117" s="256"/>
    </row>
  </sheetData>
  <mergeCells count="2">
    <mergeCell ref="B6:J6"/>
    <mergeCell ref="H1:I1"/>
  </mergeCells>
  <hyperlinks>
    <hyperlink ref="H1:I1" location="Index!A1" display="Regresar al Índice" xr:uid="{8BA63BB6-882B-4862-8C37-D803C4272F9D}"/>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31DF-DCB5-46C0-8F57-D796B261197A}">
  <sheetPr codeName="Hoja96"/>
  <dimension ref="A1:I41"/>
  <sheetViews>
    <sheetView workbookViewId="0">
      <selection activeCell="B19" sqref="B19"/>
    </sheetView>
  </sheetViews>
  <sheetFormatPr baseColWidth="10" defaultRowHeight="12"/>
  <cols>
    <col min="1" max="16384" width="11.42578125" style="121"/>
  </cols>
  <sheetData>
    <row r="1" spans="1:9" ht="15">
      <c r="A1" t="s">
        <v>1833</v>
      </c>
      <c r="H1" s="688" t="s">
        <v>38</v>
      </c>
      <c r="I1" s="688"/>
    </row>
    <row r="2" spans="1:9">
      <c r="A2" s="121" t="s">
        <v>55</v>
      </c>
    </row>
    <row r="6" spans="1:9">
      <c r="A6" s="121" t="s">
        <v>138</v>
      </c>
      <c r="B6" s="121" t="s">
        <v>727</v>
      </c>
      <c r="C6" s="121" t="s">
        <v>728</v>
      </c>
      <c r="D6" s="121" t="s">
        <v>139</v>
      </c>
    </row>
    <row r="7" spans="1:9">
      <c r="A7" s="121" t="s">
        <v>627</v>
      </c>
      <c r="B7" s="121" t="s">
        <v>24</v>
      </c>
      <c r="C7" s="256">
        <v>4.1455404990887922E-2</v>
      </c>
      <c r="D7" s="265">
        <f t="shared" ref="D7:D38" si="0">_xlfn.RANK.EQ(C7,$C$7:$C$38,0)</f>
        <v>32</v>
      </c>
    </row>
    <row r="8" spans="1:9">
      <c r="A8" s="121" t="s">
        <v>631</v>
      </c>
      <c r="B8" s="121" t="s">
        <v>28</v>
      </c>
      <c r="C8" s="256">
        <v>4.2313264789568303E-2</v>
      </c>
      <c r="D8" s="265">
        <f t="shared" si="0"/>
        <v>31</v>
      </c>
    </row>
    <row r="9" spans="1:9">
      <c r="A9" s="121" t="s">
        <v>630</v>
      </c>
      <c r="B9" s="121" t="s">
        <v>27</v>
      </c>
      <c r="C9" s="256">
        <v>4.7585686570381563E-2</v>
      </c>
      <c r="D9" s="265">
        <f t="shared" si="0"/>
        <v>30</v>
      </c>
    </row>
    <row r="10" spans="1:9">
      <c r="A10" s="121" t="s">
        <v>715</v>
      </c>
      <c r="B10" s="121" t="s">
        <v>8</v>
      </c>
      <c r="C10" s="256">
        <v>4.9017885378966217E-2</v>
      </c>
      <c r="D10" s="265">
        <f t="shared" si="0"/>
        <v>29</v>
      </c>
    </row>
    <row r="11" spans="1:9">
      <c r="A11" s="121" t="s">
        <v>623</v>
      </c>
      <c r="B11" s="121" t="s">
        <v>20</v>
      </c>
      <c r="C11" s="256">
        <v>5.0329105795472798E-2</v>
      </c>
      <c r="D11" s="265">
        <f t="shared" si="0"/>
        <v>28</v>
      </c>
    </row>
    <row r="12" spans="1:9">
      <c r="A12" s="121" t="s">
        <v>635</v>
      </c>
      <c r="B12" s="121" t="s">
        <v>32</v>
      </c>
      <c r="C12" s="256">
        <v>5.4067062409754556E-2</v>
      </c>
      <c r="D12" s="265">
        <f t="shared" si="0"/>
        <v>27</v>
      </c>
    </row>
    <row r="13" spans="1:9">
      <c r="A13" s="121" t="s">
        <v>624</v>
      </c>
      <c r="B13" s="121" t="s">
        <v>21</v>
      </c>
      <c r="C13" s="256">
        <v>5.4781728369202851E-2</v>
      </c>
      <c r="D13" s="265">
        <f t="shared" si="0"/>
        <v>26</v>
      </c>
    </row>
    <row r="14" spans="1:9">
      <c r="A14" s="121" t="s">
        <v>622</v>
      </c>
      <c r="B14" s="121" t="s">
        <v>19</v>
      </c>
      <c r="C14" s="256">
        <v>5.5477294954733539E-2</v>
      </c>
      <c r="D14" s="265">
        <f t="shared" si="0"/>
        <v>25</v>
      </c>
    </row>
    <row r="15" spans="1:9">
      <c r="A15" s="121" t="s">
        <v>709</v>
      </c>
      <c r="B15" s="121" t="s">
        <v>5</v>
      </c>
      <c r="C15" s="256">
        <v>5.7908577685631436E-2</v>
      </c>
      <c r="D15" s="265">
        <f t="shared" si="0"/>
        <v>24</v>
      </c>
    </row>
    <row r="16" spans="1:9">
      <c r="A16" s="121" t="s">
        <v>704</v>
      </c>
      <c r="B16" s="121" t="s">
        <v>14</v>
      </c>
      <c r="C16" s="256">
        <v>5.8316997413106336E-2</v>
      </c>
      <c r="D16" s="265">
        <f t="shared" si="0"/>
        <v>23</v>
      </c>
    </row>
    <row r="17" spans="1:4">
      <c r="A17" s="121" t="s">
        <v>706</v>
      </c>
      <c r="B17" s="121" t="s">
        <v>6</v>
      </c>
      <c r="C17" s="256">
        <v>5.9944707320963374E-2</v>
      </c>
      <c r="D17" s="265">
        <f t="shared" si="0"/>
        <v>22</v>
      </c>
    </row>
    <row r="18" spans="1:4">
      <c r="A18" s="121" t="s">
        <v>716</v>
      </c>
      <c r="B18" s="121" t="s">
        <v>4</v>
      </c>
      <c r="C18" s="256">
        <v>6.0414964294596286E-2</v>
      </c>
      <c r="D18" s="265">
        <f t="shared" si="0"/>
        <v>21</v>
      </c>
    </row>
    <row r="19" spans="1:4">
      <c r="A19" s="121" t="s">
        <v>621</v>
      </c>
      <c r="B19" s="121" t="s">
        <v>18</v>
      </c>
      <c r="C19" s="256">
        <v>6.0762863514954912E-2</v>
      </c>
      <c r="D19" s="265">
        <f t="shared" si="0"/>
        <v>20</v>
      </c>
    </row>
    <row r="20" spans="1:4">
      <c r="A20" s="121" t="s">
        <v>712</v>
      </c>
      <c r="B20" s="121" t="s">
        <v>10</v>
      </c>
      <c r="C20" s="256">
        <v>6.4682868575604416E-2</v>
      </c>
      <c r="D20" s="265">
        <f t="shared" si="0"/>
        <v>19</v>
      </c>
    </row>
    <row r="21" spans="1:4">
      <c r="A21" s="121" t="s">
        <v>717</v>
      </c>
      <c r="B21" s="121" t="s">
        <v>7</v>
      </c>
      <c r="C21" s="256">
        <v>6.5124842823782919E-2</v>
      </c>
      <c r="D21" s="265">
        <f t="shared" si="0"/>
        <v>18</v>
      </c>
    </row>
    <row r="22" spans="1:4">
      <c r="A22" s="121" t="s">
        <v>626</v>
      </c>
      <c r="B22" s="121" t="s">
        <v>23</v>
      </c>
      <c r="C22" s="256">
        <v>6.5631393472911914E-2</v>
      </c>
      <c r="D22" s="265">
        <f t="shared" si="0"/>
        <v>17</v>
      </c>
    </row>
    <row r="23" spans="1:4">
      <c r="A23" s="121" t="s">
        <v>634</v>
      </c>
      <c r="B23" s="121" t="s">
        <v>31</v>
      </c>
      <c r="C23" s="256">
        <v>6.7234690928833482E-2</v>
      </c>
      <c r="D23" s="265">
        <f t="shared" si="0"/>
        <v>16</v>
      </c>
    </row>
    <row r="24" spans="1:4">
      <c r="A24" s="121" t="s">
        <v>707</v>
      </c>
      <c r="B24" s="121" t="s">
        <v>3</v>
      </c>
      <c r="C24" s="256">
        <v>6.7773313596955029E-2</v>
      </c>
      <c r="D24" s="265">
        <f t="shared" si="0"/>
        <v>15</v>
      </c>
    </row>
    <row r="25" spans="1:4">
      <c r="A25" s="121" t="s">
        <v>620</v>
      </c>
      <c r="B25" s="121" t="s">
        <v>17</v>
      </c>
      <c r="C25" s="256">
        <v>6.8567874911158525E-2</v>
      </c>
      <c r="D25" s="265">
        <f t="shared" si="0"/>
        <v>14</v>
      </c>
    </row>
    <row r="26" spans="1:4">
      <c r="A26" s="121" t="s">
        <v>632</v>
      </c>
      <c r="B26" s="121" t="s">
        <v>29</v>
      </c>
      <c r="C26" s="256">
        <v>6.9014553538480988E-2</v>
      </c>
      <c r="D26" s="265">
        <f t="shared" si="0"/>
        <v>13</v>
      </c>
    </row>
    <row r="27" spans="1:4">
      <c r="A27" s="121" t="s">
        <v>628</v>
      </c>
      <c r="B27" s="121" t="s">
        <v>25</v>
      </c>
      <c r="C27" s="256">
        <v>6.9609268314171274E-2</v>
      </c>
      <c r="D27" s="265">
        <f t="shared" si="0"/>
        <v>12</v>
      </c>
    </row>
    <row r="28" spans="1:4">
      <c r="A28" s="121" t="s">
        <v>705</v>
      </c>
      <c r="B28" s="121" t="s">
        <v>9</v>
      </c>
      <c r="C28" s="256">
        <v>7.1533345931985251E-2</v>
      </c>
      <c r="D28" s="265">
        <f t="shared" si="0"/>
        <v>11</v>
      </c>
    </row>
    <row r="29" spans="1:4">
      <c r="A29" s="121" t="s">
        <v>714</v>
      </c>
      <c r="B29" s="121" t="s">
        <v>15</v>
      </c>
      <c r="C29" s="256">
        <v>7.3879311114483842E-2</v>
      </c>
      <c r="D29" s="265">
        <f t="shared" si="0"/>
        <v>10</v>
      </c>
    </row>
    <row r="30" spans="1:4">
      <c r="A30" s="121" t="s">
        <v>619</v>
      </c>
      <c r="B30" s="121" t="s">
        <v>13</v>
      </c>
      <c r="C30" s="256">
        <v>7.3943982383023549E-2</v>
      </c>
      <c r="D30" s="265">
        <f t="shared" si="0"/>
        <v>9</v>
      </c>
    </row>
    <row r="31" spans="1:4">
      <c r="A31" s="121" t="s">
        <v>708</v>
      </c>
      <c r="B31" s="121" t="s">
        <v>16</v>
      </c>
      <c r="C31" s="256">
        <v>7.4092022722989523E-2</v>
      </c>
      <c r="D31" s="265">
        <f t="shared" si="0"/>
        <v>8</v>
      </c>
    </row>
    <row r="32" spans="1:4">
      <c r="A32" s="121" t="s">
        <v>710</v>
      </c>
      <c r="B32" s="121" t="s">
        <v>12</v>
      </c>
      <c r="C32" s="256">
        <v>7.6748748174888234E-2</v>
      </c>
      <c r="D32" s="265">
        <f t="shared" si="0"/>
        <v>7</v>
      </c>
    </row>
    <row r="33" spans="1:4">
      <c r="A33" s="121" t="s">
        <v>711</v>
      </c>
      <c r="B33" s="121" t="s">
        <v>11</v>
      </c>
      <c r="C33" s="256">
        <v>7.6885640383211579E-2</v>
      </c>
      <c r="D33" s="265">
        <f t="shared" si="0"/>
        <v>6</v>
      </c>
    </row>
    <row r="34" spans="1:4">
      <c r="A34" s="121" t="s">
        <v>629</v>
      </c>
      <c r="B34" s="121" t="s">
        <v>26</v>
      </c>
      <c r="C34" s="256">
        <v>7.7005270116087488E-2</v>
      </c>
      <c r="D34" s="265">
        <f t="shared" si="0"/>
        <v>5</v>
      </c>
    </row>
    <row r="35" spans="1:4">
      <c r="A35" s="121" t="s">
        <v>633</v>
      </c>
      <c r="B35" s="121" t="s">
        <v>30</v>
      </c>
      <c r="C35" s="256">
        <v>8.1211435346105157E-2</v>
      </c>
      <c r="D35" s="265">
        <f t="shared" si="0"/>
        <v>4</v>
      </c>
    </row>
    <row r="36" spans="1:4">
      <c r="A36" s="121" t="s">
        <v>625</v>
      </c>
      <c r="B36" s="121" t="s">
        <v>22</v>
      </c>
      <c r="C36" s="256">
        <v>8.2401623008106092E-2</v>
      </c>
      <c r="D36" s="265">
        <f t="shared" si="0"/>
        <v>3</v>
      </c>
    </row>
    <row r="37" spans="1:4">
      <c r="A37" s="121" t="s">
        <v>713</v>
      </c>
      <c r="B37" s="121" t="s">
        <v>0</v>
      </c>
      <c r="C37" s="256">
        <v>8.4780077040222154E-2</v>
      </c>
      <c r="D37" s="265">
        <f t="shared" si="0"/>
        <v>2</v>
      </c>
    </row>
    <row r="38" spans="1:4">
      <c r="A38" s="121" t="s">
        <v>636</v>
      </c>
      <c r="B38" s="121" t="s">
        <v>33</v>
      </c>
      <c r="C38" s="256">
        <v>8.5998918139199437E-2</v>
      </c>
      <c r="D38" s="265">
        <f t="shared" si="0"/>
        <v>1</v>
      </c>
    </row>
    <row r="40" spans="1:4">
      <c r="B40" s="121" t="s">
        <v>1</v>
      </c>
      <c r="C40" s="267">
        <v>1</v>
      </c>
      <c r="D40" s="268">
        <f>[2]Inf.Nac.Obj.Gast!E4</f>
        <v>6.6900000000000001E-2</v>
      </c>
    </row>
    <row r="41" spans="1:4">
      <c r="C41" s="267">
        <v>0</v>
      </c>
      <c r="D41" s="268">
        <f>D40</f>
        <v>6.6900000000000001E-2</v>
      </c>
    </row>
  </sheetData>
  <autoFilter ref="A6:D6" xr:uid="{00000000-0009-0000-0000-000003000000}">
    <sortState ref="A7:D38">
      <sortCondition ref="C6"/>
    </sortState>
  </autoFilter>
  <mergeCells count="1">
    <mergeCell ref="H1:I1"/>
  </mergeCells>
  <hyperlinks>
    <hyperlink ref="H1:I1" location="Index!A1" display="Regresar al Índice" xr:uid="{E497AA89-9351-42B3-8BC4-392D0E49B6F2}"/>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8C15C-2B3E-41C1-BAC6-F24CF02E06E3}">
  <sheetPr codeName="Hoja97"/>
  <dimension ref="A1:I41"/>
  <sheetViews>
    <sheetView topLeftCell="A10" zoomScale="95" zoomScaleNormal="95" workbookViewId="0">
      <selection activeCell="B19" sqref="B19"/>
    </sheetView>
  </sheetViews>
  <sheetFormatPr baseColWidth="10" defaultRowHeight="12"/>
  <cols>
    <col min="1" max="16384" width="11.42578125" style="121"/>
  </cols>
  <sheetData>
    <row r="1" spans="1:9" ht="15">
      <c r="A1" t="s">
        <v>1834</v>
      </c>
      <c r="H1" s="688" t="s">
        <v>38</v>
      </c>
      <c r="I1" s="688"/>
    </row>
    <row r="2" spans="1:9">
      <c r="A2" s="121" t="s">
        <v>55</v>
      </c>
    </row>
    <row r="6" spans="1:9">
      <c r="A6" s="121" t="s">
        <v>138</v>
      </c>
      <c r="B6" s="121" t="s">
        <v>727</v>
      </c>
      <c r="C6" s="121" t="s">
        <v>729</v>
      </c>
      <c r="D6" s="121" t="s">
        <v>139</v>
      </c>
    </row>
    <row r="7" spans="1:9">
      <c r="A7" s="121" t="s">
        <v>619</v>
      </c>
      <c r="B7" s="121" t="s">
        <v>13</v>
      </c>
      <c r="C7" s="256">
        <v>3.4218145740953841E-3</v>
      </c>
      <c r="D7" s="265">
        <f t="shared" ref="D7:D38" si="0">_xlfn.RANK.EQ(C7,$C$7:$C$38,0)</f>
        <v>32</v>
      </c>
    </row>
    <row r="8" spans="1:9">
      <c r="A8" s="121" t="s">
        <v>636</v>
      </c>
      <c r="B8" s="121" t="s">
        <v>33</v>
      </c>
      <c r="C8" s="256">
        <v>4.5898908836249676E-3</v>
      </c>
      <c r="D8" s="265">
        <f t="shared" si="0"/>
        <v>31</v>
      </c>
    </row>
    <row r="9" spans="1:9">
      <c r="A9" s="121" t="s">
        <v>620</v>
      </c>
      <c r="B9" s="121" t="s">
        <v>17</v>
      </c>
      <c r="C9" s="256">
        <v>1.8615427635521011E-2</v>
      </c>
      <c r="D9" s="265">
        <f t="shared" si="0"/>
        <v>30</v>
      </c>
    </row>
    <row r="10" spans="1:9">
      <c r="A10" s="121" t="s">
        <v>623</v>
      </c>
      <c r="B10" s="121" t="s">
        <v>20</v>
      </c>
      <c r="C10" s="256">
        <v>2.1839475089646815E-2</v>
      </c>
      <c r="D10" s="265">
        <f t="shared" si="0"/>
        <v>29</v>
      </c>
    </row>
    <row r="11" spans="1:9">
      <c r="A11" s="121" t="s">
        <v>635</v>
      </c>
      <c r="B11" s="121" t="s">
        <v>32</v>
      </c>
      <c r="C11" s="256">
        <v>2.4203452110428854E-2</v>
      </c>
      <c r="D11" s="265">
        <f t="shared" si="0"/>
        <v>28</v>
      </c>
    </row>
    <row r="12" spans="1:9">
      <c r="A12" s="121" t="s">
        <v>709</v>
      </c>
      <c r="B12" s="121" t="s">
        <v>5</v>
      </c>
      <c r="C12" s="256">
        <v>2.5601950624809532E-2</v>
      </c>
      <c r="D12" s="265">
        <f t="shared" si="0"/>
        <v>27</v>
      </c>
    </row>
    <row r="13" spans="1:9">
      <c r="A13" s="121" t="s">
        <v>628</v>
      </c>
      <c r="B13" s="121" t="s">
        <v>25</v>
      </c>
      <c r="C13" s="256">
        <v>2.7280287792047019E-2</v>
      </c>
      <c r="D13" s="265">
        <f t="shared" si="0"/>
        <v>26</v>
      </c>
    </row>
    <row r="14" spans="1:9">
      <c r="A14" s="121" t="s">
        <v>717</v>
      </c>
      <c r="B14" s="121" t="s">
        <v>7</v>
      </c>
      <c r="C14" s="256">
        <v>2.7355158919538033E-2</v>
      </c>
      <c r="D14" s="265">
        <f t="shared" si="0"/>
        <v>25</v>
      </c>
    </row>
    <row r="15" spans="1:9">
      <c r="A15" s="121" t="s">
        <v>715</v>
      </c>
      <c r="B15" s="121" t="s">
        <v>8</v>
      </c>
      <c r="C15" s="256">
        <v>2.7535070527240642E-2</v>
      </c>
      <c r="D15" s="265">
        <f t="shared" si="0"/>
        <v>24</v>
      </c>
    </row>
    <row r="16" spans="1:9">
      <c r="A16" s="121" t="s">
        <v>621</v>
      </c>
      <c r="B16" s="121" t="s">
        <v>18</v>
      </c>
      <c r="C16" s="256">
        <v>3.0996123049348342E-2</v>
      </c>
      <c r="D16" s="265">
        <f t="shared" si="0"/>
        <v>23</v>
      </c>
    </row>
    <row r="17" spans="1:4">
      <c r="A17" s="121" t="s">
        <v>633</v>
      </c>
      <c r="B17" s="121" t="s">
        <v>30</v>
      </c>
      <c r="C17" s="256">
        <v>3.1913854091344424E-2</v>
      </c>
      <c r="D17" s="265">
        <f t="shared" si="0"/>
        <v>22</v>
      </c>
    </row>
    <row r="18" spans="1:4">
      <c r="A18" s="121" t="s">
        <v>705</v>
      </c>
      <c r="B18" s="121" t="s">
        <v>9</v>
      </c>
      <c r="C18" s="256">
        <v>3.1945444940690661E-2</v>
      </c>
      <c r="D18" s="265">
        <f t="shared" si="0"/>
        <v>21</v>
      </c>
    </row>
    <row r="19" spans="1:4">
      <c r="A19" s="121" t="s">
        <v>632</v>
      </c>
      <c r="B19" s="121" t="s">
        <v>29</v>
      </c>
      <c r="C19" s="256">
        <v>3.2052567739224228E-2</v>
      </c>
      <c r="D19" s="265">
        <f t="shared" si="0"/>
        <v>20</v>
      </c>
    </row>
    <row r="20" spans="1:4">
      <c r="A20" s="121" t="s">
        <v>622</v>
      </c>
      <c r="B20" s="121" t="s">
        <v>19</v>
      </c>
      <c r="C20" s="256">
        <v>4.0067663603787558E-2</v>
      </c>
      <c r="D20" s="265">
        <f t="shared" si="0"/>
        <v>19</v>
      </c>
    </row>
    <row r="21" spans="1:4">
      <c r="A21" s="121" t="s">
        <v>708</v>
      </c>
      <c r="B21" s="121" t="s">
        <v>16</v>
      </c>
      <c r="C21" s="256">
        <v>4.2552369173687973E-2</v>
      </c>
      <c r="D21" s="265">
        <f t="shared" si="0"/>
        <v>18</v>
      </c>
    </row>
    <row r="22" spans="1:4">
      <c r="A22" s="121" t="s">
        <v>704</v>
      </c>
      <c r="B22" s="121" t="s">
        <v>14</v>
      </c>
      <c r="C22" s="256">
        <v>4.2881781122609014E-2</v>
      </c>
      <c r="D22" s="265">
        <f t="shared" si="0"/>
        <v>17</v>
      </c>
    </row>
    <row r="23" spans="1:4">
      <c r="A23" s="121" t="s">
        <v>713</v>
      </c>
      <c r="B23" s="121" t="s">
        <v>0</v>
      </c>
      <c r="C23" s="256">
        <v>4.5623504251744024E-2</v>
      </c>
      <c r="D23" s="265">
        <f t="shared" si="0"/>
        <v>16</v>
      </c>
    </row>
    <row r="24" spans="1:4">
      <c r="A24" s="121" t="s">
        <v>624</v>
      </c>
      <c r="B24" s="121" t="s">
        <v>21</v>
      </c>
      <c r="C24" s="256">
        <v>4.7091412742382321E-2</v>
      </c>
      <c r="D24" s="265">
        <f t="shared" si="0"/>
        <v>15</v>
      </c>
    </row>
    <row r="25" spans="1:4">
      <c r="A25" s="121" t="s">
        <v>625</v>
      </c>
      <c r="B25" s="121" t="s">
        <v>22</v>
      </c>
      <c r="C25" s="256">
        <v>4.8492005110534579E-2</v>
      </c>
      <c r="D25" s="265">
        <f t="shared" si="0"/>
        <v>14</v>
      </c>
    </row>
    <row r="26" spans="1:4">
      <c r="A26" s="121" t="s">
        <v>627</v>
      </c>
      <c r="B26" s="121" t="s">
        <v>24</v>
      </c>
      <c r="C26" s="256">
        <v>4.9466120859931843E-2</v>
      </c>
      <c r="D26" s="265">
        <f t="shared" si="0"/>
        <v>13</v>
      </c>
    </row>
    <row r="27" spans="1:4">
      <c r="A27" s="121" t="s">
        <v>631</v>
      </c>
      <c r="B27" s="121" t="s">
        <v>28</v>
      </c>
      <c r="C27" s="256">
        <v>5.0031538505648253E-2</v>
      </c>
      <c r="D27" s="265">
        <f t="shared" si="0"/>
        <v>12</v>
      </c>
    </row>
    <row r="28" spans="1:4">
      <c r="A28" s="121" t="s">
        <v>706</v>
      </c>
      <c r="B28" s="121" t="s">
        <v>6</v>
      </c>
      <c r="C28" s="256">
        <v>5.3536529995854544E-2</v>
      </c>
      <c r="D28" s="265">
        <f t="shared" si="0"/>
        <v>11</v>
      </c>
    </row>
    <row r="29" spans="1:4">
      <c r="A29" s="121" t="s">
        <v>634</v>
      </c>
      <c r="B29" s="121" t="s">
        <v>31</v>
      </c>
      <c r="C29" s="256">
        <v>5.4690875572497077E-2</v>
      </c>
      <c r="D29" s="265">
        <f t="shared" si="0"/>
        <v>10</v>
      </c>
    </row>
    <row r="30" spans="1:4">
      <c r="A30" s="121" t="s">
        <v>707</v>
      </c>
      <c r="B30" s="121" t="s">
        <v>3</v>
      </c>
      <c r="C30" s="256">
        <v>5.6675176452920868E-2</v>
      </c>
      <c r="D30" s="265">
        <f t="shared" si="0"/>
        <v>9</v>
      </c>
    </row>
    <row r="31" spans="1:4">
      <c r="A31" s="121" t="s">
        <v>714</v>
      </c>
      <c r="B31" s="121" t="s">
        <v>15</v>
      </c>
      <c r="C31" s="256">
        <v>5.6807493713649508E-2</v>
      </c>
      <c r="D31" s="265">
        <f t="shared" si="0"/>
        <v>8</v>
      </c>
    </row>
    <row r="32" spans="1:4">
      <c r="A32" s="121" t="s">
        <v>629</v>
      </c>
      <c r="B32" s="121" t="s">
        <v>26</v>
      </c>
      <c r="C32" s="256">
        <v>5.682451808188619E-2</v>
      </c>
      <c r="D32" s="265">
        <f t="shared" si="0"/>
        <v>7</v>
      </c>
    </row>
    <row r="33" spans="1:4">
      <c r="A33" s="121" t="s">
        <v>711</v>
      </c>
      <c r="B33" s="121" t="s">
        <v>11</v>
      </c>
      <c r="C33" s="256">
        <v>5.8895066018068008E-2</v>
      </c>
      <c r="D33" s="265">
        <f t="shared" si="0"/>
        <v>6</v>
      </c>
    </row>
    <row r="34" spans="1:4">
      <c r="A34" s="121" t="s">
        <v>710</v>
      </c>
      <c r="B34" s="121" t="s">
        <v>12</v>
      </c>
      <c r="C34" s="256">
        <v>8.0725046111209939E-2</v>
      </c>
      <c r="D34" s="265">
        <f t="shared" si="0"/>
        <v>5</v>
      </c>
    </row>
    <row r="35" spans="1:4">
      <c r="A35" s="121" t="s">
        <v>712</v>
      </c>
      <c r="B35" s="121" t="s">
        <v>10</v>
      </c>
      <c r="C35" s="256">
        <v>8.1035715988746357E-2</v>
      </c>
      <c r="D35" s="265">
        <f t="shared" si="0"/>
        <v>4</v>
      </c>
    </row>
    <row r="36" spans="1:4">
      <c r="A36" s="121" t="s">
        <v>716</v>
      </c>
      <c r="B36" s="121" t="s">
        <v>4</v>
      </c>
      <c r="C36" s="256">
        <v>8.3690331984124691E-2</v>
      </c>
      <c r="D36" s="265">
        <f t="shared" si="0"/>
        <v>3</v>
      </c>
    </row>
    <row r="37" spans="1:4">
      <c r="A37" s="121" t="s">
        <v>630</v>
      </c>
      <c r="B37" s="121" t="s">
        <v>27</v>
      </c>
      <c r="C37" s="256">
        <v>8.407923391928647E-2</v>
      </c>
      <c r="D37" s="265">
        <f t="shared" si="0"/>
        <v>2</v>
      </c>
    </row>
    <row r="38" spans="1:4">
      <c r="A38" s="121" t="s">
        <v>626</v>
      </c>
      <c r="B38" s="121" t="s">
        <v>23</v>
      </c>
      <c r="C38" s="256">
        <v>0.10278421427137889</v>
      </c>
      <c r="D38" s="265">
        <f t="shared" si="0"/>
        <v>1</v>
      </c>
    </row>
    <row r="40" spans="1:4">
      <c r="B40" s="121" t="s">
        <v>1</v>
      </c>
      <c r="C40" s="269">
        <v>1</v>
      </c>
      <c r="D40" s="268">
        <f>[2]Inf.Nac.Obj.Gast!E5</f>
        <v>4.36E-2</v>
      </c>
    </row>
    <row r="41" spans="1:4">
      <c r="C41" s="269">
        <v>0</v>
      </c>
      <c r="D41" s="268">
        <f>D40</f>
        <v>4.36E-2</v>
      </c>
    </row>
  </sheetData>
  <autoFilter ref="A6:D38" xr:uid="{00000000-0009-0000-0000-000004000000}">
    <sortState ref="A7:D38">
      <sortCondition ref="C6:C38"/>
    </sortState>
  </autoFilter>
  <mergeCells count="1">
    <mergeCell ref="H1:I1"/>
  </mergeCells>
  <hyperlinks>
    <hyperlink ref="H1:I1" location="Index!A1" display="Regresar al Índice" xr:uid="{3B493EFF-2B1A-4398-B1A4-7E1A6773D792}"/>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8FB31-D522-43DA-B3EE-EC57E72A113A}">
  <sheetPr codeName="Hoja98"/>
  <dimension ref="A1:I41"/>
  <sheetViews>
    <sheetView topLeftCell="A4" zoomScale="96" zoomScaleNormal="96" workbookViewId="0">
      <selection activeCell="B19" sqref="B19"/>
    </sheetView>
  </sheetViews>
  <sheetFormatPr baseColWidth="10" defaultRowHeight="12"/>
  <cols>
    <col min="1" max="16384" width="11.42578125" style="121"/>
  </cols>
  <sheetData>
    <row r="1" spans="1:9" ht="15">
      <c r="A1" t="s">
        <v>1835</v>
      </c>
      <c r="H1" s="688" t="s">
        <v>38</v>
      </c>
      <c r="I1" s="688"/>
    </row>
    <row r="2" spans="1:9">
      <c r="A2" s="121" t="s">
        <v>55</v>
      </c>
    </row>
    <row r="6" spans="1:9">
      <c r="A6" s="121" t="s">
        <v>138</v>
      </c>
      <c r="B6" s="121" t="s">
        <v>727</v>
      </c>
      <c r="C6" s="121" t="s">
        <v>730</v>
      </c>
      <c r="D6" s="121" t="s">
        <v>139</v>
      </c>
    </row>
    <row r="7" spans="1:9">
      <c r="A7" s="121" t="s">
        <v>631</v>
      </c>
      <c r="B7" s="121" t="s">
        <v>28</v>
      </c>
      <c r="C7" s="256">
        <v>5.865159972237076E-4</v>
      </c>
      <c r="D7" s="265">
        <f t="shared" ref="D7:D38" si="0">_xlfn.RANK.EQ(C7,$C$7:$C$38,0)</f>
        <v>32</v>
      </c>
    </row>
    <row r="8" spans="1:9">
      <c r="A8" s="121" t="s">
        <v>627</v>
      </c>
      <c r="B8" s="121" t="s">
        <v>24</v>
      </c>
      <c r="C8" s="256">
        <v>3.4391157914709931E-2</v>
      </c>
      <c r="D8" s="265">
        <f t="shared" si="0"/>
        <v>31</v>
      </c>
    </row>
    <row r="9" spans="1:9">
      <c r="A9" s="121" t="s">
        <v>623</v>
      </c>
      <c r="B9" s="121" t="s">
        <v>20</v>
      </c>
      <c r="C9" s="256">
        <v>3.7874296599379992E-2</v>
      </c>
      <c r="D9" s="265">
        <f t="shared" si="0"/>
        <v>30</v>
      </c>
    </row>
    <row r="10" spans="1:9">
      <c r="A10" s="121" t="s">
        <v>711</v>
      </c>
      <c r="B10" s="121" t="s">
        <v>11</v>
      </c>
      <c r="C10" s="256">
        <v>3.815270676042546E-2</v>
      </c>
      <c r="D10" s="265">
        <f t="shared" si="0"/>
        <v>29</v>
      </c>
    </row>
    <row r="11" spans="1:9">
      <c r="A11" s="121" t="s">
        <v>716</v>
      </c>
      <c r="B11" s="121" t="s">
        <v>4</v>
      </c>
      <c r="C11" s="256">
        <v>3.8565725018641028E-2</v>
      </c>
      <c r="D11" s="265">
        <f t="shared" si="0"/>
        <v>28</v>
      </c>
    </row>
    <row r="12" spans="1:9">
      <c r="A12" s="121" t="s">
        <v>709</v>
      </c>
      <c r="B12" s="121" t="s">
        <v>5</v>
      </c>
      <c r="C12" s="256">
        <v>4.0303345956523011E-2</v>
      </c>
      <c r="D12" s="265">
        <f t="shared" si="0"/>
        <v>27</v>
      </c>
    </row>
    <row r="13" spans="1:9">
      <c r="A13" s="121" t="s">
        <v>635</v>
      </c>
      <c r="B13" s="121" t="s">
        <v>32</v>
      </c>
      <c r="C13" s="256">
        <v>4.0781850978745295E-2</v>
      </c>
      <c r="D13" s="265">
        <f t="shared" si="0"/>
        <v>26</v>
      </c>
    </row>
    <row r="14" spans="1:9">
      <c r="A14" s="121" t="s">
        <v>706</v>
      </c>
      <c r="B14" s="121" t="s">
        <v>6</v>
      </c>
      <c r="C14" s="256">
        <v>4.3282088776864867E-2</v>
      </c>
      <c r="D14" s="265">
        <f t="shared" si="0"/>
        <v>25</v>
      </c>
    </row>
    <row r="15" spans="1:9">
      <c r="A15" s="121" t="s">
        <v>705</v>
      </c>
      <c r="B15" s="121" t="s">
        <v>9</v>
      </c>
      <c r="C15" s="256">
        <v>4.8271314178049883E-2</v>
      </c>
      <c r="D15" s="265">
        <f t="shared" si="0"/>
        <v>24</v>
      </c>
    </row>
    <row r="16" spans="1:9">
      <c r="A16" s="121" t="s">
        <v>626</v>
      </c>
      <c r="B16" s="121" t="s">
        <v>23</v>
      </c>
      <c r="C16" s="256">
        <v>4.9055232558139629E-2</v>
      </c>
      <c r="D16" s="265">
        <f t="shared" si="0"/>
        <v>23</v>
      </c>
    </row>
    <row r="17" spans="1:4">
      <c r="A17" s="121" t="s">
        <v>704</v>
      </c>
      <c r="B17" s="121" t="s">
        <v>14</v>
      </c>
      <c r="C17" s="256">
        <v>4.991874823630163E-2</v>
      </c>
      <c r="D17" s="265">
        <f t="shared" si="0"/>
        <v>22</v>
      </c>
    </row>
    <row r="18" spans="1:4">
      <c r="A18" s="121" t="s">
        <v>707</v>
      </c>
      <c r="B18" s="121" t="s">
        <v>3</v>
      </c>
      <c r="C18" s="256">
        <v>5.1813770239753962E-2</v>
      </c>
      <c r="D18" s="265">
        <f t="shared" si="0"/>
        <v>21</v>
      </c>
    </row>
    <row r="19" spans="1:4">
      <c r="A19" s="121" t="s">
        <v>621</v>
      </c>
      <c r="B19" s="121" t="s">
        <v>18</v>
      </c>
      <c r="C19" s="256">
        <v>5.461229814401198E-2</v>
      </c>
      <c r="D19" s="265">
        <f t="shared" si="0"/>
        <v>20</v>
      </c>
    </row>
    <row r="20" spans="1:4">
      <c r="A20" s="121" t="s">
        <v>632</v>
      </c>
      <c r="B20" s="121" t="s">
        <v>29</v>
      </c>
      <c r="C20" s="256">
        <v>5.4807711012119023E-2</v>
      </c>
      <c r="D20" s="265">
        <f t="shared" si="0"/>
        <v>19</v>
      </c>
    </row>
    <row r="21" spans="1:4">
      <c r="A21" s="121" t="s">
        <v>714</v>
      </c>
      <c r="B21" s="121" t="s">
        <v>15</v>
      </c>
      <c r="C21" s="256">
        <v>5.5023349922806206E-2</v>
      </c>
      <c r="D21" s="265">
        <f t="shared" si="0"/>
        <v>18</v>
      </c>
    </row>
    <row r="22" spans="1:4">
      <c r="A22" s="121" t="s">
        <v>630</v>
      </c>
      <c r="B22" s="121" t="s">
        <v>27</v>
      </c>
      <c r="C22" s="256">
        <v>5.7027829893683539E-2</v>
      </c>
      <c r="D22" s="265">
        <f t="shared" si="0"/>
        <v>17</v>
      </c>
    </row>
    <row r="23" spans="1:4">
      <c r="A23" s="121" t="s">
        <v>634</v>
      </c>
      <c r="B23" s="121" t="s">
        <v>31</v>
      </c>
      <c r="C23" s="256">
        <v>5.7898285494124548E-2</v>
      </c>
      <c r="D23" s="265">
        <f t="shared" si="0"/>
        <v>16</v>
      </c>
    </row>
    <row r="24" spans="1:4">
      <c r="A24" s="121" t="s">
        <v>622</v>
      </c>
      <c r="B24" s="121" t="s">
        <v>19</v>
      </c>
      <c r="C24" s="256">
        <v>5.8178350023843535E-2</v>
      </c>
      <c r="D24" s="265">
        <f t="shared" si="0"/>
        <v>15</v>
      </c>
    </row>
    <row r="25" spans="1:4">
      <c r="A25" s="121" t="s">
        <v>629</v>
      </c>
      <c r="B25" s="121" t="s">
        <v>26</v>
      </c>
      <c r="C25" s="256">
        <v>6.0468517058996633E-2</v>
      </c>
      <c r="D25" s="265">
        <f t="shared" si="0"/>
        <v>14</v>
      </c>
    </row>
    <row r="26" spans="1:4">
      <c r="A26" s="121" t="s">
        <v>620</v>
      </c>
      <c r="B26" s="121" t="s">
        <v>17</v>
      </c>
      <c r="C26" s="256">
        <v>6.2788311227474539E-2</v>
      </c>
      <c r="D26" s="265">
        <f t="shared" si="0"/>
        <v>13</v>
      </c>
    </row>
    <row r="27" spans="1:4">
      <c r="A27" s="121" t="s">
        <v>708</v>
      </c>
      <c r="B27" s="121" t="s">
        <v>16</v>
      </c>
      <c r="C27" s="256">
        <v>6.3113820981341787E-2</v>
      </c>
      <c r="D27" s="265">
        <f t="shared" si="0"/>
        <v>12</v>
      </c>
    </row>
    <row r="28" spans="1:4">
      <c r="A28" s="121" t="s">
        <v>628</v>
      </c>
      <c r="B28" s="121" t="s">
        <v>25</v>
      </c>
      <c r="C28" s="256">
        <v>6.391412369374333E-2</v>
      </c>
      <c r="D28" s="265">
        <f t="shared" si="0"/>
        <v>11</v>
      </c>
    </row>
    <row r="29" spans="1:4">
      <c r="A29" s="121" t="s">
        <v>717</v>
      </c>
      <c r="B29" s="121" t="s">
        <v>7</v>
      </c>
      <c r="C29" s="256">
        <v>6.5003359724210438E-2</v>
      </c>
      <c r="D29" s="265">
        <f t="shared" si="0"/>
        <v>10</v>
      </c>
    </row>
    <row r="30" spans="1:4">
      <c r="A30" s="121" t="s">
        <v>712</v>
      </c>
      <c r="B30" s="121" t="s">
        <v>10</v>
      </c>
      <c r="C30" s="256">
        <v>6.5078656916183419E-2</v>
      </c>
      <c r="D30" s="265">
        <f t="shared" si="0"/>
        <v>9</v>
      </c>
    </row>
    <row r="31" spans="1:4">
      <c r="A31" s="121" t="s">
        <v>710</v>
      </c>
      <c r="B31" s="121" t="s">
        <v>12</v>
      </c>
      <c r="C31" s="256">
        <v>6.7852120319770531E-2</v>
      </c>
      <c r="D31" s="265">
        <f t="shared" si="0"/>
        <v>8</v>
      </c>
    </row>
    <row r="32" spans="1:4">
      <c r="A32" s="121" t="s">
        <v>715</v>
      </c>
      <c r="B32" s="121" t="s">
        <v>8</v>
      </c>
      <c r="C32" s="256">
        <v>6.828612046675378E-2</v>
      </c>
      <c r="D32" s="265">
        <f t="shared" si="0"/>
        <v>7</v>
      </c>
    </row>
    <row r="33" spans="1:4">
      <c r="A33" s="121" t="s">
        <v>624</v>
      </c>
      <c r="B33" s="121" t="s">
        <v>21</v>
      </c>
      <c r="C33" s="256">
        <v>6.991148713339447E-2</v>
      </c>
      <c r="D33" s="265">
        <f t="shared" si="0"/>
        <v>6</v>
      </c>
    </row>
    <row r="34" spans="1:4">
      <c r="A34" s="121" t="s">
        <v>713</v>
      </c>
      <c r="B34" s="121" t="s">
        <v>0</v>
      </c>
      <c r="C34" s="256">
        <v>7.0524082447702197E-2</v>
      </c>
      <c r="D34" s="265">
        <f t="shared" si="0"/>
        <v>5</v>
      </c>
    </row>
    <row r="35" spans="1:4">
      <c r="A35" s="121" t="s">
        <v>619</v>
      </c>
      <c r="B35" s="121" t="s">
        <v>13</v>
      </c>
      <c r="C35" s="256">
        <v>7.1142255393902912E-2</v>
      </c>
      <c r="D35" s="265">
        <f t="shared" si="0"/>
        <v>4</v>
      </c>
    </row>
    <row r="36" spans="1:4">
      <c r="A36" s="121" t="s">
        <v>636</v>
      </c>
      <c r="B36" s="121" t="s">
        <v>33</v>
      </c>
      <c r="C36" s="256">
        <v>8.3885187894122942E-2</v>
      </c>
      <c r="D36" s="265">
        <f t="shared" si="0"/>
        <v>3</v>
      </c>
    </row>
    <row r="37" spans="1:4">
      <c r="A37" s="121" t="s">
        <v>633</v>
      </c>
      <c r="B37" s="121" t="s">
        <v>30</v>
      </c>
      <c r="C37" s="256">
        <v>9.6012746996918225E-2</v>
      </c>
      <c r="D37" s="265">
        <f t="shared" si="0"/>
        <v>2</v>
      </c>
    </row>
    <row r="38" spans="1:4">
      <c r="A38" s="121" t="s">
        <v>625</v>
      </c>
      <c r="B38" s="121" t="s">
        <v>22</v>
      </c>
      <c r="C38" s="256">
        <v>0.11397195803510157</v>
      </c>
      <c r="D38" s="265">
        <f t="shared" si="0"/>
        <v>1</v>
      </c>
    </row>
    <row r="40" spans="1:4">
      <c r="B40" s="121" t="s">
        <v>1</v>
      </c>
      <c r="C40" s="267">
        <v>1</v>
      </c>
      <c r="D40" s="268">
        <f>[2]Inf.Nac.Obj.Gast!E6</f>
        <v>5.6299999999999996E-2</v>
      </c>
    </row>
    <row r="41" spans="1:4">
      <c r="C41" s="267">
        <v>0</v>
      </c>
      <c r="D41" s="268">
        <f>D40</f>
        <v>5.6299999999999996E-2</v>
      </c>
    </row>
  </sheetData>
  <autoFilter ref="A6:D38" xr:uid="{00000000-0009-0000-0000-000005000000}">
    <sortState ref="A7:D38">
      <sortCondition ref="C6:C38"/>
    </sortState>
  </autoFilter>
  <mergeCells count="1">
    <mergeCell ref="H1:I1"/>
  </mergeCells>
  <hyperlinks>
    <hyperlink ref="H1:I1" location="Index!A1" display="Regresar al Índice" xr:uid="{68C4BD0D-F54D-485B-AB0D-511CBB425F24}"/>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CE268-C382-4732-9D18-4CB0BABD62D6}">
  <sheetPr codeName="Hoja99"/>
  <dimension ref="A1:I41"/>
  <sheetViews>
    <sheetView workbookViewId="0">
      <selection activeCell="B19" sqref="B19"/>
    </sheetView>
  </sheetViews>
  <sheetFormatPr baseColWidth="10" defaultRowHeight="12"/>
  <cols>
    <col min="1" max="16384" width="11.42578125" style="121"/>
  </cols>
  <sheetData>
    <row r="1" spans="1:9" ht="15">
      <c r="A1" t="s">
        <v>1836</v>
      </c>
      <c r="H1" s="688" t="s">
        <v>38</v>
      </c>
      <c r="I1" s="688"/>
    </row>
    <row r="2" spans="1:9">
      <c r="A2" s="121" t="s">
        <v>55</v>
      </c>
    </row>
    <row r="6" spans="1:9">
      <c r="A6" s="121" t="s">
        <v>138</v>
      </c>
      <c r="B6" s="121" t="s">
        <v>727</v>
      </c>
      <c r="C6" s="121" t="s">
        <v>731</v>
      </c>
      <c r="D6" s="121" t="s">
        <v>139</v>
      </c>
    </row>
    <row r="7" spans="1:9">
      <c r="A7" s="121" t="s">
        <v>705</v>
      </c>
      <c r="B7" s="121" t="s">
        <v>9</v>
      </c>
      <c r="C7" s="256">
        <v>3.0541456818671639E-2</v>
      </c>
      <c r="D7" s="265">
        <f t="shared" ref="D7:D38" si="0">_xlfn.RANK.EQ(C7,$C$7:$C$38,0)</f>
        <v>32</v>
      </c>
    </row>
    <row r="8" spans="1:9">
      <c r="A8" s="121" t="s">
        <v>620</v>
      </c>
      <c r="B8" s="121" t="s">
        <v>17</v>
      </c>
      <c r="C8" s="256">
        <v>3.3190945670207236E-2</v>
      </c>
      <c r="D8" s="265">
        <f t="shared" si="0"/>
        <v>31</v>
      </c>
    </row>
    <row r="9" spans="1:9">
      <c r="A9" s="121" t="s">
        <v>706</v>
      </c>
      <c r="B9" s="121" t="s">
        <v>6</v>
      </c>
      <c r="C9" s="256">
        <v>3.8524902966389565E-2</v>
      </c>
      <c r="D9" s="265">
        <f t="shared" si="0"/>
        <v>30</v>
      </c>
    </row>
    <row r="10" spans="1:9">
      <c r="A10" s="121" t="s">
        <v>713</v>
      </c>
      <c r="B10" s="121" t="s">
        <v>0</v>
      </c>
      <c r="C10" s="256">
        <v>3.8804052673070695E-2</v>
      </c>
      <c r="D10" s="265">
        <f t="shared" si="0"/>
        <v>29</v>
      </c>
    </row>
    <row r="11" spans="1:9">
      <c r="A11" s="121" t="s">
        <v>631</v>
      </c>
      <c r="B11" s="121" t="s">
        <v>28</v>
      </c>
      <c r="C11" s="256">
        <v>3.9770628647410683E-2</v>
      </c>
      <c r="D11" s="265">
        <f t="shared" si="0"/>
        <v>28</v>
      </c>
    </row>
    <row r="12" spans="1:9">
      <c r="A12" s="121" t="s">
        <v>627</v>
      </c>
      <c r="B12" s="121" t="s">
        <v>24</v>
      </c>
      <c r="C12" s="256">
        <v>4.2445079732925509E-2</v>
      </c>
      <c r="D12" s="265">
        <f t="shared" si="0"/>
        <v>27</v>
      </c>
    </row>
    <row r="13" spans="1:9">
      <c r="A13" s="121" t="s">
        <v>711</v>
      </c>
      <c r="B13" s="121" t="s">
        <v>11</v>
      </c>
      <c r="C13" s="256">
        <v>4.5992422034392251E-2</v>
      </c>
      <c r="D13" s="265">
        <f t="shared" si="0"/>
        <v>26</v>
      </c>
    </row>
    <row r="14" spans="1:9">
      <c r="A14" s="121" t="s">
        <v>621</v>
      </c>
      <c r="B14" s="121" t="s">
        <v>18</v>
      </c>
      <c r="C14" s="256">
        <v>4.623755071929174E-2</v>
      </c>
      <c r="D14" s="265">
        <f t="shared" si="0"/>
        <v>25</v>
      </c>
    </row>
    <row r="15" spans="1:9">
      <c r="A15" s="121" t="s">
        <v>632</v>
      </c>
      <c r="B15" s="121" t="s">
        <v>29</v>
      </c>
      <c r="C15" s="256">
        <v>4.7543208247733587E-2</v>
      </c>
      <c r="D15" s="265">
        <f t="shared" si="0"/>
        <v>24</v>
      </c>
    </row>
    <row r="16" spans="1:9">
      <c r="A16" s="121" t="s">
        <v>628</v>
      </c>
      <c r="B16" s="121" t="s">
        <v>25</v>
      </c>
      <c r="C16" s="256">
        <v>4.9785325827688229E-2</v>
      </c>
      <c r="D16" s="265">
        <f t="shared" si="0"/>
        <v>23</v>
      </c>
    </row>
    <row r="17" spans="1:4">
      <c r="A17" s="121" t="s">
        <v>625</v>
      </c>
      <c r="B17" s="266" t="s">
        <v>22</v>
      </c>
      <c r="C17" s="256">
        <v>5.0271278399457477E-2</v>
      </c>
      <c r="D17" s="265">
        <f t="shared" si="0"/>
        <v>22</v>
      </c>
    </row>
    <row r="18" spans="1:4">
      <c r="A18" s="121" t="s">
        <v>633</v>
      </c>
      <c r="B18" s="121" t="s">
        <v>30</v>
      </c>
      <c r="C18" s="256">
        <v>5.1418309080862021E-2</v>
      </c>
      <c r="D18" s="265">
        <f t="shared" si="0"/>
        <v>21</v>
      </c>
    </row>
    <row r="19" spans="1:4">
      <c r="A19" s="121" t="s">
        <v>624</v>
      </c>
      <c r="B19" s="121" t="s">
        <v>21</v>
      </c>
      <c r="C19" s="256">
        <v>5.7155306682488985E-2</v>
      </c>
      <c r="D19" s="265">
        <f t="shared" si="0"/>
        <v>20</v>
      </c>
    </row>
    <row r="20" spans="1:4">
      <c r="A20" s="121" t="s">
        <v>622</v>
      </c>
      <c r="B20" s="121" t="s">
        <v>19</v>
      </c>
      <c r="C20" s="256">
        <v>6.1720806039533602E-2</v>
      </c>
      <c r="D20" s="265">
        <f t="shared" si="0"/>
        <v>19</v>
      </c>
    </row>
    <row r="21" spans="1:4">
      <c r="A21" s="121" t="s">
        <v>630</v>
      </c>
      <c r="B21" s="121" t="s">
        <v>27</v>
      </c>
      <c r="C21" s="256">
        <v>6.2808196302626573E-2</v>
      </c>
      <c r="D21" s="265">
        <f t="shared" si="0"/>
        <v>18</v>
      </c>
    </row>
    <row r="22" spans="1:4">
      <c r="A22" s="121" t="s">
        <v>626</v>
      </c>
      <c r="B22" s="121" t="s">
        <v>23</v>
      </c>
      <c r="C22" s="256">
        <v>6.3186129469347027E-2</v>
      </c>
      <c r="D22" s="265">
        <f t="shared" si="0"/>
        <v>17</v>
      </c>
    </row>
    <row r="23" spans="1:4">
      <c r="A23" s="121" t="s">
        <v>710</v>
      </c>
      <c r="B23" s="121" t="s">
        <v>12</v>
      </c>
      <c r="C23" s="256">
        <v>6.459852663532363E-2</v>
      </c>
      <c r="D23" s="265">
        <f t="shared" si="0"/>
        <v>16</v>
      </c>
    </row>
    <row r="24" spans="1:4">
      <c r="A24" s="121" t="s">
        <v>707</v>
      </c>
      <c r="B24" s="121" t="s">
        <v>3</v>
      </c>
      <c r="C24" s="256">
        <v>6.4787036949959048E-2</v>
      </c>
      <c r="D24" s="265">
        <f t="shared" si="0"/>
        <v>15</v>
      </c>
    </row>
    <row r="25" spans="1:4">
      <c r="A25" s="121" t="s">
        <v>715</v>
      </c>
      <c r="B25" s="121" t="s">
        <v>8</v>
      </c>
      <c r="C25" s="256">
        <v>6.8164443255227206E-2</v>
      </c>
      <c r="D25" s="265">
        <f t="shared" si="0"/>
        <v>14</v>
      </c>
    </row>
    <row r="26" spans="1:4">
      <c r="A26" s="121" t="s">
        <v>634</v>
      </c>
      <c r="B26" s="121" t="s">
        <v>31</v>
      </c>
      <c r="C26" s="256">
        <v>6.8183109528589581E-2</v>
      </c>
      <c r="D26" s="265">
        <f t="shared" si="0"/>
        <v>13</v>
      </c>
    </row>
    <row r="27" spans="1:4">
      <c r="A27" s="121" t="s">
        <v>629</v>
      </c>
      <c r="B27" s="121" t="s">
        <v>26</v>
      </c>
      <c r="C27" s="256">
        <v>6.9209881449102575E-2</v>
      </c>
      <c r="D27" s="265">
        <f t="shared" si="0"/>
        <v>12</v>
      </c>
    </row>
    <row r="28" spans="1:4">
      <c r="A28" s="121" t="s">
        <v>636</v>
      </c>
      <c r="B28" s="121" t="s">
        <v>33</v>
      </c>
      <c r="C28" s="256">
        <v>7.0423180963733817E-2</v>
      </c>
      <c r="D28" s="265">
        <f t="shared" si="0"/>
        <v>11</v>
      </c>
    </row>
    <row r="29" spans="1:4">
      <c r="A29" s="121" t="s">
        <v>708</v>
      </c>
      <c r="B29" s="121" t="s">
        <v>16</v>
      </c>
      <c r="C29" s="256">
        <v>7.1537290715372931E-2</v>
      </c>
      <c r="D29" s="265">
        <f t="shared" si="0"/>
        <v>10</v>
      </c>
    </row>
    <row r="30" spans="1:4">
      <c r="A30" s="121" t="s">
        <v>704</v>
      </c>
      <c r="B30" s="121" t="s">
        <v>14</v>
      </c>
      <c r="C30" s="256">
        <v>7.2885692552382267E-2</v>
      </c>
      <c r="D30" s="265">
        <f t="shared" si="0"/>
        <v>9</v>
      </c>
    </row>
    <row r="31" spans="1:4">
      <c r="A31" s="121" t="s">
        <v>623</v>
      </c>
      <c r="B31" s="121" t="s">
        <v>20</v>
      </c>
      <c r="C31" s="256">
        <v>7.2980814779725206E-2</v>
      </c>
      <c r="D31" s="265">
        <f t="shared" si="0"/>
        <v>8</v>
      </c>
    </row>
    <row r="32" spans="1:4">
      <c r="A32" s="121" t="s">
        <v>712</v>
      </c>
      <c r="B32" s="121" t="s">
        <v>10</v>
      </c>
      <c r="C32" s="256">
        <v>7.4645274792519242E-2</v>
      </c>
      <c r="D32" s="265">
        <f t="shared" si="0"/>
        <v>7</v>
      </c>
    </row>
    <row r="33" spans="1:4">
      <c r="A33" s="121" t="s">
        <v>709</v>
      </c>
      <c r="B33" s="121" t="s">
        <v>5</v>
      </c>
      <c r="C33" s="256">
        <v>7.4762464265558964E-2</v>
      </c>
      <c r="D33" s="265">
        <f t="shared" si="0"/>
        <v>6</v>
      </c>
    </row>
    <row r="34" spans="1:4">
      <c r="A34" s="121" t="s">
        <v>714</v>
      </c>
      <c r="B34" s="121" t="s">
        <v>15</v>
      </c>
      <c r="C34" s="256">
        <v>7.7366902701285128E-2</v>
      </c>
      <c r="D34" s="265">
        <f t="shared" si="0"/>
        <v>5</v>
      </c>
    </row>
    <row r="35" spans="1:4">
      <c r="A35" s="121" t="s">
        <v>716</v>
      </c>
      <c r="B35" s="121" t="s">
        <v>4</v>
      </c>
      <c r="C35" s="256">
        <v>7.7772967682433414E-2</v>
      </c>
      <c r="D35" s="265">
        <f t="shared" si="0"/>
        <v>4</v>
      </c>
    </row>
    <row r="36" spans="1:4">
      <c r="A36" s="121" t="s">
        <v>635</v>
      </c>
      <c r="B36" s="121" t="s">
        <v>32</v>
      </c>
      <c r="C36" s="256">
        <v>7.842626628872483E-2</v>
      </c>
      <c r="D36" s="265">
        <f t="shared" si="0"/>
        <v>3</v>
      </c>
    </row>
    <row r="37" spans="1:4">
      <c r="A37" s="121" t="s">
        <v>717</v>
      </c>
      <c r="B37" s="121" t="s">
        <v>7</v>
      </c>
      <c r="C37" s="256">
        <v>8.0766020673019578E-2</v>
      </c>
      <c r="D37" s="265">
        <f t="shared" si="0"/>
        <v>2</v>
      </c>
    </row>
    <row r="38" spans="1:4">
      <c r="A38" s="121" t="s">
        <v>619</v>
      </c>
      <c r="B38" s="121" t="s">
        <v>13</v>
      </c>
      <c r="C38" s="256">
        <v>8.8895631067961209E-2</v>
      </c>
      <c r="D38" s="265">
        <f t="shared" si="0"/>
        <v>1</v>
      </c>
    </row>
    <row r="40" spans="1:4">
      <c r="B40" s="121" t="s">
        <v>1</v>
      </c>
      <c r="C40" s="267">
        <v>1</v>
      </c>
      <c r="D40" s="268">
        <f>[2]Inf.Nac.Obj.Gast!E7</f>
        <v>5.5999999999999994E-2</v>
      </c>
    </row>
    <row r="41" spans="1:4">
      <c r="C41" s="267">
        <v>0</v>
      </c>
      <c r="D41" s="268">
        <f>D40</f>
        <v>5.5999999999999994E-2</v>
      </c>
    </row>
  </sheetData>
  <autoFilter ref="A6:D38" xr:uid="{00000000-0009-0000-0000-000006000000}">
    <sortState ref="A7:D38">
      <sortCondition ref="C6:C38"/>
    </sortState>
  </autoFilter>
  <mergeCells count="1">
    <mergeCell ref="H1:I1"/>
  </mergeCells>
  <hyperlinks>
    <hyperlink ref="H1:I1" location="Index!A1" display="Regresar al Índice" xr:uid="{0B569D60-F260-4F25-A10A-99584BC404A6}"/>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C9E10-0E55-4D8D-BD00-79AB037976CA}">
  <sheetPr codeName="Hoja100"/>
  <dimension ref="A1:I41"/>
  <sheetViews>
    <sheetView workbookViewId="0">
      <selection activeCell="B19" sqref="B19"/>
    </sheetView>
  </sheetViews>
  <sheetFormatPr baseColWidth="10" defaultRowHeight="12"/>
  <cols>
    <col min="1" max="16384" width="11.42578125" style="121"/>
  </cols>
  <sheetData>
    <row r="1" spans="1:9" ht="15">
      <c r="A1" t="s">
        <v>1837</v>
      </c>
      <c r="H1" s="688" t="s">
        <v>38</v>
      </c>
      <c r="I1" s="688"/>
    </row>
    <row r="2" spans="1:9">
      <c r="A2" s="121" t="s">
        <v>55</v>
      </c>
    </row>
    <row r="6" spans="1:9">
      <c r="A6" s="121" t="s">
        <v>138</v>
      </c>
      <c r="B6" s="121" t="s">
        <v>727</v>
      </c>
      <c r="C6" s="121" t="s">
        <v>732</v>
      </c>
      <c r="D6" s="121" t="s">
        <v>139</v>
      </c>
    </row>
    <row r="7" spans="1:9">
      <c r="A7" s="121" t="s">
        <v>623</v>
      </c>
      <c r="B7" s="121" t="s">
        <v>20</v>
      </c>
      <c r="C7" s="256">
        <v>9.3655369997642859E-3</v>
      </c>
      <c r="D7" s="265">
        <f t="shared" ref="D7:D38" si="0">_xlfn.RANK.EQ(C7,$C$7:$C$38,0)</f>
        <v>32</v>
      </c>
    </row>
    <row r="8" spans="1:9">
      <c r="A8" s="121" t="s">
        <v>713</v>
      </c>
      <c r="B8" s="121" t="s">
        <v>0</v>
      </c>
      <c r="C8" s="256">
        <v>2.0389593508012831E-2</v>
      </c>
      <c r="D8" s="265">
        <f t="shared" si="0"/>
        <v>31</v>
      </c>
    </row>
    <row r="9" spans="1:9">
      <c r="A9" s="121" t="s">
        <v>631</v>
      </c>
      <c r="B9" s="121" t="s">
        <v>28</v>
      </c>
      <c r="C9" s="256">
        <v>2.1023732647439689E-2</v>
      </c>
      <c r="D9" s="265">
        <f t="shared" si="0"/>
        <v>30</v>
      </c>
    </row>
    <row r="10" spans="1:9">
      <c r="A10" s="121" t="s">
        <v>710</v>
      </c>
      <c r="B10" s="121" t="s">
        <v>12</v>
      </c>
      <c r="C10" s="256">
        <v>2.7748278892632251E-2</v>
      </c>
      <c r="D10" s="265">
        <f t="shared" si="0"/>
        <v>29</v>
      </c>
    </row>
    <row r="11" spans="1:9">
      <c r="A11" s="121" t="s">
        <v>622</v>
      </c>
      <c r="B11" s="121" t="s">
        <v>19</v>
      </c>
      <c r="C11" s="256">
        <v>3.222926943857183E-2</v>
      </c>
      <c r="D11" s="265">
        <f t="shared" si="0"/>
        <v>28</v>
      </c>
    </row>
    <row r="12" spans="1:9">
      <c r="A12" s="121" t="s">
        <v>627</v>
      </c>
      <c r="B12" s="121" t="s">
        <v>24</v>
      </c>
      <c r="C12" s="256">
        <v>3.361259155944317E-2</v>
      </c>
      <c r="D12" s="265">
        <f t="shared" si="0"/>
        <v>27</v>
      </c>
    </row>
    <row r="13" spans="1:9">
      <c r="A13" s="121" t="s">
        <v>619</v>
      </c>
      <c r="B13" s="121" t="s">
        <v>13</v>
      </c>
      <c r="C13" s="256">
        <v>3.3956193095514203E-2</v>
      </c>
      <c r="D13" s="265">
        <f t="shared" si="0"/>
        <v>26</v>
      </c>
    </row>
    <row r="14" spans="1:9">
      <c r="A14" s="121" t="s">
        <v>628</v>
      </c>
      <c r="B14" s="121" t="s">
        <v>25</v>
      </c>
      <c r="C14" s="256">
        <v>3.4379200074152932E-2</v>
      </c>
      <c r="D14" s="265">
        <f t="shared" si="0"/>
        <v>25</v>
      </c>
    </row>
    <row r="15" spans="1:9">
      <c r="A15" s="121" t="s">
        <v>625</v>
      </c>
      <c r="B15" s="121" t="s">
        <v>22</v>
      </c>
      <c r="C15" s="256">
        <v>3.5183372517449921E-2</v>
      </c>
      <c r="D15" s="265">
        <f t="shared" si="0"/>
        <v>24</v>
      </c>
    </row>
    <row r="16" spans="1:9">
      <c r="A16" s="121" t="s">
        <v>706</v>
      </c>
      <c r="B16" s="121" t="s">
        <v>6</v>
      </c>
      <c r="C16" s="256">
        <v>3.5654502845664578E-2</v>
      </c>
      <c r="D16" s="265">
        <f t="shared" si="0"/>
        <v>23</v>
      </c>
    </row>
    <row r="17" spans="1:4">
      <c r="A17" s="121" t="s">
        <v>705</v>
      </c>
      <c r="B17" s="121" t="s">
        <v>9</v>
      </c>
      <c r="C17" s="256">
        <v>3.6607598629038188E-2</v>
      </c>
      <c r="D17" s="265">
        <f t="shared" si="0"/>
        <v>22</v>
      </c>
    </row>
    <row r="18" spans="1:4">
      <c r="A18" s="121" t="s">
        <v>708</v>
      </c>
      <c r="B18" s="266" t="s">
        <v>16</v>
      </c>
      <c r="C18" s="256">
        <v>3.6658423134268342E-2</v>
      </c>
      <c r="D18" s="265">
        <f t="shared" si="0"/>
        <v>21</v>
      </c>
    </row>
    <row r="19" spans="1:4">
      <c r="A19" s="121" t="s">
        <v>707</v>
      </c>
      <c r="B19" s="121" t="s">
        <v>3</v>
      </c>
      <c r="C19" s="256">
        <v>3.7150927879286359E-2</v>
      </c>
      <c r="D19" s="265">
        <f t="shared" si="0"/>
        <v>20</v>
      </c>
    </row>
    <row r="20" spans="1:4">
      <c r="A20" s="121" t="s">
        <v>711</v>
      </c>
      <c r="B20" s="121" t="s">
        <v>11</v>
      </c>
      <c r="C20" s="256">
        <v>3.7775724362551853E-2</v>
      </c>
      <c r="D20" s="265">
        <f t="shared" si="0"/>
        <v>19</v>
      </c>
    </row>
    <row r="21" spans="1:4">
      <c r="A21" s="121" t="s">
        <v>632</v>
      </c>
      <c r="B21" s="121" t="s">
        <v>29</v>
      </c>
      <c r="C21" s="256">
        <v>3.8640373447033728E-2</v>
      </c>
      <c r="D21" s="265">
        <f t="shared" si="0"/>
        <v>18</v>
      </c>
    </row>
    <row r="22" spans="1:4">
      <c r="A22" s="121" t="s">
        <v>717</v>
      </c>
      <c r="B22" s="121" t="s">
        <v>7</v>
      </c>
      <c r="C22" s="256">
        <v>3.9480592208883135E-2</v>
      </c>
      <c r="D22" s="265">
        <f t="shared" si="0"/>
        <v>17</v>
      </c>
    </row>
    <row r="23" spans="1:4">
      <c r="A23" s="121" t="s">
        <v>621</v>
      </c>
      <c r="B23" s="121" t="s">
        <v>18</v>
      </c>
      <c r="C23" s="256">
        <v>4.2474027982460902E-2</v>
      </c>
      <c r="D23" s="265">
        <f t="shared" si="0"/>
        <v>16</v>
      </c>
    </row>
    <row r="24" spans="1:4">
      <c r="A24" s="121" t="s">
        <v>704</v>
      </c>
      <c r="B24" s="121" t="s">
        <v>14</v>
      </c>
      <c r="C24" s="256">
        <v>4.3105133336435987E-2</v>
      </c>
      <c r="D24" s="265">
        <f t="shared" si="0"/>
        <v>15</v>
      </c>
    </row>
    <row r="25" spans="1:4">
      <c r="A25" s="121" t="s">
        <v>634</v>
      </c>
      <c r="B25" s="121" t="s">
        <v>31</v>
      </c>
      <c r="C25" s="256">
        <v>4.3201217555537248E-2</v>
      </c>
      <c r="D25" s="265">
        <f t="shared" si="0"/>
        <v>14</v>
      </c>
    </row>
    <row r="26" spans="1:4">
      <c r="A26" s="121" t="s">
        <v>633</v>
      </c>
      <c r="B26" s="121" t="s">
        <v>30</v>
      </c>
      <c r="C26" s="256">
        <v>4.3694877087633671E-2</v>
      </c>
      <c r="D26" s="265">
        <f t="shared" si="0"/>
        <v>13</v>
      </c>
    </row>
    <row r="27" spans="1:4">
      <c r="A27" s="121" t="s">
        <v>620</v>
      </c>
      <c r="B27" s="121" t="s">
        <v>17</v>
      </c>
      <c r="C27" s="256">
        <v>4.5347451536901083E-2</v>
      </c>
      <c r="D27" s="265">
        <f t="shared" si="0"/>
        <v>12</v>
      </c>
    </row>
    <row r="28" spans="1:4">
      <c r="A28" s="121" t="s">
        <v>715</v>
      </c>
      <c r="B28" s="121" t="s">
        <v>8</v>
      </c>
      <c r="C28" s="256">
        <v>4.5853089485963679E-2</v>
      </c>
      <c r="D28" s="265">
        <f t="shared" si="0"/>
        <v>11</v>
      </c>
    </row>
    <row r="29" spans="1:4">
      <c r="A29" s="121" t="s">
        <v>712</v>
      </c>
      <c r="B29" s="121" t="s">
        <v>10</v>
      </c>
      <c r="C29" s="256">
        <v>4.7090153876916625E-2</v>
      </c>
      <c r="D29" s="265">
        <f t="shared" si="0"/>
        <v>10</v>
      </c>
    </row>
    <row r="30" spans="1:4">
      <c r="A30" s="121" t="s">
        <v>635</v>
      </c>
      <c r="B30" s="121" t="s">
        <v>32</v>
      </c>
      <c r="C30" s="256">
        <v>5.2521857321284199E-2</v>
      </c>
      <c r="D30" s="265">
        <f t="shared" si="0"/>
        <v>9</v>
      </c>
    </row>
    <row r="31" spans="1:4">
      <c r="A31" s="121" t="s">
        <v>716</v>
      </c>
      <c r="B31" s="121" t="s">
        <v>4</v>
      </c>
      <c r="C31" s="256">
        <v>5.4849754892788982E-2</v>
      </c>
      <c r="D31" s="265">
        <f t="shared" si="0"/>
        <v>8</v>
      </c>
    </row>
    <row r="32" spans="1:4">
      <c r="A32" s="121" t="s">
        <v>636</v>
      </c>
      <c r="B32" s="121" t="s">
        <v>33</v>
      </c>
      <c r="C32" s="256">
        <v>5.5448364571848555E-2</v>
      </c>
      <c r="D32" s="265">
        <f t="shared" si="0"/>
        <v>7</v>
      </c>
    </row>
    <row r="33" spans="1:4">
      <c r="A33" s="121" t="s">
        <v>630</v>
      </c>
      <c r="B33" s="121" t="s">
        <v>27</v>
      </c>
      <c r="C33" s="256">
        <v>5.6678296359686665E-2</v>
      </c>
      <c r="D33" s="265">
        <f t="shared" si="0"/>
        <v>6</v>
      </c>
    </row>
    <row r="34" spans="1:4">
      <c r="A34" s="121" t="s">
        <v>624</v>
      </c>
      <c r="B34" s="121" t="s">
        <v>21</v>
      </c>
      <c r="C34" s="256">
        <v>5.908543148095341E-2</v>
      </c>
      <c r="D34" s="265">
        <f t="shared" si="0"/>
        <v>5</v>
      </c>
    </row>
    <row r="35" spans="1:4">
      <c r="A35" s="121" t="s">
        <v>629</v>
      </c>
      <c r="B35" s="121" t="s">
        <v>26</v>
      </c>
      <c r="C35" s="256">
        <v>6.7409001590717638E-2</v>
      </c>
      <c r="D35" s="265">
        <f t="shared" si="0"/>
        <v>4</v>
      </c>
    </row>
    <row r="36" spans="1:4">
      <c r="A36" s="121" t="s">
        <v>626</v>
      </c>
      <c r="B36" s="121" t="s">
        <v>23</v>
      </c>
      <c r="C36" s="256">
        <v>6.7862051504629595E-2</v>
      </c>
      <c r="D36" s="265">
        <f t="shared" si="0"/>
        <v>3</v>
      </c>
    </row>
    <row r="37" spans="1:4">
      <c r="A37" s="121" t="s">
        <v>709</v>
      </c>
      <c r="B37" s="121" t="s">
        <v>5</v>
      </c>
      <c r="C37" s="256">
        <v>6.8280437845858036E-2</v>
      </c>
      <c r="D37" s="265">
        <f t="shared" si="0"/>
        <v>2</v>
      </c>
    </row>
    <row r="38" spans="1:4">
      <c r="A38" s="121" t="s">
        <v>714</v>
      </c>
      <c r="B38" s="121" t="s">
        <v>15</v>
      </c>
      <c r="C38" s="256">
        <v>8.0038484445869779E-2</v>
      </c>
      <c r="D38" s="265">
        <f t="shared" si="0"/>
        <v>1</v>
      </c>
    </row>
    <row r="40" spans="1:4">
      <c r="B40" s="121" t="s">
        <v>1</v>
      </c>
      <c r="C40" s="267">
        <v>1</v>
      </c>
      <c r="D40" s="268">
        <f>[2]Inf.Nac.Obj.Gast!E8</f>
        <v>4.0300000000000002E-2</v>
      </c>
    </row>
    <row r="41" spans="1:4">
      <c r="C41" s="267">
        <v>0</v>
      </c>
      <c r="D41" s="268">
        <f>D40</f>
        <v>4.0300000000000002E-2</v>
      </c>
    </row>
  </sheetData>
  <autoFilter ref="A6:D38" xr:uid="{00000000-0009-0000-0000-000007000000}">
    <sortState ref="A7:D38">
      <sortCondition ref="C6:C38"/>
    </sortState>
  </autoFilter>
  <mergeCells count="1">
    <mergeCell ref="H1:I1"/>
  </mergeCells>
  <hyperlinks>
    <hyperlink ref="H1:I1" location="Index!A1" display="Regresar al Índice" xr:uid="{0E55E0B2-E95C-4884-86E5-A0AD3BDD1E03}"/>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32AD9-483F-4C19-90AB-F3FB2420C1DF}">
  <sheetPr codeName="Hoja101"/>
  <dimension ref="A1:I41"/>
  <sheetViews>
    <sheetView workbookViewId="0">
      <selection activeCell="B19" sqref="B19"/>
    </sheetView>
  </sheetViews>
  <sheetFormatPr baseColWidth="10" defaultRowHeight="12"/>
  <cols>
    <col min="1" max="16384" width="11.42578125" style="121"/>
  </cols>
  <sheetData>
    <row r="1" spans="1:9" ht="15">
      <c r="A1" t="s">
        <v>1838</v>
      </c>
      <c r="H1" s="688" t="s">
        <v>38</v>
      </c>
      <c r="I1" s="688"/>
    </row>
    <row r="2" spans="1:9">
      <c r="A2" s="121" t="s">
        <v>55</v>
      </c>
    </row>
    <row r="6" spans="1:9">
      <c r="A6" s="121" t="s">
        <v>138</v>
      </c>
      <c r="B6" s="121" t="s">
        <v>727</v>
      </c>
      <c r="C6" s="121" t="s">
        <v>733</v>
      </c>
      <c r="D6" s="121" t="s">
        <v>139</v>
      </c>
    </row>
    <row r="7" spans="1:9">
      <c r="A7" s="121" t="s">
        <v>717</v>
      </c>
      <c r="B7" s="121" t="s">
        <v>7</v>
      </c>
      <c r="C7" s="256">
        <v>4.9415742443664132E-2</v>
      </c>
      <c r="D7" s="265">
        <f t="shared" ref="D7:D38" si="0">_xlfn.RANK.EQ(C7,$C$7:$C$38,0)</f>
        <v>32</v>
      </c>
    </row>
    <row r="8" spans="1:9">
      <c r="A8" s="121" t="s">
        <v>707</v>
      </c>
      <c r="B8" s="121" t="s">
        <v>3</v>
      </c>
      <c r="C8" s="256">
        <v>5.1386078034546083E-2</v>
      </c>
      <c r="D8" s="265">
        <f t="shared" si="0"/>
        <v>31</v>
      </c>
    </row>
    <row r="9" spans="1:9">
      <c r="A9" s="121" t="s">
        <v>708</v>
      </c>
      <c r="B9" s="121" t="s">
        <v>16</v>
      </c>
      <c r="C9" s="256">
        <v>5.287571400433326E-2</v>
      </c>
      <c r="D9" s="265">
        <f t="shared" si="0"/>
        <v>30</v>
      </c>
    </row>
    <row r="10" spans="1:9">
      <c r="A10" s="121" t="s">
        <v>619</v>
      </c>
      <c r="B10" s="121" t="s">
        <v>13</v>
      </c>
      <c r="C10" s="256">
        <v>5.4585234848911701E-2</v>
      </c>
      <c r="D10" s="265">
        <f t="shared" si="0"/>
        <v>29</v>
      </c>
    </row>
    <row r="11" spans="1:9">
      <c r="A11" s="121" t="s">
        <v>630</v>
      </c>
      <c r="B11" s="266" t="s">
        <v>27</v>
      </c>
      <c r="C11" s="256">
        <v>5.7402490557570775E-2</v>
      </c>
      <c r="D11" s="265">
        <f t="shared" si="0"/>
        <v>28</v>
      </c>
    </row>
    <row r="12" spans="1:9">
      <c r="A12" s="121" t="s">
        <v>714</v>
      </c>
      <c r="B12" s="121" t="s">
        <v>15</v>
      </c>
      <c r="C12" s="256">
        <v>6.0716563996610552E-2</v>
      </c>
      <c r="D12" s="265">
        <f t="shared" si="0"/>
        <v>27</v>
      </c>
    </row>
    <row r="13" spans="1:9">
      <c r="A13" s="121" t="s">
        <v>626</v>
      </c>
      <c r="B13" s="121" t="s">
        <v>23</v>
      </c>
      <c r="C13" s="256">
        <v>6.0977048525714984E-2</v>
      </c>
      <c r="D13" s="265">
        <f t="shared" si="0"/>
        <v>26</v>
      </c>
    </row>
    <row r="14" spans="1:9">
      <c r="A14" s="121" t="s">
        <v>633</v>
      </c>
      <c r="B14" s="121" t="s">
        <v>30</v>
      </c>
      <c r="C14" s="256">
        <v>6.1588092249764727E-2</v>
      </c>
      <c r="D14" s="265">
        <f t="shared" si="0"/>
        <v>25</v>
      </c>
    </row>
    <row r="15" spans="1:9">
      <c r="A15" s="121" t="s">
        <v>629</v>
      </c>
      <c r="B15" s="121" t="s">
        <v>26</v>
      </c>
      <c r="C15" s="256">
        <v>6.2391172685290368E-2</v>
      </c>
      <c r="D15" s="265">
        <f t="shared" si="0"/>
        <v>24</v>
      </c>
    </row>
    <row r="16" spans="1:9">
      <c r="A16" s="121" t="s">
        <v>621</v>
      </c>
      <c r="B16" s="121" t="s">
        <v>18</v>
      </c>
      <c r="C16" s="256">
        <v>6.4225319485734109E-2</v>
      </c>
      <c r="D16" s="265">
        <f t="shared" si="0"/>
        <v>23</v>
      </c>
    </row>
    <row r="17" spans="1:4">
      <c r="A17" s="121" t="s">
        <v>625</v>
      </c>
      <c r="B17" s="121" t="s">
        <v>22</v>
      </c>
      <c r="C17" s="256">
        <v>6.4863332510310678E-2</v>
      </c>
      <c r="D17" s="265">
        <f t="shared" si="0"/>
        <v>22</v>
      </c>
    </row>
    <row r="18" spans="1:4">
      <c r="A18" s="121" t="s">
        <v>705</v>
      </c>
      <c r="B18" s="121" t="s">
        <v>9</v>
      </c>
      <c r="C18" s="256">
        <v>6.5851209669633842E-2</v>
      </c>
      <c r="D18" s="265">
        <f t="shared" si="0"/>
        <v>21</v>
      </c>
    </row>
    <row r="19" spans="1:4">
      <c r="A19" s="121" t="s">
        <v>704</v>
      </c>
      <c r="B19" s="121" t="s">
        <v>14</v>
      </c>
      <c r="C19" s="256">
        <v>6.6186731855673031E-2</v>
      </c>
      <c r="D19" s="265">
        <f t="shared" si="0"/>
        <v>20</v>
      </c>
    </row>
    <row r="20" spans="1:4">
      <c r="A20" s="121" t="s">
        <v>627</v>
      </c>
      <c r="B20" s="121" t="s">
        <v>24</v>
      </c>
      <c r="C20" s="256">
        <v>6.7849260197825542E-2</v>
      </c>
      <c r="D20" s="265">
        <f t="shared" si="0"/>
        <v>19</v>
      </c>
    </row>
    <row r="21" spans="1:4">
      <c r="A21" s="121" t="s">
        <v>711</v>
      </c>
      <c r="B21" s="121" t="s">
        <v>11</v>
      </c>
      <c r="C21" s="256">
        <v>6.8352333625645537E-2</v>
      </c>
      <c r="D21" s="265">
        <f t="shared" si="0"/>
        <v>18</v>
      </c>
    </row>
    <row r="22" spans="1:4">
      <c r="A22" s="121" t="s">
        <v>710</v>
      </c>
      <c r="B22" s="121" t="s">
        <v>12</v>
      </c>
      <c r="C22" s="256">
        <v>7.013993786872641E-2</v>
      </c>
      <c r="D22" s="265">
        <f t="shared" si="0"/>
        <v>17</v>
      </c>
    </row>
    <row r="23" spans="1:4">
      <c r="A23" s="121" t="s">
        <v>620</v>
      </c>
      <c r="B23" s="121" t="s">
        <v>17</v>
      </c>
      <c r="C23" s="256">
        <v>7.0682856667612537E-2</v>
      </c>
      <c r="D23" s="265">
        <f t="shared" si="0"/>
        <v>16</v>
      </c>
    </row>
    <row r="24" spans="1:4">
      <c r="A24" s="121" t="s">
        <v>631</v>
      </c>
      <c r="B24" s="121" t="s">
        <v>28</v>
      </c>
      <c r="C24" s="256">
        <v>7.1735021735021817E-2</v>
      </c>
      <c r="D24" s="265">
        <f t="shared" si="0"/>
        <v>15</v>
      </c>
    </row>
    <row r="25" spans="1:4">
      <c r="A25" s="121" t="s">
        <v>713</v>
      </c>
      <c r="B25" s="121" t="s">
        <v>0</v>
      </c>
      <c r="C25" s="256">
        <v>7.1840959623325401E-2</v>
      </c>
      <c r="D25" s="265">
        <f t="shared" si="0"/>
        <v>14</v>
      </c>
    </row>
    <row r="26" spans="1:4">
      <c r="A26" s="121" t="s">
        <v>622</v>
      </c>
      <c r="B26" s="121" t="s">
        <v>19</v>
      </c>
      <c r="C26" s="256">
        <v>7.2215686274509805E-2</v>
      </c>
      <c r="D26" s="265">
        <f t="shared" si="0"/>
        <v>13</v>
      </c>
    </row>
    <row r="27" spans="1:4">
      <c r="A27" s="121" t="s">
        <v>634</v>
      </c>
      <c r="B27" s="121" t="s">
        <v>31</v>
      </c>
      <c r="C27" s="256">
        <v>7.2790848596972144E-2</v>
      </c>
      <c r="D27" s="265">
        <f t="shared" si="0"/>
        <v>12</v>
      </c>
    </row>
    <row r="28" spans="1:4">
      <c r="A28" s="121" t="s">
        <v>709</v>
      </c>
      <c r="B28" s="121" t="s">
        <v>5</v>
      </c>
      <c r="C28" s="256">
        <v>7.5945620835163138E-2</v>
      </c>
      <c r="D28" s="265">
        <f t="shared" si="0"/>
        <v>11</v>
      </c>
    </row>
    <row r="29" spans="1:4">
      <c r="A29" s="121" t="s">
        <v>628</v>
      </c>
      <c r="B29" s="121" t="s">
        <v>25</v>
      </c>
      <c r="C29" s="256">
        <v>7.6819094701066001E-2</v>
      </c>
      <c r="D29" s="265">
        <f t="shared" si="0"/>
        <v>10</v>
      </c>
    </row>
    <row r="30" spans="1:4">
      <c r="A30" s="121" t="s">
        <v>706</v>
      </c>
      <c r="B30" s="121" t="s">
        <v>6</v>
      </c>
      <c r="C30" s="256">
        <v>7.6838751033528122E-2</v>
      </c>
      <c r="D30" s="265">
        <f t="shared" si="0"/>
        <v>9</v>
      </c>
    </row>
    <row r="31" spans="1:4">
      <c r="A31" s="121" t="s">
        <v>635</v>
      </c>
      <c r="B31" s="121" t="s">
        <v>32</v>
      </c>
      <c r="C31" s="256">
        <v>7.8276600809331007E-2</v>
      </c>
      <c r="D31" s="265">
        <f t="shared" si="0"/>
        <v>8</v>
      </c>
    </row>
    <row r="32" spans="1:4">
      <c r="A32" s="121" t="s">
        <v>624</v>
      </c>
      <c r="B32" s="121" t="s">
        <v>21</v>
      </c>
      <c r="C32" s="256">
        <v>8.0163877167643602E-2</v>
      </c>
      <c r="D32" s="265">
        <f t="shared" si="0"/>
        <v>7</v>
      </c>
    </row>
    <row r="33" spans="1:4">
      <c r="A33" s="121" t="s">
        <v>632</v>
      </c>
      <c r="B33" s="121" t="s">
        <v>29</v>
      </c>
      <c r="C33" s="256">
        <v>8.7102978939454664E-2</v>
      </c>
      <c r="D33" s="265">
        <f t="shared" si="0"/>
        <v>6</v>
      </c>
    </row>
    <row r="34" spans="1:4">
      <c r="A34" s="121" t="s">
        <v>716</v>
      </c>
      <c r="B34" s="121" t="s">
        <v>4</v>
      </c>
      <c r="C34" s="256">
        <v>9.0351540828163546E-2</v>
      </c>
      <c r="D34" s="265">
        <f t="shared" si="0"/>
        <v>5</v>
      </c>
    </row>
    <row r="35" spans="1:4">
      <c r="A35" s="121" t="s">
        <v>623</v>
      </c>
      <c r="B35" s="121" t="s">
        <v>20</v>
      </c>
      <c r="C35" s="256">
        <v>9.2685267704120097E-2</v>
      </c>
      <c r="D35" s="265">
        <f t="shared" si="0"/>
        <v>4</v>
      </c>
    </row>
    <row r="36" spans="1:4">
      <c r="A36" s="121" t="s">
        <v>712</v>
      </c>
      <c r="B36" s="121" t="s">
        <v>10</v>
      </c>
      <c r="C36" s="256">
        <v>9.5410616193562919E-2</v>
      </c>
      <c r="D36" s="265">
        <f t="shared" si="0"/>
        <v>3</v>
      </c>
    </row>
    <row r="37" spans="1:4">
      <c r="A37" s="121" t="s">
        <v>636</v>
      </c>
      <c r="B37" s="121" t="s">
        <v>33</v>
      </c>
      <c r="C37" s="256">
        <v>0.10282517864813139</v>
      </c>
      <c r="D37" s="265">
        <f t="shared" si="0"/>
        <v>2</v>
      </c>
    </row>
    <row r="38" spans="1:4">
      <c r="A38" s="121" t="s">
        <v>715</v>
      </c>
      <c r="B38" s="121" t="s">
        <v>8</v>
      </c>
      <c r="C38" s="256">
        <v>0.10283670177055873</v>
      </c>
      <c r="D38" s="265">
        <f t="shared" si="0"/>
        <v>1</v>
      </c>
    </row>
    <row r="40" spans="1:4">
      <c r="B40" s="121" t="s">
        <v>1</v>
      </c>
      <c r="C40" s="267">
        <v>1</v>
      </c>
      <c r="D40" s="268">
        <f>[2]Inf.Nac.Obj.Gast!E9</f>
        <v>7.2099999999999997E-2</v>
      </c>
    </row>
    <row r="41" spans="1:4">
      <c r="C41" s="267">
        <v>0</v>
      </c>
      <c r="D41" s="268">
        <f>D40</f>
        <v>7.2099999999999997E-2</v>
      </c>
    </row>
  </sheetData>
  <autoFilter ref="A6:D38" xr:uid="{00000000-0009-0000-0000-000008000000}">
    <sortState ref="A7:D38">
      <sortCondition ref="C6:C38"/>
    </sortState>
  </autoFilter>
  <mergeCells count="1">
    <mergeCell ref="H1:I1"/>
  </mergeCells>
  <hyperlinks>
    <hyperlink ref="H1:I1" location="Index!A1" display="Regresar al Índice" xr:uid="{E33555A6-E9E9-4DA5-85DD-8889E0EA73C2}"/>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CE50-24E4-4646-8844-A7D90CFBF8CF}">
  <sheetPr codeName="Hoja102"/>
  <dimension ref="A1:I41"/>
  <sheetViews>
    <sheetView workbookViewId="0">
      <selection activeCell="B19" sqref="B19"/>
    </sheetView>
  </sheetViews>
  <sheetFormatPr baseColWidth="10" defaultRowHeight="12"/>
  <cols>
    <col min="1" max="16384" width="11.42578125" style="121"/>
  </cols>
  <sheetData>
    <row r="1" spans="1:9" ht="15">
      <c r="A1" t="s">
        <v>1839</v>
      </c>
      <c r="H1" s="688" t="s">
        <v>38</v>
      </c>
      <c r="I1" s="688"/>
    </row>
    <row r="2" spans="1:9">
      <c r="A2" s="121" t="s">
        <v>55</v>
      </c>
    </row>
    <row r="6" spans="1:9">
      <c r="A6" s="121" t="s">
        <v>138</v>
      </c>
      <c r="B6" s="121" t="s">
        <v>727</v>
      </c>
      <c r="C6" s="121" t="s">
        <v>734</v>
      </c>
      <c r="D6" s="121" t="s">
        <v>139</v>
      </c>
    </row>
    <row r="7" spans="1:9">
      <c r="A7" s="121" t="s">
        <v>704</v>
      </c>
      <c r="B7" s="121" t="s">
        <v>14</v>
      </c>
      <c r="C7" s="256">
        <v>-4.6173272271542745E-4</v>
      </c>
      <c r="D7" s="265">
        <f t="shared" ref="D7:D38" si="0">_xlfn.RANK.EQ(C7,$C$7:$C$38,0)</f>
        <v>32</v>
      </c>
    </row>
    <row r="8" spans="1:9">
      <c r="A8" s="121" t="s">
        <v>627</v>
      </c>
      <c r="B8" s="121" t="s">
        <v>24</v>
      </c>
      <c r="C8" s="256">
        <v>5.1335190272931335E-3</v>
      </c>
      <c r="D8" s="265">
        <f t="shared" si="0"/>
        <v>31</v>
      </c>
    </row>
    <row r="9" spans="1:9">
      <c r="A9" s="121" t="s">
        <v>633</v>
      </c>
      <c r="B9" s="121" t="s">
        <v>30</v>
      </c>
      <c r="C9" s="256">
        <v>7.7285938914565472E-3</v>
      </c>
      <c r="D9" s="265">
        <f t="shared" si="0"/>
        <v>30</v>
      </c>
    </row>
    <row r="10" spans="1:9">
      <c r="A10" s="121" t="s">
        <v>625</v>
      </c>
      <c r="B10" s="121" t="s">
        <v>22</v>
      </c>
      <c r="C10" s="256">
        <v>1.252281106848906E-2</v>
      </c>
      <c r="D10" s="265">
        <f t="shared" si="0"/>
        <v>29</v>
      </c>
    </row>
    <row r="11" spans="1:9">
      <c r="A11" s="121" t="s">
        <v>706</v>
      </c>
      <c r="B11" s="121" t="s">
        <v>6</v>
      </c>
      <c r="C11" s="256">
        <v>1.4594480563067004E-2</v>
      </c>
      <c r="D11" s="265">
        <f t="shared" si="0"/>
        <v>28</v>
      </c>
    </row>
    <row r="12" spans="1:9">
      <c r="A12" s="121" t="s">
        <v>621</v>
      </c>
      <c r="B12" s="121" t="s">
        <v>18</v>
      </c>
      <c r="C12" s="256">
        <v>2.0385779122541525E-2</v>
      </c>
      <c r="D12" s="265">
        <f t="shared" si="0"/>
        <v>27</v>
      </c>
    </row>
    <row r="13" spans="1:9">
      <c r="A13" s="121" t="s">
        <v>705</v>
      </c>
      <c r="B13" s="121" t="s">
        <v>9</v>
      </c>
      <c r="C13" s="256">
        <v>2.05126271434093E-2</v>
      </c>
      <c r="D13" s="265">
        <f t="shared" si="0"/>
        <v>26</v>
      </c>
    </row>
    <row r="14" spans="1:9">
      <c r="A14" s="121" t="s">
        <v>626</v>
      </c>
      <c r="B14" s="121" t="s">
        <v>23</v>
      </c>
      <c r="C14" s="256">
        <v>2.1236921164404805E-2</v>
      </c>
      <c r="D14" s="265">
        <f t="shared" si="0"/>
        <v>25</v>
      </c>
    </row>
    <row r="15" spans="1:9">
      <c r="A15" s="121" t="s">
        <v>632</v>
      </c>
      <c r="B15" s="121" t="s">
        <v>29</v>
      </c>
      <c r="C15" s="256">
        <v>2.8369812910515005E-2</v>
      </c>
      <c r="D15" s="265">
        <f t="shared" si="0"/>
        <v>24</v>
      </c>
    </row>
    <row r="16" spans="1:9">
      <c r="A16" s="121" t="s">
        <v>623</v>
      </c>
      <c r="B16" s="121" t="s">
        <v>20</v>
      </c>
      <c r="C16" s="256">
        <v>2.8694022395798699E-2</v>
      </c>
      <c r="D16" s="265">
        <f t="shared" si="0"/>
        <v>23</v>
      </c>
    </row>
    <row r="17" spans="1:4">
      <c r="A17" s="121" t="s">
        <v>622</v>
      </c>
      <c r="B17" s="121" t="s">
        <v>19</v>
      </c>
      <c r="C17" s="256">
        <v>2.9268849310118607E-2</v>
      </c>
      <c r="D17" s="265">
        <f t="shared" si="0"/>
        <v>22</v>
      </c>
    </row>
    <row r="18" spans="1:4">
      <c r="A18" s="121" t="s">
        <v>631</v>
      </c>
      <c r="B18" s="121" t="s">
        <v>28</v>
      </c>
      <c r="C18" s="256">
        <v>2.9595555513917047E-2</v>
      </c>
      <c r="D18" s="265">
        <f t="shared" si="0"/>
        <v>21</v>
      </c>
    </row>
    <row r="19" spans="1:4">
      <c r="A19" s="121" t="s">
        <v>619</v>
      </c>
      <c r="B19" s="121" t="s">
        <v>13</v>
      </c>
      <c r="C19" s="256">
        <v>2.9823321554770375E-2</v>
      </c>
      <c r="D19" s="265">
        <f t="shared" si="0"/>
        <v>20</v>
      </c>
    </row>
    <row r="20" spans="1:4">
      <c r="A20" s="121" t="s">
        <v>717</v>
      </c>
      <c r="B20" s="121" t="s">
        <v>7</v>
      </c>
      <c r="C20" s="256">
        <v>3.0831796472312906E-2</v>
      </c>
      <c r="D20" s="265">
        <f t="shared" si="0"/>
        <v>19</v>
      </c>
    </row>
    <row r="21" spans="1:4">
      <c r="A21" s="121" t="s">
        <v>634</v>
      </c>
      <c r="B21" s="121" t="s">
        <v>31</v>
      </c>
      <c r="C21" s="256">
        <v>3.0843636500498612E-2</v>
      </c>
      <c r="D21" s="265">
        <f t="shared" si="0"/>
        <v>18</v>
      </c>
    </row>
    <row r="22" spans="1:4">
      <c r="A22" s="121" t="s">
        <v>708</v>
      </c>
      <c r="B22" s="121" t="s">
        <v>16</v>
      </c>
      <c r="C22" s="256">
        <v>3.1626690254161573E-2</v>
      </c>
      <c r="D22" s="265">
        <f t="shared" si="0"/>
        <v>17</v>
      </c>
    </row>
    <row r="23" spans="1:4">
      <c r="A23" s="121" t="s">
        <v>714</v>
      </c>
      <c r="B23" s="121" t="s">
        <v>15</v>
      </c>
      <c r="C23" s="256">
        <v>3.189590379556554E-2</v>
      </c>
      <c r="D23" s="265">
        <f t="shared" si="0"/>
        <v>16</v>
      </c>
    </row>
    <row r="24" spans="1:4">
      <c r="A24" s="121" t="s">
        <v>624</v>
      </c>
      <c r="B24" s="266" t="s">
        <v>21</v>
      </c>
      <c r="C24" s="256">
        <v>3.2089125880784657E-2</v>
      </c>
      <c r="D24" s="265">
        <f t="shared" si="0"/>
        <v>15</v>
      </c>
    </row>
    <row r="25" spans="1:4">
      <c r="A25" s="121" t="s">
        <v>620</v>
      </c>
      <c r="B25" s="121" t="s">
        <v>17</v>
      </c>
      <c r="C25" s="256">
        <v>3.2398280554300059E-2</v>
      </c>
      <c r="D25" s="265">
        <f t="shared" si="0"/>
        <v>14</v>
      </c>
    </row>
    <row r="26" spans="1:4">
      <c r="A26" s="121" t="s">
        <v>635</v>
      </c>
      <c r="B26" s="121" t="s">
        <v>32</v>
      </c>
      <c r="C26" s="256">
        <v>3.2457352763837828E-2</v>
      </c>
      <c r="D26" s="265">
        <f t="shared" si="0"/>
        <v>13</v>
      </c>
    </row>
    <row r="27" spans="1:4">
      <c r="A27" s="121" t="s">
        <v>628</v>
      </c>
      <c r="B27" s="121" t="s">
        <v>25</v>
      </c>
      <c r="C27" s="256">
        <v>3.3708503327306565E-2</v>
      </c>
      <c r="D27" s="265">
        <f t="shared" si="0"/>
        <v>12</v>
      </c>
    </row>
    <row r="28" spans="1:4">
      <c r="A28" s="121" t="s">
        <v>709</v>
      </c>
      <c r="B28" s="121" t="s">
        <v>5</v>
      </c>
      <c r="C28" s="256">
        <v>3.3998117086479547E-2</v>
      </c>
      <c r="D28" s="265">
        <f t="shared" si="0"/>
        <v>11</v>
      </c>
    </row>
    <row r="29" spans="1:4">
      <c r="A29" s="121" t="s">
        <v>629</v>
      </c>
      <c r="B29" s="121" t="s">
        <v>26</v>
      </c>
      <c r="C29" s="256">
        <v>3.4202202659959637E-2</v>
      </c>
      <c r="D29" s="265">
        <f t="shared" si="0"/>
        <v>10</v>
      </c>
    </row>
    <row r="30" spans="1:4">
      <c r="A30" s="121" t="s">
        <v>707</v>
      </c>
      <c r="B30" s="121" t="s">
        <v>3</v>
      </c>
      <c r="C30" s="256">
        <v>3.6452716522256581E-2</v>
      </c>
      <c r="D30" s="265">
        <f t="shared" si="0"/>
        <v>9</v>
      </c>
    </row>
    <row r="31" spans="1:4">
      <c r="A31" s="121" t="s">
        <v>710</v>
      </c>
      <c r="B31" s="121" t="s">
        <v>12</v>
      </c>
      <c r="C31" s="256">
        <v>4.1028983864263208E-2</v>
      </c>
      <c r="D31" s="265">
        <f t="shared" si="0"/>
        <v>8</v>
      </c>
    </row>
    <row r="32" spans="1:4">
      <c r="A32" s="121" t="s">
        <v>630</v>
      </c>
      <c r="B32" s="121" t="s">
        <v>27</v>
      </c>
      <c r="C32" s="256">
        <v>4.2193808882907233E-2</v>
      </c>
      <c r="D32" s="265">
        <f t="shared" si="0"/>
        <v>7</v>
      </c>
    </row>
    <row r="33" spans="1:4">
      <c r="A33" s="121" t="s">
        <v>715</v>
      </c>
      <c r="B33" s="121" t="s">
        <v>8</v>
      </c>
      <c r="C33" s="256">
        <v>4.4753425836497059E-2</v>
      </c>
      <c r="D33" s="265">
        <f t="shared" si="0"/>
        <v>6</v>
      </c>
    </row>
    <row r="34" spans="1:4">
      <c r="A34" s="121" t="s">
        <v>636</v>
      </c>
      <c r="B34" s="121" t="s">
        <v>33</v>
      </c>
      <c r="C34" s="256">
        <v>4.5377601661985956E-2</v>
      </c>
      <c r="D34" s="265">
        <f t="shared" si="0"/>
        <v>5</v>
      </c>
    </row>
    <row r="35" spans="1:4">
      <c r="A35" s="121" t="s">
        <v>712</v>
      </c>
      <c r="B35" s="121" t="s">
        <v>10</v>
      </c>
      <c r="C35" s="256">
        <v>5.398063863603525E-2</v>
      </c>
      <c r="D35" s="265">
        <f t="shared" si="0"/>
        <v>4</v>
      </c>
    </row>
    <row r="36" spans="1:4">
      <c r="A36" s="121" t="s">
        <v>713</v>
      </c>
      <c r="B36" s="121" t="s">
        <v>0</v>
      </c>
      <c r="C36" s="256">
        <v>5.5115075962659354E-2</v>
      </c>
      <c r="D36" s="265">
        <f t="shared" si="0"/>
        <v>3</v>
      </c>
    </row>
    <row r="37" spans="1:4">
      <c r="A37" s="121" t="s">
        <v>716</v>
      </c>
      <c r="B37" s="121" t="s">
        <v>4</v>
      </c>
      <c r="C37" s="256">
        <v>5.965881648345267E-2</v>
      </c>
      <c r="D37" s="265">
        <f t="shared" si="0"/>
        <v>2</v>
      </c>
    </row>
    <row r="38" spans="1:4">
      <c r="A38" s="121" t="s">
        <v>711</v>
      </c>
      <c r="B38" s="121" t="s">
        <v>11</v>
      </c>
      <c r="C38" s="256">
        <v>6.2448778888706806E-2</v>
      </c>
      <c r="D38" s="265">
        <f t="shared" si="0"/>
        <v>1</v>
      </c>
    </row>
    <row r="40" spans="1:4">
      <c r="B40" s="121" t="s">
        <v>1</v>
      </c>
      <c r="C40" s="267">
        <v>1</v>
      </c>
      <c r="D40" s="268">
        <f>[2]Inf.Nac.Obj.Gast!E10</f>
        <v>2.92E-2</v>
      </c>
    </row>
    <row r="41" spans="1:4">
      <c r="C41" s="267">
        <v>0</v>
      </c>
      <c r="D41" s="268">
        <f>D40</f>
        <v>2.92E-2</v>
      </c>
    </row>
  </sheetData>
  <autoFilter ref="A6:D38" xr:uid="{00000000-0009-0000-0000-000009000000}">
    <sortState ref="A7:D38">
      <sortCondition ref="C6:C38"/>
    </sortState>
  </autoFilter>
  <mergeCells count="1">
    <mergeCell ref="H1:I1"/>
  </mergeCells>
  <hyperlinks>
    <hyperlink ref="H1:I1" location="Index!A1" display="Regresar al Índice" xr:uid="{2184E6E6-5500-4530-A79C-45DD117A5598}"/>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6751A-10D9-4FBF-AD4C-33E924DC1197}">
  <sheetPr codeName="Hoja103"/>
  <dimension ref="A1:I41"/>
  <sheetViews>
    <sheetView topLeftCell="A13" workbookViewId="0">
      <selection activeCell="B19" sqref="B19"/>
    </sheetView>
  </sheetViews>
  <sheetFormatPr baseColWidth="10" defaultRowHeight="12"/>
  <cols>
    <col min="1" max="16384" width="11.42578125" style="121"/>
  </cols>
  <sheetData>
    <row r="1" spans="1:9" ht="15">
      <c r="A1" t="s">
        <v>1840</v>
      </c>
      <c r="H1" s="688" t="s">
        <v>38</v>
      </c>
      <c r="I1" s="688"/>
    </row>
    <row r="2" spans="1:9">
      <c r="A2" s="121" t="s">
        <v>55</v>
      </c>
    </row>
    <row r="6" spans="1:9">
      <c r="A6" s="121" t="s">
        <v>138</v>
      </c>
      <c r="B6" s="121" t="s">
        <v>727</v>
      </c>
      <c r="C6" s="121" t="s">
        <v>735</v>
      </c>
      <c r="D6" s="121" t="s">
        <v>139</v>
      </c>
    </row>
    <row r="7" spans="1:9">
      <c r="A7" s="121" t="s">
        <v>710</v>
      </c>
      <c r="B7" s="121" t="s">
        <v>12</v>
      </c>
      <c r="C7" s="256">
        <v>1.375011375011371E-2</v>
      </c>
      <c r="D7" s="265">
        <f t="shared" ref="D7:D38" si="0">_xlfn.RANK.EQ(C7,$C$7:$C$38,0)</f>
        <v>32</v>
      </c>
    </row>
    <row r="8" spans="1:9">
      <c r="A8" s="121" t="s">
        <v>709</v>
      </c>
      <c r="B8" s="121" t="s">
        <v>5</v>
      </c>
      <c r="C8" s="256">
        <v>3.535529184232631E-2</v>
      </c>
      <c r="D8" s="265">
        <f t="shared" si="0"/>
        <v>31</v>
      </c>
    </row>
    <row r="9" spans="1:9">
      <c r="A9" s="121" t="s">
        <v>619</v>
      </c>
      <c r="B9" s="121" t="s">
        <v>13</v>
      </c>
      <c r="C9" s="256">
        <v>3.7060128729393224E-2</v>
      </c>
      <c r="D9" s="265">
        <f t="shared" si="0"/>
        <v>30</v>
      </c>
    </row>
    <row r="10" spans="1:9">
      <c r="A10" s="121" t="s">
        <v>631</v>
      </c>
      <c r="B10" s="121" t="s">
        <v>28</v>
      </c>
      <c r="C10" s="256">
        <v>3.8406567549195712E-2</v>
      </c>
      <c r="D10" s="265">
        <f t="shared" si="0"/>
        <v>29</v>
      </c>
    </row>
    <row r="11" spans="1:9">
      <c r="A11" s="121" t="s">
        <v>717</v>
      </c>
      <c r="B11" s="121" t="s">
        <v>7</v>
      </c>
      <c r="C11" s="256">
        <v>3.8949507524440659E-2</v>
      </c>
      <c r="D11" s="265">
        <f t="shared" si="0"/>
        <v>28</v>
      </c>
    </row>
    <row r="12" spans="1:9">
      <c r="A12" s="121" t="s">
        <v>707</v>
      </c>
      <c r="B12" s="121" t="s">
        <v>3</v>
      </c>
      <c r="C12" s="256">
        <v>4.0964746857715235E-2</v>
      </c>
      <c r="D12" s="265">
        <f t="shared" si="0"/>
        <v>27</v>
      </c>
    </row>
    <row r="13" spans="1:9">
      <c r="A13" s="121" t="s">
        <v>632</v>
      </c>
      <c r="B13" s="121" t="s">
        <v>29</v>
      </c>
      <c r="C13" s="256">
        <v>4.4341137539146758E-2</v>
      </c>
      <c r="D13" s="265">
        <f t="shared" si="0"/>
        <v>26</v>
      </c>
    </row>
    <row r="14" spans="1:9">
      <c r="A14" s="121" t="s">
        <v>634</v>
      </c>
      <c r="B14" s="121" t="s">
        <v>31</v>
      </c>
      <c r="C14" s="256">
        <v>4.6428603871624174E-2</v>
      </c>
      <c r="D14" s="265">
        <f t="shared" si="0"/>
        <v>25</v>
      </c>
    </row>
    <row r="15" spans="1:9">
      <c r="A15" s="121" t="s">
        <v>625</v>
      </c>
      <c r="B15" s="121" t="s">
        <v>22</v>
      </c>
      <c r="C15" s="256">
        <v>5.2588967971530259E-2</v>
      </c>
      <c r="D15" s="265">
        <f t="shared" si="0"/>
        <v>24</v>
      </c>
    </row>
    <row r="16" spans="1:9">
      <c r="A16" s="121" t="s">
        <v>706</v>
      </c>
      <c r="B16" s="121" t="s">
        <v>6</v>
      </c>
      <c r="C16" s="256">
        <v>5.2939416197393778E-2</v>
      </c>
      <c r="D16" s="265">
        <f t="shared" si="0"/>
        <v>23</v>
      </c>
    </row>
    <row r="17" spans="1:4">
      <c r="A17" s="121" t="s">
        <v>623</v>
      </c>
      <c r="B17" s="121" t="s">
        <v>20</v>
      </c>
      <c r="C17" s="256">
        <v>5.4598820513285087E-2</v>
      </c>
      <c r="D17" s="265">
        <f t="shared" si="0"/>
        <v>22</v>
      </c>
    </row>
    <row r="18" spans="1:4">
      <c r="A18" s="121" t="s">
        <v>621</v>
      </c>
      <c r="B18" s="121" t="s">
        <v>18</v>
      </c>
      <c r="C18" s="256">
        <v>5.6376131380897421E-2</v>
      </c>
      <c r="D18" s="265">
        <f t="shared" si="0"/>
        <v>21</v>
      </c>
    </row>
    <row r="19" spans="1:4">
      <c r="A19" s="121" t="s">
        <v>714</v>
      </c>
      <c r="B19" s="121" t="s">
        <v>15</v>
      </c>
      <c r="C19" s="256">
        <v>5.6668206563584157E-2</v>
      </c>
      <c r="D19" s="265">
        <f t="shared" si="0"/>
        <v>20</v>
      </c>
    </row>
    <row r="20" spans="1:4">
      <c r="A20" s="121" t="s">
        <v>705</v>
      </c>
      <c r="B20" s="121" t="s">
        <v>9</v>
      </c>
      <c r="C20" s="256">
        <v>5.8084686265906092E-2</v>
      </c>
      <c r="D20" s="265">
        <f t="shared" si="0"/>
        <v>19</v>
      </c>
    </row>
    <row r="21" spans="1:4">
      <c r="A21" s="121" t="s">
        <v>620</v>
      </c>
      <c r="B21" s="266" t="s">
        <v>17</v>
      </c>
      <c r="C21" s="256">
        <v>5.8936423268218942E-2</v>
      </c>
      <c r="D21" s="265">
        <f t="shared" si="0"/>
        <v>18</v>
      </c>
    </row>
    <row r="22" spans="1:4">
      <c r="A22" s="121" t="s">
        <v>622</v>
      </c>
      <c r="B22" s="121" t="s">
        <v>19</v>
      </c>
      <c r="C22" s="256">
        <v>6.1409226532017511E-2</v>
      </c>
      <c r="D22" s="265">
        <f t="shared" si="0"/>
        <v>17</v>
      </c>
    </row>
    <row r="23" spans="1:4">
      <c r="A23" s="121" t="s">
        <v>627</v>
      </c>
      <c r="B23" s="121" t="s">
        <v>24</v>
      </c>
      <c r="C23" s="256">
        <v>6.1705837615240552E-2</v>
      </c>
      <c r="D23" s="265">
        <f t="shared" si="0"/>
        <v>16</v>
      </c>
    </row>
    <row r="24" spans="1:4">
      <c r="A24" s="121" t="s">
        <v>713</v>
      </c>
      <c r="B24" s="121" t="s">
        <v>0</v>
      </c>
      <c r="C24" s="256">
        <v>6.4015658247964111E-2</v>
      </c>
      <c r="D24" s="265">
        <f t="shared" si="0"/>
        <v>15</v>
      </c>
    </row>
    <row r="25" spans="1:4">
      <c r="A25" s="121" t="s">
        <v>635</v>
      </c>
      <c r="B25" s="121" t="s">
        <v>32</v>
      </c>
      <c r="C25" s="256">
        <v>6.6629611003767256E-2</v>
      </c>
      <c r="D25" s="265">
        <f t="shared" si="0"/>
        <v>14</v>
      </c>
    </row>
    <row r="26" spans="1:4">
      <c r="A26" s="121" t="s">
        <v>708</v>
      </c>
      <c r="B26" s="121" t="s">
        <v>16</v>
      </c>
      <c r="C26" s="256">
        <v>6.7331040521388941E-2</v>
      </c>
      <c r="D26" s="265">
        <f t="shared" si="0"/>
        <v>13</v>
      </c>
    </row>
    <row r="27" spans="1:4">
      <c r="A27" s="121" t="s">
        <v>715</v>
      </c>
      <c r="B27" s="121" t="s">
        <v>8</v>
      </c>
      <c r="C27" s="256">
        <v>6.8786101285093784E-2</v>
      </c>
      <c r="D27" s="265">
        <f t="shared" si="0"/>
        <v>12</v>
      </c>
    </row>
    <row r="28" spans="1:4">
      <c r="A28" s="121" t="s">
        <v>626</v>
      </c>
      <c r="B28" s="121" t="s">
        <v>23</v>
      </c>
      <c r="C28" s="256">
        <v>7.1196116575459462E-2</v>
      </c>
      <c r="D28" s="265">
        <f t="shared" si="0"/>
        <v>11</v>
      </c>
    </row>
    <row r="29" spans="1:4">
      <c r="A29" s="121" t="s">
        <v>624</v>
      </c>
      <c r="B29" s="121" t="s">
        <v>21</v>
      </c>
      <c r="C29" s="256">
        <v>7.2882153701328126E-2</v>
      </c>
      <c r="D29" s="265">
        <f t="shared" si="0"/>
        <v>10</v>
      </c>
    </row>
    <row r="30" spans="1:4">
      <c r="A30" s="121" t="s">
        <v>636</v>
      </c>
      <c r="B30" s="121" t="s">
        <v>33</v>
      </c>
      <c r="C30" s="256">
        <v>7.4466283371217176E-2</v>
      </c>
      <c r="D30" s="265">
        <f t="shared" si="0"/>
        <v>9</v>
      </c>
    </row>
    <row r="31" spans="1:4">
      <c r="A31" s="121" t="s">
        <v>712</v>
      </c>
      <c r="B31" s="121" t="s">
        <v>10</v>
      </c>
      <c r="C31" s="256">
        <v>7.6253546114863402E-2</v>
      </c>
      <c r="D31" s="265">
        <f t="shared" si="0"/>
        <v>8</v>
      </c>
    </row>
    <row r="32" spans="1:4">
      <c r="A32" s="121" t="s">
        <v>716</v>
      </c>
      <c r="B32" s="121" t="s">
        <v>4</v>
      </c>
      <c r="C32" s="256">
        <v>7.6497853767629811E-2</v>
      </c>
      <c r="D32" s="265">
        <f t="shared" si="0"/>
        <v>7</v>
      </c>
    </row>
    <row r="33" spans="1:4">
      <c r="A33" s="121" t="s">
        <v>629</v>
      </c>
      <c r="B33" s="121" t="s">
        <v>26</v>
      </c>
      <c r="C33" s="256">
        <v>7.7069262657785603E-2</v>
      </c>
      <c r="D33" s="265">
        <f t="shared" si="0"/>
        <v>6</v>
      </c>
    </row>
    <row r="34" spans="1:4">
      <c r="A34" s="121" t="s">
        <v>630</v>
      </c>
      <c r="B34" s="121" t="s">
        <v>27</v>
      </c>
      <c r="C34" s="256">
        <v>8.0129877138385638E-2</v>
      </c>
      <c r="D34" s="265">
        <f t="shared" si="0"/>
        <v>5</v>
      </c>
    </row>
    <row r="35" spans="1:4">
      <c r="A35" s="121" t="s">
        <v>704</v>
      </c>
      <c r="B35" s="121" t="s">
        <v>14</v>
      </c>
      <c r="C35" s="256">
        <v>8.4660808108987767E-2</v>
      </c>
      <c r="D35" s="265">
        <f t="shared" si="0"/>
        <v>4</v>
      </c>
    </row>
    <row r="36" spans="1:4">
      <c r="A36" s="121" t="s">
        <v>628</v>
      </c>
      <c r="B36" s="121" t="s">
        <v>25</v>
      </c>
      <c r="C36" s="256">
        <v>8.7499777354256125E-2</v>
      </c>
      <c r="D36" s="265">
        <f t="shared" si="0"/>
        <v>3</v>
      </c>
    </row>
    <row r="37" spans="1:4">
      <c r="A37" s="121" t="s">
        <v>633</v>
      </c>
      <c r="B37" s="121" t="s">
        <v>30</v>
      </c>
      <c r="C37" s="256">
        <v>9.1757543625510724E-2</v>
      </c>
      <c r="D37" s="265">
        <f t="shared" si="0"/>
        <v>2</v>
      </c>
    </row>
    <row r="38" spans="1:4">
      <c r="A38" s="121" t="s">
        <v>711</v>
      </c>
      <c r="B38" s="121" t="s">
        <v>11</v>
      </c>
      <c r="C38" s="256">
        <v>0.1091693731369844</v>
      </c>
      <c r="D38" s="265">
        <f t="shared" si="0"/>
        <v>1</v>
      </c>
    </row>
    <row r="40" spans="1:4">
      <c r="B40" s="121" t="s">
        <v>1</v>
      </c>
      <c r="C40" s="267">
        <v>1</v>
      </c>
      <c r="D40" s="268">
        <f>[2]Inf.Nac.Obj.Gast!E11</f>
        <v>6.1699999999999998E-2</v>
      </c>
    </row>
    <row r="41" spans="1:4">
      <c r="C41" s="267">
        <v>0</v>
      </c>
      <c r="D41" s="268">
        <f>D40</f>
        <v>6.1699999999999998E-2</v>
      </c>
    </row>
  </sheetData>
  <autoFilter ref="A6:D38" xr:uid="{00000000-0009-0000-0000-00000A000000}">
    <sortState ref="A7:D38">
      <sortCondition ref="C6:C38"/>
    </sortState>
  </autoFilter>
  <mergeCells count="1">
    <mergeCell ref="H1:I1"/>
  </mergeCells>
  <hyperlinks>
    <hyperlink ref="H1:I1" location="Index!A1" display="Regresar al Índice" xr:uid="{F478398F-7808-47C5-B4DE-68DF3A2F8F97}"/>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A8228-1639-4CC8-98EC-917BF2FBBF6D}">
  <sheetPr codeName="Hoja104"/>
  <dimension ref="A1:I26"/>
  <sheetViews>
    <sheetView workbookViewId="0">
      <selection activeCell="B19" sqref="B19"/>
    </sheetView>
  </sheetViews>
  <sheetFormatPr baseColWidth="10" defaultRowHeight="12"/>
  <cols>
    <col min="1" max="2" width="11.42578125" style="121"/>
    <col min="3" max="5" width="12" style="121" bestFit="1" customWidth="1"/>
    <col min="6" max="16384" width="11.42578125" style="121"/>
  </cols>
  <sheetData>
    <row r="1" spans="1:9" ht="15">
      <c r="A1" t="s">
        <v>1841</v>
      </c>
      <c r="H1" s="688" t="s">
        <v>38</v>
      </c>
      <c r="I1" s="688"/>
    </row>
    <row r="2" spans="1:9">
      <c r="A2" s="246" t="s">
        <v>736</v>
      </c>
    </row>
    <row r="6" spans="1:9">
      <c r="C6" s="260" t="s">
        <v>737</v>
      </c>
      <c r="D6" s="260" t="s">
        <v>738</v>
      </c>
      <c r="E6" s="260" t="s">
        <v>739</v>
      </c>
    </row>
    <row r="7" spans="1:9">
      <c r="A7" s="261" t="s">
        <v>896</v>
      </c>
      <c r="B7" s="262">
        <v>2021</v>
      </c>
      <c r="C7" s="124">
        <v>20.908696735740499</v>
      </c>
      <c r="D7" s="124">
        <v>22.714640909099099</v>
      </c>
      <c r="E7" s="263">
        <v>21.9336598319891</v>
      </c>
    </row>
    <row r="8" spans="1:9">
      <c r="A8" s="261" t="s">
        <v>897</v>
      </c>
      <c r="B8" s="262">
        <v>2021</v>
      </c>
      <c r="C8" s="124">
        <v>20.703406384278502</v>
      </c>
      <c r="D8" s="124">
        <v>22.6270970072441</v>
      </c>
      <c r="E8" s="263">
        <v>21.801951594903802</v>
      </c>
    </row>
    <row r="9" spans="1:9">
      <c r="B9" s="264"/>
      <c r="C9" s="256"/>
      <c r="D9" s="256"/>
      <c r="E9" s="256"/>
    </row>
    <row r="10" spans="1:9">
      <c r="C10" s="124"/>
      <c r="D10" s="124"/>
      <c r="E10" s="124"/>
    </row>
    <row r="11" spans="1:9">
      <c r="C11" s="256"/>
      <c r="D11" s="256"/>
      <c r="E11" s="256"/>
    </row>
    <row r="12" spans="1:9">
      <c r="D12" s="124"/>
      <c r="E12" s="124"/>
    </row>
    <row r="14" spans="1:9">
      <c r="B14" s="121" t="s">
        <v>805</v>
      </c>
      <c r="C14" s="121" t="s">
        <v>804</v>
      </c>
    </row>
    <row r="15" spans="1:9">
      <c r="B15" s="121">
        <v>20.91</v>
      </c>
      <c r="C15" s="121">
        <v>20.7</v>
      </c>
    </row>
    <row r="16" spans="1:9">
      <c r="C16" s="256">
        <f>C15/B15-1</f>
        <v>-1.0043041606886738E-2</v>
      </c>
    </row>
    <row r="17" spans="2:5">
      <c r="C17" s="124">
        <f>C15-B15</f>
        <v>-0.21000000000000085</v>
      </c>
    </row>
    <row r="19" spans="2:5">
      <c r="B19" s="121" t="s">
        <v>807</v>
      </c>
      <c r="C19" s="121" t="s">
        <v>806</v>
      </c>
      <c r="D19" s="256"/>
      <c r="E19" s="256"/>
    </row>
    <row r="20" spans="2:5">
      <c r="B20" s="121">
        <v>22.71</v>
      </c>
      <c r="C20" s="121">
        <v>22.63</v>
      </c>
    </row>
    <row r="21" spans="2:5">
      <c r="C21" s="256">
        <f>C20/B20-1</f>
        <v>-3.5226772346984569E-3</v>
      </c>
    </row>
    <row r="22" spans="2:5">
      <c r="C22" s="124">
        <f>C20-B20</f>
        <v>-8.0000000000001847E-2</v>
      </c>
      <c r="D22" s="257"/>
    </row>
    <row r="23" spans="2:5">
      <c r="B23" s="121" t="s">
        <v>808</v>
      </c>
      <c r="C23" s="121" t="s">
        <v>809</v>
      </c>
      <c r="D23" s="257"/>
    </row>
    <row r="24" spans="2:5">
      <c r="B24" s="121">
        <v>21.93</v>
      </c>
      <c r="C24" s="121">
        <v>21.8</v>
      </c>
      <c r="D24" s="257"/>
    </row>
    <row r="25" spans="2:5">
      <c r="C25" s="256">
        <f>C24/B24-1</f>
        <v>-5.9279525763793472E-3</v>
      </c>
    </row>
    <row r="26" spans="2:5">
      <c r="C26" s="124">
        <f>C24-B24</f>
        <v>-0.12999999999999901</v>
      </c>
    </row>
  </sheetData>
  <mergeCells count="1">
    <mergeCell ref="H1:I1"/>
  </mergeCells>
  <hyperlinks>
    <hyperlink ref="H1:I1" location="Index!A1" display="Regresar al Índice" xr:uid="{80D092D2-1F37-4682-A6D3-F35B7FC3AD00}"/>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B3001-DF1D-4C6A-A42E-CC2FE5BA4EBD}">
  <sheetPr codeName="Hoja16"/>
  <dimension ref="A1:I26"/>
  <sheetViews>
    <sheetView workbookViewId="0">
      <selection activeCell="B19" sqref="B19"/>
    </sheetView>
  </sheetViews>
  <sheetFormatPr baseColWidth="10" defaultRowHeight="12"/>
  <cols>
    <col min="1" max="1" width="27.85546875" style="421" customWidth="1"/>
    <col min="2" max="2" width="14.28515625" style="421" customWidth="1"/>
    <col min="3" max="3" width="15.85546875" style="421" customWidth="1"/>
    <col min="4" max="4" width="16.85546875" style="421" customWidth="1"/>
    <col min="5" max="16384" width="11.42578125" style="421"/>
  </cols>
  <sheetData>
    <row r="1" spans="1:9" ht="15">
      <c r="A1" t="s">
        <v>1752</v>
      </c>
      <c r="H1" s="688" t="s">
        <v>38</v>
      </c>
      <c r="I1" s="688"/>
    </row>
    <row r="2" spans="1:9">
      <c r="A2" s="583" t="s">
        <v>1634</v>
      </c>
    </row>
    <row r="6" spans="1:9">
      <c r="A6" s="584" t="s">
        <v>1544</v>
      </c>
      <c r="B6" s="585" t="s">
        <v>787</v>
      </c>
      <c r="C6" s="585" t="s">
        <v>1545</v>
      </c>
      <c r="D6" s="585" t="s">
        <v>1546</v>
      </c>
    </row>
    <row r="7" spans="1:9">
      <c r="A7" s="586" t="s">
        <v>1547</v>
      </c>
      <c r="B7" s="587" t="s">
        <v>154</v>
      </c>
      <c r="C7" s="588">
        <v>52357000</v>
      </c>
      <c r="D7" s="587">
        <v>7</v>
      </c>
    </row>
    <row r="8" spans="1:9">
      <c r="A8" s="586" t="s">
        <v>1548</v>
      </c>
      <c r="B8" s="421" t="s">
        <v>154</v>
      </c>
      <c r="C8" s="438">
        <v>36691281.5</v>
      </c>
      <c r="D8" s="421">
        <v>10</v>
      </c>
    </row>
    <row r="9" spans="1:9">
      <c r="A9" s="586" t="s">
        <v>1549</v>
      </c>
      <c r="B9" s="587" t="s">
        <v>154</v>
      </c>
      <c r="C9" s="588">
        <v>36345945.945945948</v>
      </c>
      <c r="D9" s="587">
        <v>37</v>
      </c>
    </row>
    <row r="10" spans="1:9">
      <c r="A10" s="586" t="s">
        <v>1550</v>
      </c>
      <c r="B10" s="421" t="s">
        <v>154</v>
      </c>
      <c r="C10" s="438">
        <v>33396700</v>
      </c>
      <c r="D10" s="421">
        <v>10</v>
      </c>
    </row>
    <row r="11" spans="1:9">
      <c r="A11" s="586" t="s">
        <v>1551</v>
      </c>
      <c r="B11" s="587" t="s">
        <v>154</v>
      </c>
      <c r="C11" s="588">
        <v>32512781</v>
      </c>
      <c r="D11" s="587">
        <v>15</v>
      </c>
    </row>
    <row r="12" spans="1:9">
      <c r="A12" s="586" t="s">
        <v>1552</v>
      </c>
      <c r="B12" s="421" t="s">
        <v>154</v>
      </c>
      <c r="C12" s="438">
        <v>29150000</v>
      </c>
      <c r="D12" s="421">
        <v>4</v>
      </c>
    </row>
    <row r="13" spans="1:9">
      <c r="A13" s="586" t="s">
        <v>1553</v>
      </c>
      <c r="B13" s="587" t="s">
        <v>154</v>
      </c>
      <c r="C13" s="588">
        <v>28634208.333333332</v>
      </c>
      <c r="D13" s="587">
        <v>12</v>
      </c>
    </row>
    <row r="14" spans="1:9">
      <c r="A14" s="586" t="s">
        <v>1554</v>
      </c>
      <c r="B14" s="421" t="s">
        <v>154</v>
      </c>
      <c r="C14" s="438">
        <v>27956999.899999999</v>
      </c>
      <c r="D14" s="421">
        <v>10</v>
      </c>
    </row>
    <row r="15" spans="1:9">
      <c r="A15" s="586" t="s">
        <v>1555</v>
      </c>
      <c r="B15" s="587" t="s">
        <v>154</v>
      </c>
      <c r="C15" s="588">
        <v>27399999.399999999</v>
      </c>
      <c r="D15" s="587">
        <v>5</v>
      </c>
    </row>
    <row r="16" spans="1:9">
      <c r="A16" s="586" t="s">
        <v>1556</v>
      </c>
      <c r="B16" s="421" t="s">
        <v>154</v>
      </c>
      <c r="C16" s="438">
        <v>27172500</v>
      </c>
      <c r="D16" s="421">
        <v>4</v>
      </c>
    </row>
    <row r="17" spans="1:4">
      <c r="A17" s="586" t="s">
        <v>1557</v>
      </c>
      <c r="B17" s="587" t="s">
        <v>154</v>
      </c>
      <c r="C17" s="588">
        <v>25459435.800000001</v>
      </c>
      <c r="D17" s="587">
        <v>5</v>
      </c>
    </row>
    <row r="18" spans="1:4">
      <c r="A18" s="586" t="s">
        <v>1558</v>
      </c>
      <c r="B18" s="421" t="s">
        <v>154</v>
      </c>
      <c r="C18" s="438">
        <v>25399259.09090909</v>
      </c>
      <c r="D18" s="421">
        <v>33</v>
      </c>
    </row>
    <row r="19" spans="1:4">
      <c r="A19" s="586" t="s">
        <v>1559</v>
      </c>
      <c r="B19" s="587" t="s">
        <v>154</v>
      </c>
      <c r="C19" s="588">
        <v>25133333.333333332</v>
      </c>
      <c r="D19" s="587">
        <v>3</v>
      </c>
    </row>
    <row r="20" spans="1:4">
      <c r="A20" s="586" t="s">
        <v>1560</v>
      </c>
      <c r="B20" s="421" t="s">
        <v>154</v>
      </c>
      <c r="C20" s="438">
        <v>22750000</v>
      </c>
      <c r="D20" s="421">
        <v>4</v>
      </c>
    </row>
    <row r="21" spans="1:4">
      <c r="A21" s="586" t="s">
        <v>1561</v>
      </c>
      <c r="B21" s="587" t="s">
        <v>154</v>
      </c>
      <c r="C21" s="588">
        <v>22587433.32</v>
      </c>
      <c r="D21" s="587">
        <v>25</v>
      </c>
    </row>
    <row r="22" spans="1:4">
      <c r="A22" s="586" t="s">
        <v>1562</v>
      </c>
      <c r="B22" s="421" t="s">
        <v>154</v>
      </c>
      <c r="C22" s="438">
        <v>21974729.117647059</v>
      </c>
      <c r="D22" s="421">
        <v>34</v>
      </c>
    </row>
    <row r="23" spans="1:4">
      <c r="A23" s="586" t="s">
        <v>1563</v>
      </c>
      <c r="B23" s="587" t="s">
        <v>154</v>
      </c>
      <c r="C23" s="588">
        <v>21239230.769230768</v>
      </c>
      <c r="D23" s="587">
        <v>13</v>
      </c>
    </row>
    <row r="24" spans="1:4">
      <c r="A24" s="586" t="s">
        <v>1564</v>
      </c>
      <c r="B24" s="421" t="s">
        <v>154</v>
      </c>
      <c r="C24" s="438">
        <v>21180000</v>
      </c>
      <c r="D24" s="421">
        <v>5</v>
      </c>
    </row>
    <row r="25" spans="1:4">
      <c r="A25" s="586" t="s">
        <v>1565</v>
      </c>
      <c r="B25" s="587" t="s">
        <v>154</v>
      </c>
      <c r="C25" s="588">
        <v>21000000</v>
      </c>
      <c r="D25" s="587">
        <v>3</v>
      </c>
    </row>
    <row r="26" spans="1:4">
      <c r="A26" s="586" t="s">
        <v>1566</v>
      </c>
      <c r="B26" s="421" t="s">
        <v>154</v>
      </c>
      <c r="C26" s="438">
        <v>20566666.666666668</v>
      </c>
      <c r="D26" s="421">
        <v>3</v>
      </c>
    </row>
  </sheetData>
  <mergeCells count="1">
    <mergeCell ref="H1:I1"/>
  </mergeCells>
  <hyperlinks>
    <hyperlink ref="H1:I1" location="Index!A1" display="Regresar al Índice" xr:uid="{F25A3E90-F386-4402-8A7B-21A58AD85F47}"/>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EF9E3-C587-4296-8C0D-799C001278D7}">
  <sheetPr codeName="Hoja105"/>
  <dimension ref="A1:N357"/>
  <sheetViews>
    <sheetView zoomScale="106" zoomScaleNormal="106" workbookViewId="0">
      <selection activeCell="A2" sqref="A2"/>
    </sheetView>
  </sheetViews>
  <sheetFormatPr baseColWidth="10" defaultRowHeight="12"/>
  <cols>
    <col min="1" max="8" width="11.42578125" style="121"/>
    <col min="9" max="10" width="12.28515625" style="121" bestFit="1" customWidth="1"/>
    <col min="11" max="16384" width="11.42578125" style="121"/>
  </cols>
  <sheetData>
    <row r="1" spans="1:9" ht="15">
      <c r="A1" s="34" t="s">
        <v>1928</v>
      </c>
      <c r="H1" s="688" t="s">
        <v>38</v>
      </c>
      <c r="I1" s="688"/>
    </row>
    <row r="2" spans="1:9">
      <c r="A2" s="246" t="s">
        <v>736</v>
      </c>
    </row>
    <row r="6" spans="1:9">
      <c r="E6" s="258" t="s">
        <v>737</v>
      </c>
      <c r="F6" s="258"/>
      <c r="G6" s="121" t="s">
        <v>740</v>
      </c>
    </row>
    <row r="7" spans="1:9">
      <c r="B7" s="121" t="s">
        <v>741</v>
      </c>
      <c r="C7" s="121" t="s">
        <v>742</v>
      </c>
      <c r="D7" s="121" t="s">
        <v>743</v>
      </c>
      <c r="E7" s="121" t="s">
        <v>0</v>
      </c>
      <c r="F7" s="121" t="s">
        <v>1</v>
      </c>
      <c r="G7" s="121" t="s">
        <v>0</v>
      </c>
      <c r="H7" s="121" t="s">
        <v>1</v>
      </c>
    </row>
    <row r="8" spans="1:9">
      <c r="A8" s="121" t="s">
        <v>77</v>
      </c>
      <c r="B8" s="121" t="s">
        <v>141</v>
      </c>
      <c r="C8" s="124">
        <v>93.603882444858499</v>
      </c>
      <c r="D8" s="121">
        <v>0.82338349470328198</v>
      </c>
      <c r="E8" s="124">
        <v>16.456392632160899</v>
      </c>
      <c r="F8" s="124">
        <v>16.004980490928599</v>
      </c>
      <c r="G8" s="124">
        <v>19.9863037552036</v>
      </c>
      <c r="H8" s="124">
        <v>19.438063300863501</v>
      </c>
    </row>
    <row r="9" spans="1:9">
      <c r="B9" s="121" t="s">
        <v>142</v>
      </c>
      <c r="C9" s="124">
        <v>94.1447803353567</v>
      </c>
      <c r="D9" s="121">
        <v>0.82814148533063003</v>
      </c>
      <c r="E9" s="124">
        <v>16.4444385250086</v>
      </c>
      <c r="F9" s="124">
        <v>15.8508929874362</v>
      </c>
      <c r="G9" s="124">
        <v>19.857039909603401</v>
      </c>
      <c r="H9" s="124">
        <v>19.1403199431651</v>
      </c>
    </row>
    <row r="10" spans="1:9">
      <c r="B10" s="121" t="s">
        <v>143</v>
      </c>
      <c r="C10" s="124">
        <v>94.722489332291602</v>
      </c>
      <c r="D10" s="121">
        <v>0.833223283653451</v>
      </c>
      <c r="E10" s="124">
        <v>16.3548961058288</v>
      </c>
      <c r="F10" s="124">
        <v>15.7837102260116</v>
      </c>
      <c r="G10" s="124">
        <v>19.628467454866499</v>
      </c>
      <c r="H10" s="124">
        <v>18.942953870425299</v>
      </c>
    </row>
    <row r="11" spans="1:9">
      <c r="B11" s="121" t="s">
        <v>144</v>
      </c>
      <c r="C11" s="124">
        <v>94.838932628162794</v>
      </c>
      <c r="D11" s="121">
        <v>0.83424757330239396</v>
      </c>
      <c r="E11" s="124">
        <v>16.356097215837099</v>
      </c>
      <c r="F11" s="124">
        <v>15.777774592384599</v>
      </c>
      <c r="G11" s="124">
        <v>19.605807363743398</v>
      </c>
      <c r="H11" s="124">
        <v>18.912580746178001</v>
      </c>
    </row>
    <row r="12" spans="1:9">
      <c r="B12" s="121" t="s">
        <v>145</v>
      </c>
      <c r="C12" s="124">
        <v>94.725494320572096</v>
      </c>
      <c r="D12" s="121">
        <v>0.83324971693471395</v>
      </c>
      <c r="E12" s="124">
        <v>16.239453203925699</v>
      </c>
      <c r="F12" s="124">
        <v>15.6770200598946</v>
      </c>
      <c r="G12" s="124">
        <v>19.489299394743199</v>
      </c>
      <c r="H12" s="124">
        <v>18.8143118938772</v>
      </c>
    </row>
    <row r="13" spans="1:9">
      <c r="B13" s="121" t="s">
        <v>146</v>
      </c>
      <c r="C13" s="124">
        <v>94.963639641805401</v>
      </c>
      <c r="D13" s="121">
        <v>0.83534455447481004</v>
      </c>
      <c r="E13" s="124">
        <v>16.1180677380863</v>
      </c>
      <c r="F13" s="124">
        <v>15.573428010733799</v>
      </c>
      <c r="G13" s="124">
        <v>19.295113198193899</v>
      </c>
      <c r="H13" s="124">
        <v>18.643119090570899</v>
      </c>
    </row>
    <row r="14" spans="1:9">
      <c r="B14" s="121" t="s">
        <v>147</v>
      </c>
      <c r="C14" s="124">
        <v>95.322735741330604</v>
      </c>
      <c r="D14" s="121">
        <v>0.83850333158574397</v>
      </c>
      <c r="E14" s="124">
        <v>16.0274208341791</v>
      </c>
      <c r="F14" s="124">
        <v>15.4830190630821</v>
      </c>
      <c r="G14" s="124">
        <v>19.114319801053899</v>
      </c>
      <c r="H14" s="124">
        <v>18.465065647146801</v>
      </c>
    </row>
    <row r="15" spans="1:9">
      <c r="B15" s="121" t="s">
        <v>148</v>
      </c>
      <c r="C15" s="124">
        <v>95.793767654306095</v>
      </c>
      <c r="D15" s="121">
        <v>0.842646748423727</v>
      </c>
      <c r="E15" s="124">
        <v>16.091090318572199</v>
      </c>
      <c r="F15" s="124">
        <v>15.559245428145999</v>
      </c>
      <c r="G15" s="124">
        <v>19.095890832869799</v>
      </c>
      <c r="H15" s="124">
        <v>18.4647308700252</v>
      </c>
    </row>
    <row r="16" spans="1:9">
      <c r="B16" s="121" t="s">
        <v>149</v>
      </c>
      <c r="C16" s="124">
        <v>96.093515235290596</v>
      </c>
      <c r="D16" s="121">
        <v>0.84528346822971601</v>
      </c>
      <c r="E16" s="124">
        <v>16.314386868657198</v>
      </c>
      <c r="F16" s="124">
        <v>15.7850845379142</v>
      </c>
      <c r="G16" s="124">
        <v>19.300492061940499</v>
      </c>
      <c r="H16" s="124">
        <v>18.674308833902799</v>
      </c>
    </row>
    <row r="17" spans="1:8">
      <c r="B17" s="121" t="s">
        <v>150</v>
      </c>
      <c r="C17" s="124">
        <v>96.698269126750404</v>
      </c>
      <c r="D17" s="121">
        <v>0.85060316608390396</v>
      </c>
      <c r="E17" s="124">
        <v>16.442916139327501</v>
      </c>
      <c r="F17" s="124">
        <v>15.9176840132329</v>
      </c>
      <c r="G17" s="124">
        <v>19.330889884914399</v>
      </c>
      <c r="H17" s="124">
        <v>18.713407906199599</v>
      </c>
    </row>
    <row r="18" spans="1:8">
      <c r="B18" s="121" t="s">
        <v>151</v>
      </c>
      <c r="C18" s="124">
        <v>97.695173988821495</v>
      </c>
      <c r="D18" s="121">
        <v>0.85937240714292096</v>
      </c>
      <c r="E18" s="124">
        <v>16.522304881777099</v>
      </c>
      <c r="F18" s="124">
        <v>16.017897338022902</v>
      </c>
      <c r="G18" s="124">
        <v>19.226012779148199</v>
      </c>
      <c r="H18" s="124">
        <v>18.639064048235099</v>
      </c>
    </row>
    <row r="19" spans="1:8">
      <c r="B19" s="121" t="s">
        <v>152</v>
      </c>
      <c r="C19" s="124">
        <v>98.272882985756297</v>
      </c>
      <c r="D19" s="121">
        <v>0.86445420546574003</v>
      </c>
      <c r="E19" s="124">
        <v>16.6704789181466</v>
      </c>
      <c r="F19" s="124">
        <v>16.1586334483668</v>
      </c>
      <c r="G19" s="124">
        <v>19.284397962023998</v>
      </c>
      <c r="H19" s="124">
        <v>18.692295492577401</v>
      </c>
    </row>
    <row r="20" spans="1:8">
      <c r="A20" s="121" t="s">
        <v>78</v>
      </c>
      <c r="B20" s="121" t="s">
        <v>141</v>
      </c>
      <c r="C20" s="124">
        <v>98.794999699501204</v>
      </c>
      <c r="D20" s="121">
        <v>0.86904698808519598</v>
      </c>
      <c r="E20" s="124">
        <v>17.285123927708</v>
      </c>
      <c r="F20" s="124">
        <v>16.705832683727301</v>
      </c>
      <c r="G20" s="124">
        <v>19.8897460835726</v>
      </c>
      <c r="H20" s="124">
        <v>19.223163894205499</v>
      </c>
    </row>
    <row r="21" spans="1:8">
      <c r="B21" s="121" t="s">
        <v>142</v>
      </c>
      <c r="C21" s="124">
        <v>99.171374481639504</v>
      </c>
      <c r="D21" s="121">
        <v>0.87235775656339198</v>
      </c>
      <c r="E21" s="124">
        <v>18.083951641280098</v>
      </c>
      <c r="F21" s="124">
        <v>17.3510480320334</v>
      </c>
      <c r="G21" s="124">
        <v>20.7299717406319</v>
      </c>
      <c r="H21" s="124">
        <v>19.889830635984701</v>
      </c>
    </row>
    <row r="22" spans="1:8">
      <c r="B22" s="121" t="s">
        <v>143</v>
      </c>
      <c r="C22" s="124">
        <v>99.492156980587794</v>
      </c>
      <c r="D22" s="121">
        <v>0.87517950933822197</v>
      </c>
      <c r="E22" s="124">
        <v>18.328773522058398</v>
      </c>
      <c r="F22" s="124">
        <v>17.579471355799399</v>
      </c>
      <c r="G22" s="124">
        <v>20.942873235135401</v>
      </c>
      <c r="H22" s="124">
        <v>20.086703548500999</v>
      </c>
    </row>
    <row r="23" spans="1:8">
      <c r="B23" s="121" t="s">
        <v>144</v>
      </c>
      <c r="C23" s="124">
        <v>99.154847046096506</v>
      </c>
      <c r="D23" s="121">
        <v>0.87221237351644498</v>
      </c>
      <c r="E23" s="124">
        <v>18.4167612007118</v>
      </c>
      <c r="F23" s="124">
        <v>17.681710016479698</v>
      </c>
      <c r="G23" s="124">
        <v>21.114996484700299</v>
      </c>
      <c r="H23" s="124">
        <v>20.272253127060601</v>
      </c>
    </row>
    <row r="24" spans="1:8">
      <c r="B24" s="121" t="s">
        <v>145</v>
      </c>
      <c r="C24" s="124">
        <v>98.994080173087298</v>
      </c>
      <c r="D24" s="121">
        <v>0.87079819296887195</v>
      </c>
      <c r="E24" s="124">
        <v>18.651850570488801</v>
      </c>
      <c r="F24" s="124">
        <v>17.889366376945802</v>
      </c>
      <c r="G24" s="124">
        <v>21.419257321719702</v>
      </c>
      <c r="H24" s="124">
        <v>20.543642053222801</v>
      </c>
    </row>
    <row r="25" spans="1:8">
      <c r="B25" s="121" t="s">
        <v>146</v>
      </c>
      <c r="C25" s="124">
        <v>99.376464931786799</v>
      </c>
      <c r="D25" s="121">
        <v>0.87416182800959497</v>
      </c>
      <c r="E25" s="124">
        <v>18.941898614520198</v>
      </c>
      <c r="F25" s="124">
        <v>18.095843377263801</v>
      </c>
      <c r="G25" s="124">
        <v>21.6686407568832</v>
      </c>
      <c r="H25" s="124">
        <v>20.700793374227601</v>
      </c>
    </row>
    <row r="26" spans="1:8">
      <c r="B26" s="121" t="s">
        <v>147</v>
      </c>
      <c r="C26" s="124">
        <v>99.909099104513501</v>
      </c>
      <c r="D26" s="121">
        <v>0.87884712711347002</v>
      </c>
      <c r="E26" s="124">
        <v>19.2196076400867</v>
      </c>
      <c r="F26" s="124">
        <v>18.451393019182198</v>
      </c>
      <c r="G26" s="124">
        <v>21.869113577480299</v>
      </c>
      <c r="H26" s="124">
        <v>20.994997252576699</v>
      </c>
    </row>
    <row r="27" spans="1:8">
      <c r="B27" s="121" t="s">
        <v>148</v>
      </c>
      <c r="C27" s="124">
        <v>100.492</v>
      </c>
      <c r="D27" s="121">
        <v>0.88397459580232596</v>
      </c>
      <c r="E27" s="124">
        <v>19.634224926422402</v>
      </c>
      <c r="F27" s="124">
        <v>18.971086196797899</v>
      </c>
      <c r="G27" s="124">
        <v>22.211299984929699</v>
      </c>
      <c r="H27" s="124">
        <v>21.461121492500698</v>
      </c>
    </row>
    <row r="28" spans="1:8">
      <c r="B28" s="121" t="s">
        <v>149</v>
      </c>
      <c r="C28" s="124">
        <v>100.917</v>
      </c>
      <c r="D28" s="121">
        <v>0.88771309442127999</v>
      </c>
      <c r="E28" s="124">
        <v>19.894079386652599</v>
      </c>
      <c r="F28" s="124">
        <v>19.228593123981401</v>
      </c>
      <c r="G28" s="124">
        <v>22.410483197414099</v>
      </c>
      <c r="H28" s="124">
        <v>21.660819520204299</v>
      </c>
    </row>
    <row r="29" spans="1:8">
      <c r="B29" s="121" t="s">
        <v>150</v>
      </c>
      <c r="C29" s="124">
        <v>101.44</v>
      </c>
      <c r="D29" s="121">
        <v>0.89231364683942904</v>
      </c>
      <c r="E29" s="124">
        <v>20.141253942115199</v>
      </c>
      <c r="F29" s="124">
        <v>19.430086776846899</v>
      </c>
      <c r="G29" s="124">
        <v>22.571944308433999</v>
      </c>
      <c r="H29" s="124">
        <v>21.774951941694599</v>
      </c>
    </row>
    <row r="30" spans="1:8">
      <c r="B30" s="121" t="s">
        <v>151</v>
      </c>
      <c r="C30" s="124">
        <v>102.303</v>
      </c>
      <c r="D30" s="121">
        <v>0.89990499815274205</v>
      </c>
      <c r="E30" s="124">
        <v>20.1839990142598</v>
      </c>
      <c r="F30" s="124">
        <v>19.404950840373999</v>
      </c>
      <c r="G30" s="124">
        <v>22.429033126487798</v>
      </c>
      <c r="H30" s="124">
        <v>21.5633326631222</v>
      </c>
    </row>
    <row r="31" spans="1:8">
      <c r="B31" s="121" t="s">
        <v>152</v>
      </c>
      <c r="C31" s="124">
        <v>103.02</v>
      </c>
      <c r="D31" s="121">
        <v>0.90621206523460196</v>
      </c>
      <c r="E31" s="124">
        <v>19.951792481530902</v>
      </c>
      <c r="F31" s="124">
        <v>19.104687517973002</v>
      </c>
      <c r="G31" s="124">
        <v>22.016692611972399</v>
      </c>
      <c r="H31" s="124">
        <v>21.081916971638599</v>
      </c>
    </row>
    <row r="32" spans="1:8">
      <c r="A32" s="121" t="s">
        <v>79</v>
      </c>
      <c r="B32" s="121" t="s">
        <v>141</v>
      </c>
      <c r="C32" s="124">
        <v>103.108</v>
      </c>
      <c r="D32" s="121">
        <v>0.90698615436040897</v>
      </c>
      <c r="E32" s="124">
        <v>19.893147122035298</v>
      </c>
      <c r="F32" s="124">
        <v>18.816270308070301</v>
      </c>
      <c r="G32" s="124">
        <v>21.9332423393647</v>
      </c>
      <c r="H32" s="124">
        <v>20.745928940160201</v>
      </c>
    </row>
    <row r="33" spans="1:14">
      <c r="B33" s="121" t="s">
        <v>142</v>
      </c>
      <c r="C33" s="124">
        <v>103.07899999999999</v>
      </c>
      <c r="D33" s="121">
        <v>0.90673105680758603</v>
      </c>
      <c r="E33" s="124">
        <v>20.301391729917601</v>
      </c>
      <c r="F33" s="124">
        <v>19.238369871747899</v>
      </c>
      <c r="G33" s="124">
        <v>22.389650798324499</v>
      </c>
      <c r="H33" s="124">
        <v>21.2172834792736</v>
      </c>
    </row>
    <row r="34" spans="1:14">
      <c r="B34" s="121" t="s">
        <v>143</v>
      </c>
      <c r="C34" s="124">
        <v>103.476</v>
      </c>
      <c r="D34" s="121">
        <v>0.910223254341057</v>
      </c>
      <c r="E34" s="124">
        <v>20.774428473064201</v>
      </c>
      <c r="F34" s="124">
        <v>19.740755868351499</v>
      </c>
      <c r="G34" s="124">
        <v>22.823442901492999</v>
      </c>
      <c r="H34" s="124">
        <v>21.6878175482811</v>
      </c>
    </row>
    <row r="35" spans="1:14">
      <c r="B35" s="121" t="s">
        <v>144</v>
      </c>
      <c r="C35" s="124">
        <v>103.53100000000001</v>
      </c>
      <c r="D35" s="121">
        <v>0.91070706004468605</v>
      </c>
      <c r="E35" s="124">
        <v>20.658890675713199</v>
      </c>
      <c r="F35" s="124">
        <v>19.521537383341101</v>
      </c>
      <c r="G35" s="124">
        <v>22.6844520945073</v>
      </c>
      <c r="H35" s="124">
        <v>21.435583668785</v>
      </c>
    </row>
    <row r="36" spans="1:14">
      <c r="B36" s="121" t="s">
        <v>145</v>
      </c>
      <c r="C36" s="124">
        <v>103.233</v>
      </c>
      <c r="D36" s="121">
        <v>0.90808571277774897</v>
      </c>
      <c r="E36" s="124">
        <v>20.6614093159045</v>
      </c>
      <c r="F36" s="124">
        <v>19.4420275152358</v>
      </c>
      <c r="G36" s="124">
        <v>22.752708279819899</v>
      </c>
      <c r="H36" s="124">
        <v>21.4099035384716</v>
      </c>
    </row>
    <row r="37" spans="1:14">
      <c r="B37" s="121" t="s">
        <v>146</v>
      </c>
      <c r="C37" s="124">
        <v>103.29900000000001</v>
      </c>
      <c r="D37" s="121">
        <v>0.908666279622104</v>
      </c>
      <c r="E37" s="124">
        <v>20.5192302672233</v>
      </c>
      <c r="F37" s="124">
        <v>19.3298048986649</v>
      </c>
      <c r="G37" s="124">
        <v>22.581701035232498</v>
      </c>
      <c r="H37" s="124">
        <v>21.2727217155057</v>
      </c>
      <c r="K37" s="121" t="s">
        <v>744</v>
      </c>
      <c r="L37" s="121" t="s">
        <v>745</v>
      </c>
      <c r="M37" s="121" t="s">
        <v>746</v>
      </c>
      <c r="N37" s="121" t="s">
        <v>747</v>
      </c>
    </row>
    <row r="38" spans="1:14">
      <c r="B38" s="121" t="s">
        <v>147</v>
      </c>
      <c r="C38" s="124">
        <v>103.687</v>
      </c>
      <c r="D38" s="121">
        <v>0.91207930894952605</v>
      </c>
      <c r="E38" s="124">
        <v>20.529053710272301</v>
      </c>
      <c r="F38" s="124">
        <v>19.3989640169521</v>
      </c>
      <c r="G38" s="124">
        <v>22.507969985544701</v>
      </c>
      <c r="H38" s="124">
        <v>21.2689442975025</v>
      </c>
      <c r="K38" s="121">
        <v>20.51</v>
      </c>
      <c r="L38" s="121">
        <v>20.7</v>
      </c>
      <c r="M38" s="121">
        <v>19.68</v>
      </c>
      <c r="N38" s="121">
        <v>20.28</v>
      </c>
    </row>
    <row r="39" spans="1:14">
      <c r="B39" s="121" t="s">
        <v>148</v>
      </c>
      <c r="C39" s="124">
        <v>103.67</v>
      </c>
      <c r="D39" s="121">
        <v>0.91192976900476796</v>
      </c>
      <c r="E39" s="124">
        <v>20.3882030396639</v>
      </c>
      <c r="F39" s="124">
        <v>19.284820126811301</v>
      </c>
      <c r="G39" s="124">
        <v>22.3572074655645</v>
      </c>
      <c r="H39" s="124">
        <v>21.1472646055383</v>
      </c>
      <c r="L39" s="256">
        <f>L38/K38-1</f>
        <v>9.263773768893202E-3</v>
      </c>
      <c r="M39" s="256">
        <f>N38/M38-1</f>
        <v>3.0487804878048808E-2</v>
      </c>
    </row>
    <row r="40" spans="1:14">
      <c r="B40" s="121" t="s">
        <v>149</v>
      </c>
      <c r="C40" s="124">
        <v>103.94199999999999</v>
      </c>
      <c r="D40" s="121">
        <v>0.91432240812089904</v>
      </c>
      <c r="E40" s="124">
        <v>20.369187842913199</v>
      </c>
      <c r="F40" s="124">
        <v>19.3686493233951</v>
      </c>
      <c r="G40" s="124">
        <v>22.2779051043665</v>
      </c>
      <c r="H40" s="124">
        <v>21.1836100169537</v>
      </c>
      <c r="L40" s="257">
        <f>L38-K38</f>
        <v>0.18999999999999773</v>
      </c>
      <c r="M40" s="124">
        <f>N38-M38</f>
        <v>0.60000000000000142</v>
      </c>
    </row>
    <row r="41" spans="1:14">
      <c r="B41" s="121" t="s">
        <v>150</v>
      </c>
      <c r="C41" s="124">
        <v>104.503</v>
      </c>
      <c r="D41" s="121">
        <v>0.91925722629791895</v>
      </c>
      <c r="E41" s="124">
        <v>20.348828349988999</v>
      </c>
      <c r="F41" s="124">
        <v>19.327784184716901</v>
      </c>
      <c r="G41" s="124">
        <v>22.136163598015901</v>
      </c>
      <c r="H41" s="124">
        <v>21.0254362237159</v>
      </c>
      <c r="L41" s="121">
        <f>L38-N38</f>
        <v>0.41999999999999815</v>
      </c>
    </row>
    <row r="42" spans="1:14">
      <c r="B42" s="121" t="s">
        <v>151</v>
      </c>
      <c r="C42" s="124">
        <v>105.346</v>
      </c>
      <c r="D42" s="121">
        <v>0.92667264826445706</v>
      </c>
      <c r="E42" s="124">
        <v>20.338896361588901</v>
      </c>
      <c r="F42" s="124">
        <v>19.319981613210199</v>
      </c>
      <c r="G42" s="124">
        <v>21.948307635583198</v>
      </c>
      <c r="H42" s="124">
        <v>20.8487664434621</v>
      </c>
    </row>
    <row r="43" spans="1:14">
      <c r="B43" s="121" t="s">
        <v>152</v>
      </c>
      <c r="C43" s="124">
        <v>105.934</v>
      </c>
      <c r="D43" s="121">
        <v>0.93184497105962205</v>
      </c>
      <c r="E43" s="124">
        <v>20.4740419699867</v>
      </c>
      <c r="F43" s="124">
        <v>19.4418210937631</v>
      </c>
      <c r="G43" s="124">
        <v>21.9715109335249</v>
      </c>
      <c r="H43" s="124">
        <v>20.863793546747701</v>
      </c>
    </row>
    <row r="44" spans="1:14">
      <c r="A44" s="121" t="s">
        <v>80</v>
      </c>
      <c r="B44" s="121" t="s">
        <v>141</v>
      </c>
      <c r="C44" s="124">
        <v>106.447</v>
      </c>
      <c r="D44" s="121">
        <v>0.93635755880438398</v>
      </c>
      <c r="E44" s="124">
        <v>20.578899950059501</v>
      </c>
      <c r="F44" s="124">
        <v>19.5185418298373</v>
      </c>
      <c r="G44" s="124">
        <v>21.977608613889199</v>
      </c>
      <c r="H44" s="124">
        <v>20.8451799703098</v>
      </c>
    </row>
    <row r="45" spans="1:14">
      <c r="B45" s="121" t="s">
        <v>142</v>
      </c>
      <c r="C45" s="124">
        <v>106.889</v>
      </c>
      <c r="D45" s="121">
        <v>0.94024559736809699</v>
      </c>
      <c r="E45" s="124">
        <v>20.427785187324002</v>
      </c>
      <c r="F45" s="124">
        <v>19.404890954363701</v>
      </c>
      <c r="G45" s="124">
        <v>21.726009932410001</v>
      </c>
      <c r="H45" s="124">
        <v>20.638108818250501</v>
      </c>
    </row>
    <row r="46" spans="1:14">
      <c r="B46" s="121" t="s">
        <v>143</v>
      </c>
      <c r="C46" s="124">
        <v>106.83799999999999</v>
      </c>
      <c r="D46" s="121">
        <v>0.93979697753382196</v>
      </c>
      <c r="E46" s="124">
        <v>19.011364567898699</v>
      </c>
      <c r="F46" s="124">
        <v>17.885451920244002</v>
      </c>
      <c r="G46" s="124">
        <v>20.229225058573299</v>
      </c>
      <c r="H46" s="124">
        <v>19.031186892277798</v>
      </c>
    </row>
    <row r="47" spans="1:14">
      <c r="B47" s="121" t="s">
        <v>144</v>
      </c>
      <c r="C47" s="124">
        <v>105.755</v>
      </c>
      <c r="D47" s="121">
        <v>0.93027040340599199</v>
      </c>
      <c r="E47" s="124">
        <v>16.015786981416198</v>
      </c>
      <c r="F47" s="124">
        <v>15.1018600996677</v>
      </c>
      <c r="G47" s="124">
        <v>17.216270584098702</v>
      </c>
      <c r="H47" s="124">
        <v>16.233839155126699</v>
      </c>
    </row>
    <row r="48" spans="1:14">
      <c r="B48" s="121" t="s">
        <v>145</v>
      </c>
      <c r="C48" s="259">
        <v>106.16200000000001</v>
      </c>
      <c r="D48" s="121">
        <v>0.93385056561284996</v>
      </c>
      <c r="E48" s="124">
        <v>17.033472637366302</v>
      </c>
      <c r="F48" s="124">
        <v>16.2544161259429</v>
      </c>
      <c r="G48" s="124">
        <v>18.240041035032</v>
      </c>
      <c r="H48" s="124">
        <v>17.405799947527701</v>
      </c>
    </row>
    <row r="49" spans="1:14">
      <c r="B49" s="121" t="s">
        <v>146</v>
      </c>
      <c r="C49" s="124">
        <v>106.74299999999999</v>
      </c>
      <c r="D49" s="121">
        <v>0.93896131313664399</v>
      </c>
      <c r="E49" s="124">
        <v>18.372366603082298</v>
      </c>
      <c r="F49" s="124">
        <v>17.653376602343201</v>
      </c>
      <c r="G49" s="124">
        <v>19.566691775307</v>
      </c>
      <c r="H49" s="124">
        <v>18.800962675843699</v>
      </c>
    </row>
    <row r="50" spans="1:14">
      <c r="B50" s="121" t="s">
        <v>147</v>
      </c>
      <c r="C50" s="124">
        <v>107.444</v>
      </c>
      <c r="D50" s="121">
        <v>0.94512763674108502</v>
      </c>
      <c r="E50" s="124">
        <v>19.387937529456401</v>
      </c>
      <c r="F50" s="124">
        <v>18.600588267834599</v>
      </c>
      <c r="G50" s="124">
        <v>20.513565338443001</v>
      </c>
      <c r="H50" s="124">
        <v>19.680504034324599</v>
      </c>
    </row>
    <row r="51" spans="1:14">
      <c r="B51" s="121" t="s">
        <v>148</v>
      </c>
      <c r="C51" s="121">
        <v>107.867</v>
      </c>
      <c r="D51" s="121">
        <v>0.94884854242536198</v>
      </c>
      <c r="E51" s="124">
        <v>19.352307462252199</v>
      </c>
      <c r="F51" s="124">
        <v>18.600627457198101</v>
      </c>
      <c r="G51" s="124">
        <v>20.395570627937701</v>
      </c>
      <c r="H51" s="124">
        <v>19.6033683201461</v>
      </c>
    </row>
    <row r="52" spans="1:14">
      <c r="B52" s="121" t="s">
        <v>149</v>
      </c>
      <c r="C52" s="121">
        <v>108.114</v>
      </c>
      <c r="D52" s="121">
        <v>0.95102126985802504</v>
      </c>
      <c r="E52" s="124">
        <v>19.215378131058799</v>
      </c>
      <c r="F52" s="124">
        <v>18.535020116818199</v>
      </c>
      <c r="G52" s="124">
        <v>20.2049930323087</v>
      </c>
      <c r="H52" s="124">
        <v>19.4895957685418</v>
      </c>
    </row>
    <row r="53" spans="1:14">
      <c r="B53" s="121" t="s">
        <v>150</v>
      </c>
      <c r="C53" s="121">
        <v>108.774</v>
      </c>
      <c r="D53" s="121">
        <v>0.95682693830157795</v>
      </c>
      <c r="E53" s="124">
        <v>19.0440042103472</v>
      </c>
      <c r="F53" s="124">
        <v>18.392541717000199</v>
      </c>
      <c r="G53" s="124">
        <v>19.903290185528601</v>
      </c>
      <c r="H53" s="124">
        <v>19.222433003033899</v>
      </c>
    </row>
    <row r="54" spans="1:14">
      <c r="B54" s="121" t="s">
        <v>151</v>
      </c>
      <c r="C54" s="121">
        <v>108.85599999999999</v>
      </c>
      <c r="D54" s="121">
        <v>0.95754824862335297</v>
      </c>
      <c r="E54" s="124">
        <v>18.298773726712302</v>
      </c>
      <c r="F54" s="124">
        <v>17.721554810542202</v>
      </c>
      <c r="G54" s="124">
        <v>19.110027879033801</v>
      </c>
      <c r="H54" s="124">
        <v>18.5072186555823</v>
      </c>
    </row>
    <row r="55" spans="1:14">
      <c r="B55" s="121" t="s">
        <v>152</v>
      </c>
      <c r="C55" s="121">
        <v>109.271</v>
      </c>
      <c r="D55" s="121">
        <v>0.96119878256892</v>
      </c>
      <c r="E55" s="124">
        <v>18.441531287921698</v>
      </c>
      <c r="F55" s="124">
        <v>17.913536170770701</v>
      </c>
      <c r="G55" s="124">
        <v>19.1859702928821</v>
      </c>
      <c r="H55" s="124">
        <v>18.636661318790502</v>
      </c>
    </row>
    <row r="56" spans="1:14">
      <c r="A56" s="121" t="s">
        <v>611</v>
      </c>
      <c r="B56" s="121" t="s">
        <v>141</v>
      </c>
      <c r="C56" s="121">
        <v>110.21</v>
      </c>
      <c r="D56" s="121">
        <v>0.96945866539997505</v>
      </c>
      <c r="E56" s="124">
        <v>19.407933711383599</v>
      </c>
      <c r="F56" s="124">
        <v>18.924396070714401</v>
      </c>
      <c r="G56" s="124">
        <v>20.019351421627</v>
      </c>
      <c r="H56" s="124">
        <v>19.520580656119702</v>
      </c>
    </row>
    <row r="57" spans="1:14">
      <c r="B57" s="121" t="s">
        <v>142</v>
      </c>
      <c r="C57" s="121">
        <v>110.907</v>
      </c>
      <c r="D57" s="121">
        <v>0.97558980313506105</v>
      </c>
      <c r="E57" s="124">
        <v>20.2074004150879</v>
      </c>
      <c r="F57" s="124">
        <v>19.7505008653741</v>
      </c>
      <c r="G57" s="124">
        <v>20.7130090435051</v>
      </c>
      <c r="H57" s="124">
        <v>20.2446774268303</v>
      </c>
    </row>
    <row r="58" spans="1:14">
      <c r="B58" s="121" t="s">
        <v>143</v>
      </c>
      <c r="C58" s="121">
        <v>111.824</v>
      </c>
      <c r="D58" s="121">
        <v>0.98365616368466402</v>
      </c>
      <c r="E58" s="124">
        <v>20.696419481761101</v>
      </c>
      <c r="F58" s="124">
        <v>20.1058595572337</v>
      </c>
      <c r="G58" s="124">
        <v>21.040298679403001</v>
      </c>
      <c r="H58" s="124">
        <v>20.439926368091299</v>
      </c>
    </row>
    <row r="59" spans="1:14">
      <c r="B59" s="121" t="s">
        <v>144</v>
      </c>
      <c r="C59" s="121">
        <v>112.19</v>
      </c>
      <c r="D59" s="121">
        <v>0.98687567073063498</v>
      </c>
      <c r="E59" s="124">
        <v>20.730829735878501</v>
      </c>
      <c r="F59" s="124">
        <v>20.187252266965601</v>
      </c>
      <c r="G59" s="124">
        <v>21.0065263038965</v>
      </c>
      <c r="H59" s="124">
        <v>20.455719869981099</v>
      </c>
    </row>
    <row r="60" spans="1:14">
      <c r="B60" s="121" t="s">
        <v>145</v>
      </c>
      <c r="C60" s="121">
        <v>112.419</v>
      </c>
      <c r="D60" s="121">
        <v>0.98889006175120098</v>
      </c>
      <c r="E60" s="124">
        <v>20.784416803161701</v>
      </c>
      <c r="F60" s="124">
        <v>20.223854833905801</v>
      </c>
      <c r="G60" s="124">
        <v>21.0179246481202</v>
      </c>
      <c r="H60" s="124">
        <v>20.451064902090199</v>
      </c>
    </row>
    <row r="61" spans="1:14">
      <c r="B61" s="121" t="s">
        <v>146</v>
      </c>
      <c r="C61" s="121">
        <v>113.018</v>
      </c>
      <c r="D61" s="121">
        <v>0.99415914568709196</v>
      </c>
      <c r="E61" s="124">
        <v>20.786572084234201</v>
      </c>
      <c r="F61" s="124">
        <v>20.269044206434099</v>
      </c>
      <c r="G61" s="124">
        <v>20.908696735740499</v>
      </c>
      <c r="H61" s="124">
        <v>20.3881282935094</v>
      </c>
    </row>
    <row r="62" spans="1:14">
      <c r="B62" s="121" t="s">
        <v>147</v>
      </c>
      <c r="C62" s="121">
        <v>113.682</v>
      </c>
      <c r="D62" s="121">
        <v>1</v>
      </c>
      <c r="E62" s="124">
        <v>20.703406384278502</v>
      </c>
      <c r="F62" s="124">
        <v>20.283168586878801</v>
      </c>
      <c r="G62" s="124">
        <v>20.703406384278502</v>
      </c>
      <c r="H62" s="124">
        <v>20.283168586878801</v>
      </c>
      <c r="I62" s="124"/>
      <c r="K62" s="121" t="s">
        <v>744</v>
      </c>
      <c r="L62" s="121" t="s">
        <v>745</v>
      </c>
      <c r="M62" s="121" t="s">
        <v>746</v>
      </c>
      <c r="N62" s="121" t="s">
        <v>747</v>
      </c>
    </row>
    <row r="63" spans="1:14">
      <c r="E63" s="124"/>
      <c r="F63" s="124"/>
      <c r="G63" s="124"/>
      <c r="H63" s="124"/>
      <c r="K63" s="121">
        <v>19.39</v>
      </c>
      <c r="L63" s="121">
        <v>20.7</v>
      </c>
      <c r="M63" s="121">
        <v>18.600000000000001</v>
      </c>
      <c r="N63" s="121">
        <v>20.28</v>
      </c>
    </row>
    <row r="64" spans="1:14">
      <c r="E64" s="124"/>
      <c r="F64" s="124"/>
      <c r="G64" s="124"/>
      <c r="H64" s="124"/>
      <c r="L64" s="256">
        <f>L63/K63-1</f>
        <v>6.7560598246518833E-2</v>
      </c>
      <c r="M64" s="256">
        <f>N63/M63-1</f>
        <v>9.0322580645161299E-2</v>
      </c>
    </row>
    <row r="65" spans="2:13">
      <c r="E65" s="124"/>
      <c r="F65" s="124"/>
      <c r="G65" s="124"/>
      <c r="H65" s="124"/>
      <c r="L65" s="257">
        <f>L63-K63</f>
        <v>1.3099999999999987</v>
      </c>
      <c r="M65" s="124">
        <f>N63-M63</f>
        <v>1.6799999999999997</v>
      </c>
    </row>
    <row r="66" spans="2:13">
      <c r="E66" s="124"/>
      <c r="F66" s="124"/>
      <c r="G66" s="124"/>
      <c r="H66" s="124"/>
      <c r="L66" s="121">
        <f>L63-N63</f>
        <v>0.41999999999999815</v>
      </c>
    </row>
    <row r="67" spans="2:13">
      <c r="E67" s="124"/>
      <c r="F67" s="124"/>
      <c r="G67" s="124"/>
      <c r="H67" s="124"/>
    </row>
    <row r="68" spans="2:13">
      <c r="E68" s="124"/>
      <c r="F68" s="124"/>
      <c r="G68" s="124"/>
      <c r="H68" s="124"/>
    </row>
    <row r="69" spans="2:13">
      <c r="E69" s="124"/>
      <c r="F69" s="124"/>
      <c r="G69" s="124"/>
      <c r="H69" s="124"/>
    </row>
    <row r="70" spans="2:13">
      <c r="E70" s="124"/>
      <c r="F70" s="124"/>
      <c r="G70" s="124"/>
      <c r="H70" s="124"/>
    </row>
    <row r="71" spans="2:13">
      <c r="B71" s="258"/>
      <c r="C71" s="258"/>
      <c r="E71" s="124"/>
      <c r="F71" s="124"/>
      <c r="G71" s="124"/>
      <c r="H71" s="124"/>
    </row>
    <row r="72" spans="2:13">
      <c r="E72" s="124"/>
      <c r="F72" s="124"/>
      <c r="G72" s="124"/>
      <c r="H72" s="124"/>
    </row>
    <row r="73" spans="2:13">
      <c r="E73" s="124"/>
      <c r="F73" s="124"/>
      <c r="G73" s="124"/>
      <c r="H73" s="124"/>
    </row>
    <row r="74" spans="2:13">
      <c r="E74" s="124"/>
      <c r="F74" s="124"/>
      <c r="G74" s="124"/>
      <c r="H74" s="124"/>
    </row>
    <row r="75" spans="2:13">
      <c r="E75" s="124"/>
      <c r="F75" s="124"/>
      <c r="G75" s="124"/>
      <c r="H75" s="124"/>
    </row>
    <row r="76" spans="2:13">
      <c r="E76" s="124"/>
      <c r="F76" s="124"/>
      <c r="G76" s="124"/>
      <c r="H76" s="124"/>
    </row>
    <row r="77" spans="2:13">
      <c r="E77" s="124"/>
      <c r="F77" s="124"/>
      <c r="G77" s="124"/>
      <c r="H77" s="124"/>
    </row>
    <row r="78" spans="2:13">
      <c r="E78" s="124"/>
      <c r="F78" s="124"/>
      <c r="G78" s="124"/>
      <c r="H78" s="124"/>
    </row>
    <row r="79" spans="2:13">
      <c r="E79" s="124"/>
      <c r="F79" s="124"/>
      <c r="G79" s="124"/>
      <c r="H79" s="124"/>
    </row>
    <row r="80" spans="2:13">
      <c r="E80" s="124"/>
      <c r="F80" s="124"/>
      <c r="G80" s="124"/>
      <c r="H80" s="124"/>
    </row>
    <row r="81" spans="5:8">
      <c r="E81" s="124"/>
      <c r="F81" s="124"/>
      <c r="G81" s="124"/>
      <c r="H81" s="124"/>
    </row>
    <row r="82" spans="5:8">
      <c r="E82" s="124"/>
      <c r="F82" s="124"/>
      <c r="G82" s="124"/>
      <c r="H82" s="124"/>
    </row>
    <row r="83" spans="5:8">
      <c r="E83" s="124"/>
      <c r="F83" s="124"/>
      <c r="G83" s="124"/>
      <c r="H83" s="124"/>
    </row>
    <row r="84" spans="5:8">
      <c r="E84" s="124"/>
      <c r="F84" s="124"/>
      <c r="G84" s="124"/>
      <c r="H84" s="124"/>
    </row>
    <row r="85" spans="5:8">
      <c r="E85" s="124"/>
      <c r="F85" s="124"/>
      <c r="G85" s="124"/>
      <c r="H85" s="124"/>
    </row>
    <row r="86" spans="5:8">
      <c r="E86" s="124"/>
      <c r="F86" s="124"/>
      <c r="G86" s="124"/>
      <c r="H86" s="124"/>
    </row>
    <row r="87" spans="5:8">
      <c r="E87" s="124"/>
      <c r="F87" s="124"/>
      <c r="G87" s="124"/>
      <c r="H87" s="124"/>
    </row>
    <row r="88" spans="5:8">
      <c r="E88" s="124"/>
      <c r="F88" s="124"/>
      <c r="G88" s="124"/>
      <c r="H88" s="124"/>
    </row>
    <row r="89" spans="5:8">
      <c r="E89" s="124"/>
      <c r="F89" s="124"/>
      <c r="G89" s="124"/>
      <c r="H89" s="124"/>
    </row>
    <row r="90" spans="5:8">
      <c r="E90" s="124"/>
      <c r="F90" s="124"/>
      <c r="G90" s="124"/>
      <c r="H90" s="124"/>
    </row>
    <row r="91" spans="5:8">
      <c r="E91" s="124"/>
      <c r="F91" s="124"/>
      <c r="G91" s="124"/>
      <c r="H91" s="124"/>
    </row>
    <row r="92" spans="5:8">
      <c r="E92" s="124"/>
      <c r="F92" s="124"/>
      <c r="G92" s="124"/>
      <c r="H92" s="124"/>
    </row>
    <row r="93" spans="5:8">
      <c r="E93" s="124"/>
      <c r="F93" s="124"/>
      <c r="G93" s="124"/>
      <c r="H93" s="124"/>
    </row>
    <row r="94" spans="5:8">
      <c r="E94" s="124"/>
      <c r="F94" s="124"/>
      <c r="G94" s="124"/>
      <c r="H94" s="124"/>
    </row>
    <row r="95" spans="5:8">
      <c r="E95" s="124"/>
      <c r="F95" s="124"/>
      <c r="G95" s="124"/>
      <c r="H95" s="124"/>
    </row>
    <row r="96" spans="5:8">
      <c r="E96" s="124"/>
      <c r="F96" s="124"/>
      <c r="G96" s="124"/>
      <c r="H96" s="124"/>
    </row>
    <row r="97" spans="5:8">
      <c r="E97" s="124"/>
      <c r="F97" s="124"/>
      <c r="G97" s="124"/>
      <c r="H97" s="124"/>
    </row>
    <row r="98" spans="5:8">
      <c r="E98" s="124"/>
      <c r="F98" s="124"/>
      <c r="G98" s="124"/>
      <c r="H98" s="124"/>
    </row>
    <row r="99" spans="5:8">
      <c r="E99" s="124"/>
      <c r="F99" s="124"/>
      <c r="G99" s="124"/>
      <c r="H99" s="124"/>
    </row>
    <row r="100" spans="5:8">
      <c r="E100" s="124"/>
      <c r="F100" s="124"/>
      <c r="G100" s="124"/>
      <c r="H100" s="124"/>
    </row>
    <row r="101" spans="5:8">
      <c r="E101" s="124"/>
      <c r="F101" s="124"/>
      <c r="G101" s="124"/>
      <c r="H101" s="124"/>
    </row>
    <row r="102" spans="5:8">
      <c r="E102" s="124"/>
      <c r="F102" s="124"/>
      <c r="G102" s="124"/>
      <c r="H102" s="124"/>
    </row>
    <row r="103" spans="5:8">
      <c r="E103" s="124"/>
      <c r="F103" s="124"/>
      <c r="G103" s="124"/>
      <c r="H103" s="124"/>
    </row>
    <row r="104" spans="5:8">
      <c r="E104" s="124"/>
      <c r="F104" s="124"/>
      <c r="G104" s="124"/>
      <c r="H104" s="124"/>
    </row>
    <row r="105" spans="5:8">
      <c r="E105" s="124"/>
      <c r="F105" s="124"/>
      <c r="G105" s="124"/>
      <c r="H105" s="124"/>
    </row>
    <row r="106" spans="5:8">
      <c r="E106" s="124"/>
      <c r="F106" s="124"/>
      <c r="G106" s="124"/>
      <c r="H106" s="124"/>
    </row>
    <row r="107" spans="5:8">
      <c r="E107" s="124"/>
      <c r="F107" s="124"/>
      <c r="G107" s="124"/>
      <c r="H107" s="124"/>
    </row>
    <row r="108" spans="5:8">
      <c r="E108" s="124"/>
      <c r="F108" s="124"/>
      <c r="G108" s="124"/>
      <c r="H108" s="124"/>
    </row>
    <row r="109" spans="5:8">
      <c r="E109" s="124"/>
      <c r="F109" s="124"/>
      <c r="G109" s="124"/>
      <c r="H109" s="124"/>
    </row>
    <row r="110" spans="5:8">
      <c r="E110" s="124"/>
      <c r="F110" s="124"/>
      <c r="G110" s="124"/>
      <c r="H110" s="124"/>
    </row>
    <row r="111" spans="5:8">
      <c r="E111" s="124"/>
      <c r="F111" s="124"/>
      <c r="G111" s="124"/>
      <c r="H111" s="124"/>
    </row>
    <row r="112" spans="5:8">
      <c r="E112" s="124"/>
      <c r="F112" s="124"/>
      <c r="G112" s="124"/>
      <c r="H112" s="124"/>
    </row>
    <row r="113" spans="5:8">
      <c r="E113" s="124"/>
      <c r="F113" s="124"/>
      <c r="G113" s="124"/>
      <c r="H113" s="124"/>
    </row>
    <row r="114" spans="5:8">
      <c r="E114" s="124"/>
      <c r="F114" s="124"/>
      <c r="G114" s="124"/>
      <c r="H114" s="124"/>
    </row>
    <row r="115" spans="5:8">
      <c r="E115" s="124"/>
      <c r="F115" s="124"/>
      <c r="G115" s="124"/>
      <c r="H115" s="124"/>
    </row>
    <row r="116" spans="5:8">
      <c r="E116" s="124"/>
      <c r="F116" s="124"/>
      <c r="G116" s="124"/>
      <c r="H116" s="124"/>
    </row>
    <row r="117" spans="5:8">
      <c r="E117" s="124"/>
      <c r="F117" s="124"/>
      <c r="G117" s="124"/>
      <c r="H117" s="124"/>
    </row>
    <row r="118" spans="5:8">
      <c r="E118" s="124"/>
      <c r="F118" s="124"/>
      <c r="G118" s="124"/>
      <c r="H118" s="124"/>
    </row>
    <row r="119" spans="5:8">
      <c r="E119" s="124"/>
      <c r="F119" s="124"/>
      <c r="G119" s="124"/>
      <c r="H119" s="124"/>
    </row>
    <row r="120" spans="5:8">
      <c r="E120" s="124"/>
      <c r="F120" s="124"/>
      <c r="G120" s="124"/>
      <c r="H120" s="124"/>
    </row>
    <row r="121" spans="5:8">
      <c r="E121" s="124"/>
      <c r="F121" s="124"/>
      <c r="G121" s="124"/>
      <c r="H121" s="124"/>
    </row>
    <row r="122" spans="5:8">
      <c r="E122" s="124"/>
      <c r="F122" s="124"/>
      <c r="G122" s="124"/>
      <c r="H122" s="124"/>
    </row>
    <row r="123" spans="5:8">
      <c r="E123" s="124"/>
      <c r="F123" s="124"/>
      <c r="G123" s="124"/>
      <c r="H123" s="124"/>
    </row>
    <row r="124" spans="5:8">
      <c r="E124" s="124"/>
      <c r="F124" s="124"/>
      <c r="G124" s="124"/>
      <c r="H124" s="124"/>
    </row>
    <row r="125" spans="5:8">
      <c r="E125" s="124"/>
      <c r="F125" s="124"/>
      <c r="G125" s="124"/>
      <c r="H125" s="124"/>
    </row>
    <row r="126" spans="5:8">
      <c r="E126" s="124"/>
      <c r="F126" s="124"/>
      <c r="G126" s="124"/>
      <c r="H126" s="124"/>
    </row>
    <row r="127" spans="5:8">
      <c r="E127" s="124"/>
      <c r="F127" s="124"/>
      <c r="G127" s="124"/>
      <c r="H127" s="124"/>
    </row>
    <row r="128" spans="5:8">
      <c r="E128" s="124"/>
      <c r="F128" s="124"/>
      <c r="G128" s="124"/>
      <c r="H128" s="124"/>
    </row>
    <row r="129" spans="5:8">
      <c r="E129" s="124"/>
      <c r="F129" s="124"/>
      <c r="G129" s="124"/>
      <c r="H129" s="124"/>
    </row>
    <row r="130" spans="5:8">
      <c r="E130" s="124"/>
      <c r="F130" s="124"/>
      <c r="G130" s="124"/>
      <c r="H130" s="124"/>
    </row>
    <row r="131" spans="5:8">
      <c r="E131" s="124"/>
      <c r="F131" s="124"/>
      <c r="G131" s="124"/>
      <c r="H131" s="124"/>
    </row>
    <row r="132" spans="5:8">
      <c r="E132" s="124"/>
      <c r="F132" s="124"/>
      <c r="G132" s="124"/>
      <c r="H132" s="124"/>
    </row>
    <row r="133" spans="5:8">
      <c r="E133" s="124"/>
      <c r="F133" s="124"/>
      <c r="G133" s="124"/>
      <c r="H133" s="124"/>
    </row>
    <row r="134" spans="5:8">
      <c r="E134" s="124"/>
      <c r="F134" s="124"/>
      <c r="G134" s="124"/>
      <c r="H134" s="124"/>
    </row>
    <row r="135" spans="5:8">
      <c r="E135" s="124"/>
      <c r="F135" s="124"/>
      <c r="G135" s="124"/>
      <c r="H135" s="124"/>
    </row>
    <row r="136" spans="5:8">
      <c r="E136" s="124"/>
      <c r="F136" s="124"/>
      <c r="G136" s="124"/>
      <c r="H136" s="124"/>
    </row>
    <row r="137" spans="5:8">
      <c r="E137" s="124"/>
      <c r="F137" s="124"/>
      <c r="G137" s="124"/>
      <c r="H137" s="124"/>
    </row>
    <row r="138" spans="5:8">
      <c r="E138" s="124"/>
      <c r="F138" s="124"/>
      <c r="G138" s="124"/>
      <c r="H138" s="124"/>
    </row>
    <row r="139" spans="5:8">
      <c r="E139" s="124"/>
      <c r="F139" s="124"/>
      <c r="G139" s="124"/>
      <c r="H139" s="124"/>
    </row>
    <row r="140" spans="5:8">
      <c r="E140" s="124"/>
      <c r="F140" s="124"/>
      <c r="G140" s="124"/>
      <c r="H140" s="124"/>
    </row>
    <row r="141" spans="5:8">
      <c r="E141" s="124"/>
      <c r="F141" s="124"/>
      <c r="G141" s="124"/>
      <c r="H141" s="124"/>
    </row>
    <row r="142" spans="5:8">
      <c r="E142" s="124"/>
      <c r="F142" s="124"/>
      <c r="G142" s="124"/>
      <c r="H142" s="124"/>
    </row>
    <row r="143" spans="5:8">
      <c r="E143" s="124"/>
      <c r="F143" s="124"/>
      <c r="G143" s="124"/>
      <c r="H143" s="124"/>
    </row>
    <row r="144" spans="5:8">
      <c r="E144" s="124"/>
      <c r="F144" s="124"/>
      <c r="G144" s="124"/>
      <c r="H144" s="124"/>
    </row>
    <row r="145" spans="5:8">
      <c r="E145" s="124"/>
      <c r="F145" s="124"/>
      <c r="G145" s="124"/>
      <c r="H145" s="124"/>
    </row>
    <row r="146" spans="5:8">
      <c r="E146" s="124"/>
      <c r="F146" s="124"/>
      <c r="G146" s="124"/>
      <c r="H146" s="124"/>
    </row>
    <row r="147" spans="5:8">
      <c r="E147" s="124"/>
      <c r="F147" s="124"/>
      <c r="G147" s="124"/>
      <c r="H147" s="124"/>
    </row>
    <row r="148" spans="5:8">
      <c r="E148" s="124"/>
      <c r="F148" s="124"/>
      <c r="G148" s="124"/>
      <c r="H148" s="124"/>
    </row>
    <row r="149" spans="5:8">
      <c r="E149" s="124"/>
      <c r="F149" s="124"/>
      <c r="G149" s="124"/>
      <c r="H149" s="124"/>
    </row>
    <row r="150" spans="5:8">
      <c r="E150" s="124"/>
      <c r="F150" s="124"/>
      <c r="G150" s="124"/>
      <c r="H150" s="124"/>
    </row>
    <row r="151" spans="5:8">
      <c r="E151" s="124"/>
      <c r="F151" s="124"/>
      <c r="G151" s="124"/>
      <c r="H151" s="124"/>
    </row>
    <row r="152" spans="5:8">
      <c r="E152" s="124"/>
      <c r="F152" s="124"/>
      <c r="G152" s="124"/>
      <c r="H152" s="124"/>
    </row>
    <row r="153" spans="5:8">
      <c r="E153" s="124"/>
      <c r="F153" s="124"/>
      <c r="G153" s="124"/>
      <c r="H153" s="124"/>
    </row>
    <row r="154" spans="5:8">
      <c r="E154" s="124"/>
      <c r="F154" s="124"/>
      <c r="G154" s="124"/>
      <c r="H154" s="124"/>
    </row>
    <row r="155" spans="5:8">
      <c r="E155" s="124"/>
      <c r="F155" s="124"/>
      <c r="G155" s="124"/>
      <c r="H155" s="124"/>
    </row>
    <row r="156" spans="5:8">
      <c r="E156" s="124"/>
      <c r="F156" s="124"/>
      <c r="G156" s="124"/>
      <c r="H156" s="124"/>
    </row>
    <row r="157" spans="5:8">
      <c r="E157" s="124"/>
      <c r="F157" s="124"/>
      <c r="G157" s="124"/>
      <c r="H157" s="124"/>
    </row>
    <row r="158" spans="5:8">
      <c r="E158" s="124"/>
      <c r="F158" s="124"/>
      <c r="G158" s="124"/>
      <c r="H158" s="124"/>
    </row>
    <row r="159" spans="5:8">
      <c r="E159" s="124"/>
      <c r="F159" s="124"/>
      <c r="G159" s="124"/>
      <c r="H159" s="124"/>
    </row>
    <row r="160" spans="5:8">
      <c r="E160" s="124"/>
      <c r="F160" s="124"/>
      <c r="G160" s="124"/>
      <c r="H160" s="124"/>
    </row>
    <row r="161" spans="5:8">
      <c r="E161" s="124"/>
      <c r="F161" s="124"/>
      <c r="G161" s="124"/>
      <c r="H161" s="124"/>
    </row>
    <row r="162" spans="5:8">
      <c r="E162" s="124"/>
      <c r="F162" s="124"/>
      <c r="G162" s="124"/>
      <c r="H162" s="124"/>
    </row>
    <row r="163" spans="5:8">
      <c r="E163" s="124"/>
      <c r="F163" s="124"/>
      <c r="G163" s="124"/>
      <c r="H163" s="124"/>
    </row>
    <row r="164" spans="5:8">
      <c r="E164" s="124"/>
      <c r="F164" s="124"/>
      <c r="G164" s="124"/>
      <c r="H164" s="124"/>
    </row>
    <row r="165" spans="5:8">
      <c r="E165" s="124"/>
      <c r="F165" s="124"/>
      <c r="G165" s="124"/>
      <c r="H165" s="124"/>
    </row>
    <row r="166" spans="5:8">
      <c r="E166" s="124"/>
      <c r="F166" s="124"/>
      <c r="G166" s="124"/>
      <c r="H166" s="124"/>
    </row>
    <row r="167" spans="5:8">
      <c r="E167" s="124"/>
      <c r="F167" s="124"/>
      <c r="G167" s="124"/>
      <c r="H167" s="124"/>
    </row>
    <row r="168" spans="5:8">
      <c r="E168" s="124"/>
      <c r="F168" s="124"/>
      <c r="G168" s="124"/>
      <c r="H168" s="124"/>
    </row>
    <row r="169" spans="5:8">
      <c r="E169" s="124"/>
      <c r="F169" s="124"/>
      <c r="G169" s="124"/>
      <c r="H169" s="124"/>
    </row>
    <row r="170" spans="5:8">
      <c r="E170" s="124"/>
      <c r="F170" s="124"/>
      <c r="G170" s="124"/>
      <c r="H170" s="124"/>
    </row>
    <row r="171" spans="5:8">
      <c r="E171" s="124"/>
      <c r="F171" s="124"/>
      <c r="G171" s="124"/>
      <c r="H171" s="124"/>
    </row>
    <row r="172" spans="5:8">
      <c r="E172" s="124"/>
      <c r="F172" s="124"/>
      <c r="G172" s="124"/>
      <c r="H172" s="124"/>
    </row>
    <row r="173" spans="5:8">
      <c r="E173" s="124"/>
      <c r="F173" s="124"/>
      <c r="G173" s="124"/>
      <c r="H173" s="124"/>
    </row>
    <row r="174" spans="5:8">
      <c r="E174" s="124"/>
      <c r="F174" s="124"/>
      <c r="G174" s="124"/>
      <c r="H174" s="124"/>
    </row>
    <row r="175" spans="5:8">
      <c r="E175" s="124"/>
      <c r="F175" s="124"/>
      <c r="G175" s="124"/>
      <c r="H175" s="124"/>
    </row>
    <row r="176" spans="5:8">
      <c r="E176" s="124"/>
      <c r="F176" s="124"/>
      <c r="G176" s="124"/>
      <c r="H176" s="124"/>
    </row>
    <row r="177" spans="5:8">
      <c r="E177" s="124"/>
      <c r="F177" s="124"/>
      <c r="G177" s="124"/>
      <c r="H177" s="124"/>
    </row>
    <row r="178" spans="5:8">
      <c r="E178" s="124"/>
      <c r="F178" s="124"/>
      <c r="G178" s="124"/>
      <c r="H178" s="124"/>
    </row>
    <row r="179" spans="5:8">
      <c r="E179" s="124"/>
      <c r="F179" s="124"/>
      <c r="G179" s="124"/>
      <c r="H179" s="124"/>
    </row>
    <row r="180" spans="5:8">
      <c r="E180" s="124"/>
      <c r="F180" s="124"/>
      <c r="G180" s="124"/>
      <c r="H180" s="124"/>
    </row>
    <row r="181" spans="5:8">
      <c r="E181" s="124"/>
      <c r="F181" s="124"/>
      <c r="G181" s="124"/>
      <c r="H181" s="124"/>
    </row>
    <row r="182" spans="5:8">
      <c r="E182" s="124"/>
      <c r="F182" s="124"/>
      <c r="G182" s="124"/>
      <c r="H182" s="124"/>
    </row>
    <row r="183" spans="5:8">
      <c r="E183" s="124"/>
      <c r="F183" s="124"/>
      <c r="G183" s="124"/>
      <c r="H183" s="124"/>
    </row>
    <row r="184" spans="5:8">
      <c r="E184" s="124"/>
      <c r="F184" s="124"/>
      <c r="G184" s="124"/>
      <c r="H184" s="124"/>
    </row>
    <row r="185" spans="5:8">
      <c r="E185" s="124"/>
      <c r="F185" s="124"/>
      <c r="G185" s="124"/>
      <c r="H185" s="124"/>
    </row>
    <row r="186" spans="5:8">
      <c r="E186" s="124"/>
      <c r="F186" s="124"/>
      <c r="G186" s="124"/>
      <c r="H186" s="124"/>
    </row>
    <row r="187" spans="5:8">
      <c r="E187" s="124"/>
      <c r="F187" s="124"/>
      <c r="G187" s="124"/>
      <c r="H187" s="124"/>
    </row>
    <row r="188" spans="5:8">
      <c r="E188" s="124"/>
      <c r="F188" s="124"/>
      <c r="G188" s="124"/>
      <c r="H188" s="124"/>
    </row>
    <row r="189" spans="5:8">
      <c r="E189" s="124"/>
      <c r="F189" s="124"/>
      <c r="G189" s="124"/>
      <c r="H189" s="124"/>
    </row>
    <row r="190" spans="5:8">
      <c r="E190" s="124"/>
      <c r="F190" s="124"/>
      <c r="G190" s="124"/>
      <c r="H190" s="124"/>
    </row>
    <row r="191" spans="5:8">
      <c r="E191" s="124"/>
      <c r="F191" s="124"/>
      <c r="G191" s="124"/>
      <c r="H191" s="124"/>
    </row>
    <row r="192" spans="5:8">
      <c r="E192" s="124"/>
      <c r="F192" s="124"/>
      <c r="G192" s="124"/>
      <c r="H192" s="124"/>
    </row>
    <row r="193" spans="5:8">
      <c r="E193" s="124"/>
      <c r="F193" s="124"/>
      <c r="G193" s="124"/>
      <c r="H193" s="124"/>
    </row>
    <row r="194" spans="5:8">
      <c r="E194" s="124"/>
      <c r="F194" s="124"/>
      <c r="G194" s="124"/>
      <c r="H194" s="124"/>
    </row>
    <row r="195" spans="5:8">
      <c r="E195" s="124"/>
      <c r="F195" s="124"/>
      <c r="G195" s="124"/>
      <c r="H195" s="124"/>
    </row>
    <row r="196" spans="5:8">
      <c r="E196" s="124"/>
      <c r="F196" s="124"/>
      <c r="G196" s="124"/>
      <c r="H196" s="124"/>
    </row>
    <row r="197" spans="5:8">
      <c r="E197" s="124"/>
      <c r="F197" s="124"/>
      <c r="G197" s="124"/>
      <c r="H197" s="124"/>
    </row>
    <row r="198" spans="5:8">
      <c r="E198" s="124"/>
      <c r="F198" s="124"/>
      <c r="G198" s="124"/>
      <c r="H198" s="124"/>
    </row>
    <row r="199" spans="5:8">
      <c r="E199" s="124"/>
      <c r="F199" s="124"/>
      <c r="G199" s="124"/>
      <c r="H199" s="124"/>
    </row>
    <row r="200" spans="5:8">
      <c r="E200" s="124"/>
      <c r="F200" s="124"/>
      <c r="G200" s="124"/>
      <c r="H200" s="124"/>
    </row>
    <row r="201" spans="5:8">
      <c r="E201" s="124"/>
      <c r="F201" s="124"/>
      <c r="G201" s="124"/>
      <c r="H201" s="124"/>
    </row>
    <row r="202" spans="5:8">
      <c r="E202" s="124"/>
      <c r="F202" s="124"/>
      <c r="G202" s="124"/>
      <c r="H202" s="124"/>
    </row>
    <row r="203" spans="5:8">
      <c r="E203" s="124"/>
      <c r="F203" s="124"/>
      <c r="G203" s="124"/>
      <c r="H203" s="124"/>
    </row>
    <row r="204" spans="5:8">
      <c r="E204" s="124"/>
      <c r="F204" s="124"/>
      <c r="G204" s="124"/>
      <c r="H204" s="124"/>
    </row>
    <row r="205" spans="5:8">
      <c r="E205" s="124"/>
      <c r="F205" s="124"/>
      <c r="G205" s="124"/>
      <c r="H205" s="124"/>
    </row>
    <row r="206" spans="5:8">
      <c r="E206" s="124"/>
      <c r="F206" s="124"/>
      <c r="G206" s="124"/>
      <c r="H206" s="124"/>
    </row>
    <row r="207" spans="5:8">
      <c r="E207" s="124"/>
      <c r="F207" s="124"/>
      <c r="G207" s="124"/>
      <c r="H207" s="124"/>
    </row>
    <row r="208" spans="5:8">
      <c r="E208" s="124"/>
      <c r="F208" s="124"/>
      <c r="G208" s="124"/>
      <c r="H208" s="124"/>
    </row>
    <row r="209" spans="5:8">
      <c r="E209" s="124"/>
      <c r="F209" s="124"/>
      <c r="G209" s="124"/>
      <c r="H209" s="124"/>
    </row>
    <row r="210" spans="5:8">
      <c r="E210" s="124"/>
      <c r="F210" s="124"/>
      <c r="G210" s="124"/>
      <c r="H210" s="124"/>
    </row>
    <row r="211" spans="5:8">
      <c r="E211" s="124"/>
      <c r="F211" s="124"/>
      <c r="G211" s="124"/>
      <c r="H211" s="124"/>
    </row>
    <row r="212" spans="5:8">
      <c r="E212" s="124"/>
      <c r="F212" s="124"/>
      <c r="G212" s="124"/>
      <c r="H212" s="124"/>
    </row>
    <row r="213" spans="5:8">
      <c r="E213" s="124"/>
      <c r="F213" s="124"/>
      <c r="G213" s="124"/>
      <c r="H213" s="124"/>
    </row>
    <row r="214" spans="5:8">
      <c r="E214" s="124"/>
      <c r="F214" s="124"/>
      <c r="G214" s="124"/>
      <c r="H214" s="124"/>
    </row>
    <row r="215" spans="5:8">
      <c r="E215" s="124"/>
      <c r="F215" s="124"/>
      <c r="G215" s="124"/>
      <c r="H215" s="124"/>
    </row>
    <row r="216" spans="5:8">
      <c r="E216" s="124"/>
      <c r="F216" s="124"/>
      <c r="G216" s="124"/>
      <c r="H216" s="124"/>
    </row>
    <row r="217" spans="5:8">
      <c r="E217" s="124"/>
      <c r="F217" s="124"/>
      <c r="G217" s="124"/>
      <c r="H217" s="124"/>
    </row>
    <row r="218" spans="5:8">
      <c r="E218" s="124"/>
      <c r="F218" s="124"/>
      <c r="G218" s="124"/>
      <c r="H218" s="124"/>
    </row>
    <row r="219" spans="5:8">
      <c r="E219" s="124"/>
      <c r="F219" s="124"/>
      <c r="G219" s="124"/>
      <c r="H219" s="124"/>
    </row>
    <row r="220" spans="5:8">
      <c r="E220" s="124"/>
      <c r="F220" s="124"/>
      <c r="G220" s="124"/>
      <c r="H220" s="124"/>
    </row>
    <row r="221" spans="5:8">
      <c r="E221" s="124"/>
      <c r="F221" s="124"/>
      <c r="G221" s="124"/>
      <c r="H221" s="124"/>
    </row>
    <row r="222" spans="5:8">
      <c r="E222" s="124"/>
      <c r="F222" s="124"/>
      <c r="G222" s="124"/>
      <c r="H222" s="124"/>
    </row>
    <row r="223" spans="5:8">
      <c r="E223" s="124"/>
      <c r="F223" s="124"/>
      <c r="G223" s="124"/>
      <c r="H223" s="124"/>
    </row>
    <row r="224" spans="5:8">
      <c r="E224" s="124"/>
      <c r="F224" s="124"/>
      <c r="G224" s="124"/>
      <c r="H224" s="124"/>
    </row>
    <row r="225" spans="5:8">
      <c r="E225" s="124"/>
      <c r="F225" s="124"/>
      <c r="G225" s="124"/>
      <c r="H225" s="124"/>
    </row>
    <row r="226" spans="5:8">
      <c r="E226" s="124"/>
      <c r="F226" s="124"/>
      <c r="G226" s="124"/>
      <c r="H226" s="124"/>
    </row>
    <row r="227" spans="5:8">
      <c r="E227" s="124"/>
      <c r="F227" s="124"/>
      <c r="G227" s="124"/>
      <c r="H227" s="124"/>
    </row>
    <row r="228" spans="5:8">
      <c r="E228" s="124"/>
      <c r="F228" s="124"/>
      <c r="G228" s="124"/>
      <c r="H228" s="124"/>
    </row>
    <row r="229" spans="5:8">
      <c r="E229" s="124"/>
      <c r="F229" s="124"/>
      <c r="G229" s="124"/>
      <c r="H229" s="124"/>
    </row>
    <row r="230" spans="5:8">
      <c r="E230" s="124"/>
      <c r="F230" s="124"/>
      <c r="G230" s="124"/>
      <c r="H230" s="124"/>
    </row>
    <row r="231" spans="5:8">
      <c r="E231" s="124"/>
      <c r="F231" s="124"/>
      <c r="G231" s="124"/>
      <c r="H231" s="124"/>
    </row>
    <row r="232" spans="5:8">
      <c r="E232" s="124"/>
      <c r="F232" s="124"/>
      <c r="G232" s="124"/>
      <c r="H232" s="124"/>
    </row>
    <row r="233" spans="5:8">
      <c r="E233" s="124"/>
      <c r="F233" s="124"/>
      <c r="G233" s="124"/>
      <c r="H233" s="124"/>
    </row>
    <row r="234" spans="5:8">
      <c r="E234" s="124"/>
      <c r="F234" s="124"/>
      <c r="G234" s="124"/>
      <c r="H234" s="124"/>
    </row>
    <row r="235" spans="5:8">
      <c r="E235" s="124"/>
      <c r="F235" s="124"/>
      <c r="G235" s="124"/>
      <c r="H235" s="124"/>
    </row>
    <row r="236" spans="5:8">
      <c r="E236" s="124"/>
      <c r="F236" s="124"/>
      <c r="G236" s="124"/>
      <c r="H236" s="124"/>
    </row>
    <row r="237" spans="5:8">
      <c r="E237" s="124"/>
      <c r="F237" s="124"/>
      <c r="G237" s="124"/>
      <c r="H237" s="124"/>
    </row>
    <row r="238" spans="5:8">
      <c r="E238" s="124"/>
      <c r="F238" s="124"/>
      <c r="G238" s="124"/>
      <c r="H238" s="124"/>
    </row>
    <row r="239" spans="5:8">
      <c r="E239" s="124"/>
      <c r="F239" s="124"/>
      <c r="G239" s="124"/>
      <c r="H239" s="124"/>
    </row>
    <row r="240" spans="5:8">
      <c r="E240" s="124"/>
      <c r="F240" s="124"/>
      <c r="G240" s="124"/>
      <c r="H240" s="124"/>
    </row>
    <row r="241" spans="5:8">
      <c r="E241" s="124"/>
      <c r="F241" s="124"/>
      <c r="G241" s="124"/>
      <c r="H241" s="124"/>
    </row>
    <row r="242" spans="5:8">
      <c r="E242" s="124"/>
      <c r="F242" s="124"/>
      <c r="G242" s="124"/>
      <c r="H242" s="124"/>
    </row>
    <row r="243" spans="5:8">
      <c r="E243" s="124"/>
      <c r="F243" s="124"/>
      <c r="G243" s="124"/>
      <c r="H243" s="124"/>
    </row>
    <row r="244" spans="5:8">
      <c r="E244" s="124"/>
      <c r="F244" s="124"/>
      <c r="G244" s="124"/>
      <c r="H244" s="124"/>
    </row>
    <row r="245" spans="5:8">
      <c r="E245" s="124"/>
      <c r="F245" s="124"/>
      <c r="G245" s="124"/>
      <c r="H245" s="124"/>
    </row>
    <row r="246" spans="5:8">
      <c r="E246" s="124"/>
      <c r="F246" s="124"/>
      <c r="G246" s="124"/>
      <c r="H246" s="124"/>
    </row>
    <row r="247" spans="5:8">
      <c r="E247" s="124"/>
      <c r="F247" s="124"/>
      <c r="G247" s="124"/>
      <c r="H247" s="124"/>
    </row>
    <row r="248" spans="5:8">
      <c r="E248" s="124"/>
      <c r="F248" s="124"/>
      <c r="G248" s="124"/>
      <c r="H248" s="124"/>
    </row>
    <row r="249" spans="5:8">
      <c r="E249" s="124"/>
      <c r="F249" s="124"/>
      <c r="G249" s="124"/>
      <c r="H249" s="124"/>
    </row>
    <row r="250" spans="5:8">
      <c r="E250" s="124"/>
      <c r="F250" s="124"/>
      <c r="G250" s="124"/>
      <c r="H250" s="124"/>
    </row>
    <row r="251" spans="5:8">
      <c r="E251" s="124"/>
      <c r="F251" s="124"/>
      <c r="G251" s="124"/>
      <c r="H251" s="124"/>
    </row>
    <row r="252" spans="5:8">
      <c r="E252" s="124"/>
      <c r="F252" s="124"/>
      <c r="G252" s="124"/>
      <c r="H252" s="124"/>
    </row>
    <row r="253" spans="5:8">
      <c r="E253" s="124"/>
      <c r="F253" s="124"/>
      <c r="G253" s="124"/>
      <c r="H253" s="124"/>
    </row>
    <row r="254" spans="5:8">
      <c r="E254" s="124"/>
      <c r="F254" s="124"/>
      <c r="G254" s="124"/>
      <c r="H254" s="124"/>
    </row>
    <row r="255" spans="5:8">
      <c r="E255" s="124"/>
      <c r="F255" s="124"/>
      <c r="G255" s="124"/>
      <c r="H255" s="124"/>
    </row>
    <row r="256" spans="5:8">
      <c r="E256" s="124"/>
      <c r="F256" s="124"/>
      <c r="G256" s="124"/>
      <c r="H256" s="124"/>
    </row>
    <row r="257" spans="5:8">
      <c r="E257" s="124"/>
      <c r="F257" s="124"/>
      <c r="G257" s="124"/>
      <c r="H257" s="124"/>
    </row>
    <row r="258" spans="5:8">
      <c r="E258" s="124"/>
      <c r="F258" s="124"/>
      <c r="G258" s="124"/>
      <c r="H258" s="124"/>
    </row>
    <row r="259" spans="5:8">
      <c r="E259" s="124"/>
      <c r="F259" s="124"/>
      <c r="G259" s="124"/>
      <c r="H259" s="124"/>
    </row>
    <row r="260" spans="5:8">
      <c r="E260" s="124"/>
      <c r="F260" s="124"/>
      <c r="G260" s="124"/>
      <c r="H260" s="124"/>
    </row>
    <row r="261" spans="5:8">
      <c r="E261" s="124"/>
      <c r="F261" s="124"/>
      <c r="G261" s="124"/>
      <c r="H261" s="124"/>
    </row>
    <row r="262" spans="5:8">
      <c r="E262" s="124"/>
      <c r="F262" s="124"/>
      <c r="G262" s="124"/>
      <c r="H262" s="124"/>
    </row>
    <row r="263" spans="5:8">
      <c r="E263" s="124"/>
      <c r="F263" s="124"/>
      <c r="G263" s="124"/>
      <c r="H263" s="124"/>
    </row>
    <row r="264" spans="5:8">
      <c r="E264" s="124"/>
      <c r="F264" s="124"/>
      <c r="G264" s="124"/>
      <c r="H264" s="124"/>
    </row>
    <row r="265" spans="5:8">
      <c r="E265" s="124"/>
      <c r="F265" s="124"/>
      <c r="G265" s="124"/>
      <c r="H265" s="124"/>
    </row>
    <row r="266" spans="5:8">
      <c r="E266" s="124"/>
      <c r="F266" s="124"/>
      <c r="G266" s="124"/>
      <c r="H266" s="124"/>
    </row>
    <row r="267" spans="5:8">
      <c r="E267" s="124"/>
      <c r="F267" s="124"/>
      <c r="G267" s="124"/>
      <c r="H267" s="124"/>
    </row>
    <row r="268" spans="5:8">
      <c r="E268" s="124"/>
      <c r="F268" s="124"/>
      <c r="G268" s="124"/>
      <c r="H268" s="124"/>
    </row>
    <row r="269" spans="5:8">
      <c r="E269" s="124"/>
      <c r="F269" s="124"/>
      <c r="G269" s="124"/>
      <c r="H269" s="124"/>
    </row>
    <row r="270" spans="5:8">
      <c r="E270" s="124"/>
      <c r="F270" s="124"/>
      <c r="G270" s="124"/>
      <c r="H270" s="124"/>
    </row>
    <row r="271" spans="5:8">
      <c r="E271" s="124"/>
      <c r="F271" s="124"/>
      <c r="G271" s="124"/>
      <c r="H271" s="124"/>
    </row>
    <row r="272" spans="5:8">
      <c r="E272" s="124"/>
      <c r="F272" s="124"/>
      <c r="G272" s="124"/>
      <c r="H272" s="124"/>
    </row>
    <row r="273" spans="5:8">
      <c r="E273" s="124"/>
      <c r="F273" s="124"/>
      <c r="G273" s="124"/>
      <c r="H273" s="124"/>
    </row>
    <row r="274" spans="5:8">
      <c r="E274" s="124"/>
      <c r="F274" s="124"/>
      <c r="G274" s="124"/>
      <c r="H274" s="124"/>
    </row>
    <row r="275" spans="5:8">
      <c r="E275" s="124"/>
      <c r="F275" s="124"/>
      <c r="G275" s="124"/>
      <c r="H275" s="124"/>
    </row>
    <row r="276" spans="5:8">
      <c r="E276" s="124"/>
      <c r="F276" s="124"/>
      <c r="G276" s="124"/>
      <c r="H276" s="124"/>
    </row>
    <row r="277" spans="5:8">
      <c r="E277" s="124"/>
      <c r="F277" s="124"/>
      <c r="G277" s="124"/>
      <c r="H277" s="124"/>
    </row>
    <row r="278" spans="5:8">
      <c r="E278" s="124"/>
      <c r="F278" s="124"/>
      <c r="G278" s="124"/>
      <c r="H278" s="124"/>
    </row>
    <row r="279" spans="5:8">
      <c r="E279" s="124"/>
      <c r="F279" s="124"/>
      <c r="G279" s="124"/>
      <c r="H279" s="124"/>
    </row>
    <row r="280" spans="5:8">
      <c r="E280" s="124"/>
      <c r="F280" s="124"/>
      <c r="G280" s="124"/>
      <c r="H280" s="124"/>
    </row>
    <row r="281" spans="5:8">
      <c r="E281" s="124"/>
      <c r="F281" s="124"/>
      <c r="G281" s="124"/>
      <c r="H281" s="124"/>
    </row>
    <row r="282" spans="5:8">
      <c r="E282" s="124"/>
      <c r="F282" s="124"/>
      <c r="G282" s="124"/>
      <c r="H282" s="124"/>
    </row>
    <row r="283" spans="5:8">
      <c r="E283" s="124"/>
      <c r="F283" s="124"/>
      <c r="G283" s="124"/>
      <c r="H283" s="124"/>
    </row>
    <row r="284" spans="5:8">
      <c r="E284" s="124"/>
      <c r="F284" s="124"/>
      <c r="G284" s="124"/>
      <c r="H284" s="124"/>
    </row>
    <row r="285" spans="5:8">
      <c r="E285" s="124"/>
      <c r="F285" s="124"/>
      <c r="G285" s="124"/>
      <c r="H285" s="124"/>
    </row>
    <row r="286" spans="5:8">
      <c r="E286" s="124"/>
      <c r="F286" s="124"/>
      <c r="G286" s="124"/>
      <c r="H286" s="124"/>
    </row>
    <row r="287" spans="5:8">
      <c r="E287" s="124"/>
      <c r="F287" s="124"/>
      <c r="G287" s="124"/>
      <c r="H287" s="124"/>
    </row>
    <row r="288" spans="5:8">
      <c r="E288" s="124"/>
      <c r="F288" s="124"/>
      <c r="G288" s="124"/>
      <c r="H288" s="124"/>
    </row>
    <row r="289" spans="5:8">
      <c r="E289" s="124"/>
      <c r="F289" s="124"/>
      <c r="G289" s="124"/>
      <c r="H289" s="124"/>
    </row>
    <row r="290" spans="5:8">
      <c r="E290" s="124"/>
      <c r="F290" s="124"/>
      <c r="G290" s="124"/>
      <c r="H290" s="124"/>
    </row>
    <row r="291" spans="5:8">
      <c r="E291" s="124"/>
      <c r="F291" s="124"/>
      <c r="G291" s="124"/>
      <c r="H291" s="124"/>
    </row>
    <row r="292" spans="5:8">
      <c r="E292" s="124"/>
      <c r="F292" s="124"/>
      <c r="G292" s="124"/>
      <c r="H292" s="124"/>
    </row>
    <row r="293" spans="5:8">
      <c r="E293" s="124"/>
      <c r="F293" s="124"/>
      <c r="G293" s="124"/>
      <c r="H293" s="124"/>
    </row>
    <row r="294" spans="5:8">
      <c r="E294" s="124"/>
      <c r="F294" s="124"/>
      <c r="G294" s="124"/>
      <c r="H294" s="124"/>
    </row>
    <row r="295" spans="5:8">
      <c r="E295" s="124"/>
      <c r="F295" s="124"/>
      <c r="G295" s="124"/>
      <c r="H295" s="124"/>
    </row>
    <row r="296" spans="5:8">
      <c r="E296" s="124"/>
      <c r="F296" s="124"/>
      <c r="G296" s="124"/>
      <c r="H296" s="124"/>
    </row>
    <row r="297" spans="5:8">
      <c r="E297" s="124"/>
      <c r="F297" s="124"/>
      <c r="G297" s="124"/>
      <c r="H297" s="124"/>
    </row>
    <row r="298" spans="5:8">
      <c r="E298" s="124"/>
      <c r="F298" s="124"/>
      <c r="G298" s="124"/>
      <c r="H298" s="124"/>
    </row>
    <row r="299" spans="5:8">
      <c r="E299" s="124"/>
      <c r="F299" s="124"/>
      <c r="G299" s="124"/>
      <c r="H299" s="124"/>
    </row>
    <row r="300" spans="5:8">
      <c r="E300" s="124"/>
      <c r="F300" s="124"/>
      <c r="G300" s="124"/>
      <c r="H300" s="124"/>
    </row>
    <row r="301" spans="5:8">
      <c r="E301" s="124"/>
      <c r="F301" s="124"/>
      <c r="G301" s="124"/>
      <c r="H301" s="124"/>
    </row>
    <row r="302" spans="5:8">
      <c r="E302" s="124"/>
      <c r="F302" s="124"/>
      <c r="G302" s="124"/>
      <c r="H302" s="124"/>
    </row>
    <row r="303" spans="5:8">
      <c r="E303" s="124"/>
      <c r="F303" s="124"/>
      <c r="G303" s="124"/>
      <c r="H303" s="124"/>
    </row>
    <row r="304" spans="5:8">
      <c r="E304" s="124"/>
      <c r="F304" s="124"/>
      <c r="G304" s="124"/>
      <c r="H304" s="124"/>
    </row>
    <row r="305" spans="5:8">
      <c r="E305" s="124"/>
      <c r="F305" s="124"/>
      <c r="G305" s="124"/>
      <c r="H305" s="124"/>
    </row>
    <row r="306" spans="5:8">
      <c r="E306" s="124"/>
      <c r="F306" s="124"/>
      <c r="G306" s="124"/>
      <c r="H306" s="124"/>
    </row>
    <row r="307" spans="5:8">
      <c r="E307" s="124"/>
      <c r="F307" s="124"/>
      <c r="G307" s="124"/>
      <c r="H307" s="124"/>
    </row>
    <row r="308" spans="5:8">
      <c r="E308" s="124"/>
      <c r="F308" s="124"/>
      <c r="G308" s="124"/>
      <c r="H308" s="124"/>
    </row>
    <row r="309" spans="5:8">
      <c r="E309" s="124"/>
      <c r="F309" s="124"/>
      <c r="G309" s="124"/>
      <c r="H309" s="124"/>
    </row>
    <row r="310" spans="5:8">
      <c r="E310" s="124"/>
      <c r="F310" s="124"/>
      <c r="G310" s="124"/>
      <c r="H310" s="124"/>
    </row>
    <row r="311" spans="5:8">
      <c r="E311" s="124"/>
      <c r="F311" s="124"/>
      <c r="G311" s="124"/>
      <c r="H311" s="124"/>
    </row>
    <row r="312" spans="5:8">
      <c r="E312" s="124"/>
      <c r="F312" s="124"/>
      <c r="G312" s="124"/>
      <c r="H312" s="124"/>
    </row>
    <row r="313" spans="5:8">
      <c r="E313" s="124"/>
      <c r="F313" s="124"/>
      <c r="G313" s="124"/>
      <c r="H313" s="124"/>
    </row>
    <row r="314" spans="5:8">
      <c r="E314" s="124"/>
      <c r="F314" s="124"/>
      <c r="G314" s="124"/>
      <c r="H314" s="124"/>
    </row>
    <row r="315" spans="5:8">
      <c r="E315" s="124"/>
      <c r="F315" s="124"/>
      <c r="G315" s="124"/>
      <c r="H315" s="124"/>
    </row>
    <row r="316" spans="5:8">
      <c r="E316" s="124"/>
      <c r="F316" s="124"/>
      <c r="G316" s="124"/>
      <c r="H316" s="124"/>
    </row>
    <row r="317" spans="5:8">
      <c r="E317" s="124"/>
      <c r="F317" s="124"/>
      <c r="G317" s="124"/>
      <c r="H317" s="124"/>
    </row>
    <row r="318" spans="5:8">
      <c r="E318" s="124"/>
      <c r="F318" s="124"/>
      <c r="G318" s="124"/>
      <c r="H318" s="124"/>
    </row>
    <row r="319" spans="5:8">
      <c r="E319" s="124"/>
      <c r="F319" s="124"/>
      <c r="G319" s="124"/>
      <c r="H319" s="124"/>
    </row>
    <row r="320" spans="5:8">
      <c r="E320" s="124"/>
      <c r="F320" s="124"/>
      <c r="G320" s="124"/>
      <c r="H320" s="124"/>
    </row>
    <row r="321" spans="5:8">
      <c r="E321" s="124"/>
      <c r="F321" s="124"/>
      <c r="G321" s="124"/>
      <c r="H321" s="124"/>
    </row>
    <row r="322" spans="5:8">
      <c r="E322" s="124"/>
      <c r="F322" s="124"/>
      <c r="G322" s="124"/>
      <c r="H322" s="124"/>
    </row>
    <row r="323" spans="5:8">
      <c r="E323" s="124"/>
      <c r="F323" s="124"/>
      <c r="G323" s="124"/>
      <c r="H323" s="124"/>
    </row>
    <row r="324" spans="5:8">
      <c r="E324" s="124"/>
      <c r="F324" s="124"/>
      <c r="G324" s="124"/>
      <c r="H324" s="124"/>
    </row>
    <row r="325" spans="5:8">
      <c r="E325" s="124"/>
      <c r="F325" s="124"/>
      <c r="G325" s="124"/>
      <c r="H325" s="124"/>
    </row>
    <row r="326" spans="5:8">
      <c r="E326" s="124"/>
      <c r="F326" s="124"/>
      <c r="G326" s="124"/>
      <c r="H326" s="124"/>
    </row>
    <row r="327" spans="5:8">
      <c r="E327" s="124"/>
      <c r="F327" s="124"/>
      <c r="G327" s="124"/>
      <c r="H327" s="124"/>
    </row>
    <row r="328" spans="5:8">
      <c r="E328" s="124"/>
      <c r="F328" s="124"/>
      <c r="G328" s="124"/>
      <c r="H328" s="124"/>
    </row>
    <row r="329" spans="5:8">
      <c r="E329" s="124"/>
      <c r="F329" s="124"/>
      <c r="G329" s="124"/>
      <c r="H329" s="124"/>
    </row>
    <row r="330" spans="5:8">
      <c r="E330" s="124"/>
      <c r="F330" s="124"/>
      <c r="G330" s="124"/>
      <c r="H330" s="124"/>
    </row>
    <row r="331" spans="5:8">
      <c r="E331" s="124"/>
      <c r="F331" s="124"/>
      <c r="G331" s="124"/>
      <c r="H331" s="124"/>
    </row>
    <row r="332" spans="5:8">
      <c r="E332" s="124"/>
      <c r="F332" s="124"/>
      <c r="G332" s="124"/>
      <c r="H332" s="124"/>
    </row>
    <row r="333" spans="5:8">
      <c r="E333" s="124"/>
      <c r="F333" s="124"/>
      <c r="G333" s="124"/>
      <c r="H333" s="124"/>
    </row>
    <row r="334" spans="5:8">
      <c r="E334" s="124"/>
      <c r="F334" s="124"/>
      <c r="G334" s="124"/>
      <c r="H334" s="124"/>
    </row>
    <row r="335" spans="5:8">
      <c r="E335" s="124"/>
      <c r="F335" s="124"/>
      <c r="G335" s="124"/>
      <c r="H335" s="124"/>
    </row>
    <row r="336" spans="5:8">
      <c r="E336" s="124"/>
      <c r="F336" s="124"/>
      <c r="G336" s="124"/>
      <c r="H336" s="124"/>
    </row>
    <row r="337" spans="5:8">
      <c r="E337" s="124"/>
      <c r="F337" s="124"/>
      <c r="G337" s="124"/>
      <c r="H337" s="124"/>
    </row>
    <row r="338" spans="5:8">
      <c r="E338" s="124"/>
      <c r="F338" s="124"/>
      <c r="G338" s="124"/>
      <c r="H338" s="124"/>
    </row>
    <row r="339" spans="5:8">
      <c r="E339" s="124"/>
      <c r="F339" s="124"/>
      <c r="G339" s="124"/>
      <c r="H339" s="124"/>
    </row>
    <row r="340" spans="5:8">
      <c r="E340" s="124"/>
      <c r="F340" s="124"/>
      <c r="G340" s="124"/>
      <c r="H340" s="124"/>
    </row>
    <row r="341" spans="5:8">
      <c r="E341" s="124"/>
      <c r="F341" s="124"/>
      <c r="G341" s="124"/>
      <c r="H341" s="124"/>
    </row>
    <row r="342" spans="5:8">
      <c r="E342" s="124"/>
      <c r="F342" s="124"/>
      <c r="G342" s="124"/>
      <c r="H342" s="124"/>
    </row>
    <row r="343" spans="5:8">
      <c r="E343" s="124"/>
      <c r="F343" s="124"/>
      <c r="G343" s="124"/>
      <c r="H343" s="124"/>
    </row>
    <row r="344" spans="5:8">
      <c r="E344" s="124"/>
      <c r="F344" s="124"/>
      <c r="G344" s="124"/>
      <c r="H344" s="124"/>
    </row>
    <row r="345" spans="5:8">
      <c r="E345" s="124"/>
      <c r="F345" s="124"/>
      <c r="G345" s="124"/>
      <c r="H345" s="124"/>
    </row>
    <row r="346" spans="5:8">
      <c r="E346" s="124"/>
      <c r="F346" s="124"/>
      <c r="G346" s="124"/>
      <c r="H346" s="124"/>
    </row>
    <row r="347" spans="5:8">
      <c r="E347" s="124"/>
      <c r="F347" s="124"/>
      <c r="G347" s="124"/>
      <c r="H347" s="124"/>
    </row>
    <row r="348" spans="5:8">
      <c r="E348" s="124"/>
      <c r="F348" s="124"/>
      <c r="G348" s="124"/>
      <c r="H348" s="124"/>
    </row>
    <row r="349" spans="5:8">
      <c r="E349" s="124"/>
      <c r="F349" s="124"/>
      <c r="G349" s="124"/>
      <c r="H349" s="124"/>
    </row>
    <row r="350" spans="5:8">
      <c r="E350" s="124"/>
      <c r="F350" s="124"/>
      <c r="G350" s="124"/>
      <c r="H350" s="124"/>
    </row>
    <row r="351" spans="5:8">
      <c r="E351" s="124"/>
      <c r="F351" s="124"/>
      <c r="G351" s="124"/>
      <c r="H351" s="124"/>
    </row>
    <row r="352" spans="5:8">
      <c r="E352" s="124"/>
      <c r="F352" s="124"/>
      <c r="G352" s="124"/>
      <c r="H352" s="124"/>
    </row>
    <row r="353" spans="5:8">
      <c r="E353" s="124"/>
      <c r="F353" s="124"/>
      <c r="G353" s="124"/>
      <c r="H353" s="124"/>
    </row>
    <row r="354" spans="5:8">
      <c r="E354" s="124"/>
      <c r="F354" s="124"/>
      <c r="G354" s="124"/>
      <c r="H354" s="124"/>
    </row>
    <row r="355" spans="5:8">
      <c r="E355" s="124"/>
      <c r="F355" s="124"/>
      <c r="G355" s="124"/>
      <c r="H355" s="124"/>
    </row>
    <row r="356" spans="5:8">
      <c r="E356" s="124"/>
      <c r="F356" s="124"/>
      <c r="G356" s="124"/>
      <c r="H356" s="124"/>
    </row>
    <row r="357" spans="5:8">
      <c r="E357" s="124"/>
      <c r="F357" s="124"/>
      <c r="G357" s="124"/>
      <c r="H357" s="124"/>
    </row>
  </sheetData>
  <mergeCells count="3">
    <mergeCell ref="E6:F6"/>
    <mergeCell ref="B71:C71"/>
    <mergeCell ref="H1:I1"/>
  </mergeCells>
  <hyperlinks>
    <hyperlink ref="H1:I1" location="Index!A1" display="Regresar al Índice" xr:uid="{E9D0DE0E-2E47-4460-AD4D-7EEF57DBB92D}"/>
  </hyperlinks>
  <pageMargins left="0.7" right="0.7" top="0.75" bottom="0.75" header="0.3" footer="0.3"/>
  <pageSetup orientation="portrait" horizontalDpi="4294967295" verticalDpi="4294967295"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3BB29-0C82-4595-9CCB-70A5E1DEBC9A}">
  <sheetPr codeName="Hoja106"/>
  <dimension ref="A1:M192"/>
  <sheetViews>
    <sheetView zoomScaleNormal="100" workbookViewId="0">
      <selection activeCell="A2" sqref="A2"/>
    </sheetView>
  </sheetViews>
  <sheetFormatPr baseColWidth="10" defaultRowHeight="12"/>
  <cols>
    <col min="1" max="16384" width="11.42578125" style="121"/>
  </cols>
  <sheetData>
    <row r="1" spans="1:9" ht="15">
      <c r="A1" s="34" t="s">
        <v>1929</v>
      </c>
      <c r="H1" s="688" t="s">
        <v>38</v>
      </c>
      <c r="I1" s="688"/>
    </row>
    <row r="2" spans="1:9">
      <c r="A2" s="246" t="s">
        <v>736</v>
      </c>
    </row>
    <row r="6" spans="1:9">
      <c r="E6" s="121" t="s">
        <v>738</v>
      </c>
      <c r="G6" s="121" t="s">
        <v>748</v>
      </c>
    </row>
    <row r="7" spans="1:9">
      <c r="B7" s="121" t="s">
        <v>741</v>
      </c>
      <c r="C7" s="121" t="s">
        <v>742</v>
      </c>
      <c r="D7" s="121" t="s">
        <v>743</v>
      </c>
      <c r="E7" s="121" t="s">
        <v>0</v>
      </c>
      <c r="F7" s="121" t="s">
        <v>1</v>
      </c>
      <c r="G7" s="121" t="s">
        <v>0</v>
      </c>
      <c r="H7" s="121" t="s">
        <v>1</v>
      </c>
    </row>
    <row r="8" spans="1:9">
      <c r="A8" s="121" t="s">
        <v>77</v>
      </c>
      <c r="B8" s="121" t="s">
        <v>141</v>
      </c>
      <c r="C8" s="124">
        <v>93.603882444858499</v>
      </c>
      <c r="D8" s="121">
        <v>0.82338349470328198</v>
      </c>
      <c r="E8" s="124">
        <v>18.304750999844799</v>
      </c>
      <c r="F8" s="124">
        <v>17.8167725639798</v>
      </c>
      <c r="G8" s="124">
        <v>22.231136666689199</v>
      </c>
      <c r="H8" s="124">
        <v>21.638486414401999</v>
      </c>
    </row>
    <row r="9" spans="1:9">
      <c r="B9" s="121" t="s">
        <v>142</v>
      </c>
      <c r="C9" s="124">
        <v>94.1447803353567</v>
      </c>
      <c r="D9" s="121">
        <v>0.82814148533063003</v>
      </c>
      <c r="E9" s="124">
        <v>18.292751290365601</v>
      </c>
      <c r="F9" s="124">
        <v>17.7165134606824</v>
      </c>
      <c r="G9" s="124">
        <v>22.0889203287072</v>
      </c>
      <c r="H9" s="124">
        <v>21.393099819904801</v>
      </c>
    </row>
    <row r="10" spans="1:9">
      <c r="B10" s="121" t="s">
        <v>143</v>
      </c>
      <c r="C10" s="124">
        <v>94.722489332291602</v>
      </c>
      <c r="D10" s="121">
        <v>0.833223283653451</v>
      </c>
      <c r="E10" s="124">
        <v>18.2049051372082</v>
      </c>
      <c r="F10" s="124">
        <v>17.6380595611068</v>
      </c>
      <c r="G10" s="124">
        <v>21.848771505021698</v>
      </c>
      <c r="H10" s="124">
        <v>21.168466972944898</v>
      </c>
    </row>
    <row r="11" spans="1:9">
      <c r="B11" s="121" t="s">
        <v>144</v>
      </c>
      <c r="C11" s="124">
        <v>94.838932628162794</v>
      </c>
      <c r="D11" s="121">
        <v>0.83424757330239396</v>
      </c>
      <c r="E11" s="124">
        <v>18.1811923048406</v>
      </c>
      <c r="F11" s="124">
        <v>17.601157731083401</v>
      </c>
      <c r="G11" s="124">
        <v>21.793521355860602</v>
      </c>
      <c r="H11" s="124">
        <v>21.098242649251802</v>
      </c>
    </row>
    <row r="12" spans="1:9">
      <c r="B12" s="121" t="s">
        <v>145</v>
      </c>
      <c r="C12" s="124">
        <v>94.725494320572096</v>
      </c>
      <c r="D12" s="121">
        <v>0.83324971693471395</v>
      </c>
      <c r="E12" s="124">
        <v>18.108295383600399</v>
      </c>
      <c r="F12" s="124">
        <v>17.531369362613201</v>
      </c>
      <c r="G12" s="124">
        <v>21.732135055761699</v>
      </c>
      <c r="H12" s="124">
        <v>21.039754357320501</v>
      </c>
    </row>
    <row r="13" spans="1:9">
      <c r="B13" s="121" t="s">
        <v>146</v>
      </c>
      <c r="C13" s="124">
        <v>94.963639641805401</v>
      </c>
      <c r="D13" s="121">
        <v>0.83534455447481004</v>
      </c>
      <c r="E13" s="124">
        <v>17.9783785441807</v>
      </c>
      <c r="F13" s="124">
        <v>17.403503717607499</v>
      </c>
      <c r="G13" s="124">
        <v>21.522111382510801</v>
      </c>
      <c r="H13" s="124">
        <v>20.833922510633101</v>
      </c>
    </row>
    <row r="14" spans="1:9">
      <c r="B14" s="121" t="s">
        <v>147</v>
      </c>
      <c r="C14" s="124">
        <v>95.322735741330604</v>
      </c>
      <c r="D14" s="121">
        <v>0.83850333158574397</v>
      </c>
      <c r="E14" s="124">
        <v>17.8771113713502</v>
      </c>
      <c r="F14" s="124">
        <v>17.3030561538725</v>
      </c>
      <c r="G14" s="124">
        <v>21.320262780043802</v>
      </c>
      <c r="H14" s="124">
        <v>20.635643893208702</v>
      </c>
    </row>
    <row r="15" spans="1:9">
      <c r="B15" s="121" t="s">
        <v>148</v>
      </c>
      <c r="C15" s="124">
        <v>95.793767654306095</v>
      </c>
      <c r="D15" s="121">
        <v>0.842646748423727</v>
      </c>
      <c r="E15" s="124">
        <v>17.9545830945797</v>
      </c>
      <c r="F15" s="124">
        <v>17.3895679098543</v>
      </c>
      <c r="G15" s="124">
        <v>21.307366495113101</v>
      </c>
      <c r="H15" s="124">
        <v>20.6368421196469</v>
      </c>
    </row>
    <row r="16" spans="1:9">
      <c r="B16" s="121" t="s">
        <v>149</v>
      </c>
      <c r="C16" s="124">
        <v>96.093515235290596</v>
      </c>
      <c r="D16" s="121">
        <v>0.84528346822971601</v>
      </c>
      <c r="E16" s="124">
        <v>18.2042669066836</v>
      </c>
      <c r="F16" s="124">
        <v>17.6390110492795</v>
      </c>
      <c r="G16" s="124">
        <v>21.536286454068399</v>
      </c>
      <c r="H16" s="124">
        <v>20.867568942547798</v>
      </c>
    </row>
    <row r="17" spans="1:8">
      <c r="B17" s="121" t="s">
        <v>150</v>
      </c>
      <c r="C17" s="124">
        <v>96.698269126750404</v>
      </c>
      <c r="D17" s="121">
        <v>0.85060316608390396</v>
      </c>
      <c r="E17" s="124">
        <v>18.295529773988399</v>
      </c>
      <c r="F17" s="124">
        <v>17.7402570952788</v>
      </c>
      <c r="G17" s="124">
        <v>21.508889813118401</v>
      </c>
      <c r="H17" s="124">
        <v>20.8560910688274</v>
      </c>
    </row>
    <row r="18" spans="1:8">
      <c r="B18" s="121" t="s">
        <v>151</v>
      </c>
      <c r="C18" s="124">
        <v>97.695173988821495</v>
      </c>
      <c r="D18" s="121">
        <v>0.85937240714292096</v>
      </c>
      <c r="E18" s="124">
        <v>18.396479799622</v>
      </c>
      <c r="F18" s="124">
        <v>17.8530751466045</v>
      </c>
      <c r="G18" s="124">
        <v>21.4068774453477</v>
      </c>
      <c r="H18" s="124">
        <v>20.774550123105499</v>
      </c>
    </row>
    <row r="19" spans="1:8">
      <c r="B19" s="121" t="s">
        <v>152</v>
      </c>
      <c r="C19" s="124">
        <v>98.272882985756297</v>
      </c>
      <c r="D19" s="121">
        <v>0.86445420546574003</v>
      </c>
      <c r="E19" s="124">
        <v>18.523943589996499</v>
      </c>
      <c r="F19" s="124">
        <v>17.975312596087701</v>
      </c>
      <c r="G19" s="124">
        <v>21.428484554617199</v>
      </c>
      <c r="H19" s="124">
        <v>20.793828617449101</v>
      </c>
    </row>
    <row r="20" spans="1:8">
      <c r="A20" s="121" t="s">
        <v>78</v>
      </c>
      <c r="B20" s="121" t="s">
        <v>141</v>
      </c>
      <c r="C20" s="124">
        <v>98.794999699501204</v>
      </c>
      <c r="D20" s="121">
        <v>0.86904698808519598</v>
      </c>
      <c r="E20" s="124">
        <v>19.024288658666499</v>
      </c>
      <c r="F20" s="124">
        <v>18.457378818045701</v>
      </c>
      <c r="G20" s="124">
        <v>21.890978185866999</v>
      </c>
      <c r="H20" s="124">
        <v>21.238643101121099</v>
      </c>
    </row>
    <row r="21" spans="1:8">
      <c r="B21" s="121" t="s">
        <v>142</v>
      </c>
      <c r="C21" s="124">
        <v>99.171374481639504</v>
      </c>
      <c r="D21" s="121">
        <v>0.87235775656339198</v>
      </c>
      <c r="E21" s="124">
        <v>19.672678653362599</v>
      </c>
      <c r="F21" s="124">
        <v>19.000681143001199</v>
      </c>
      <c r="G21" s="124">
        <v>22.551159206587499</v>
      </c>
      <c r="H21" s="124">
        <v>21.7808359013776</v>
      </c>
    </row>
    <row r="22" spans="1:8">
      <c r="B22" s="121" t="s">
        <v>143</v>
      </c>
      <c r="C22" s="124">
        <v>99.492156980587794</v>
      </c>
      <c r="D22" s="121">
        <v>0.87517950933822197</v>
      </c>
      <c r="E22" s="124">
        <v>19.833617385576499</v>
      </c>
      <c r="F22" s="124">
        <v>19.156907630994901</v>
      </c>
      <c r="G22" s="124">
        <v>22.6623420383481</v>
      </c>
      <c r="H22" s="124">
        <v>21.889118091305299</v>
      </c>
    </row>
    <row r="23" spans="1:8">
      <c r="B23" s="121" t="s">
        <v>144</v>
      </c>
      <c r="C23" s="124">
        <v>99.154847046096506</v>
      </c>
      <c r="D23" s="121">
        <v>0.87221237351644498</v>
      </c>
      <c r="E23" s="124">
        <v>19.888948705648801</v>
      </c>
      <c r="F23" s="124">
        <v>19.232866862971601</v>
      </c>
      <c r="G23" s="124">
        <v>22.8028738292989</v>
      </c>
      <c r="H23" s="124">
        <v>22.050669592580601</v>
      </c>
    </row>
    <row r="24" spans="1:8">
      <c r="B24" s="121" t="s">
        <v>145</v>
      </c>
      <c r="C24" s="124">
        <v>98.994080173087298</v>
      </c>
      <c r="D24" s="121">
        <v>0.87079819296887195</v>
      </c>
      <c r="E24" s="124">
        <v>20.096047236078999</v>
      </c>
      <c r="F24" s="124">
        <v>19.3941031740233</v>
      </c>
      <c r="G24" s="124">
        <v>23.077731899700101</v>
      </c>
      <c r="H24" s="124">
        <v>22.271639204833001</v>
      </c>
    </row>
    <row r="25" spans="1:8">
      <c r="B25" s="121" t="s">
        <v>146</v>
      </c>
      <c r="C25" s="124">
        <v>99.376464931786799</v>
      </c>
      <c r="D25" s="121">
        <v>0.87416182800959497</v>
      </c>
      <c r="E25" s="124">
        <v>20.387638871360501</v>
      </c>
      <c r="F25" s="124">
        <v>19.613708460782501</v>
      </c>
      <c r="G25" s="124">
        <v>23.3224995854392</v>
      </c>
      <c r="H25" s="124">
        <v>22.4371596108715</v>
      </c>
    </row>
    <row r="26" spans="1:8">
      <c r="B26" s="121" t="s">
        <v>147</v>
      </c>
      <c r="C26" s="124">
        <v>99.909099104513501</v>
      </c>
      <c r="D26" s="121">
        <v>0.87884712711347002</v>
      </c>
      <c r="E26" s="124">
        <v>20.651965053037301</v>
      </c>
      <c r="F26" s="124">
        <v>19.966742706737101</v>
      </c>
      <c r="G26" s="124">
        <v>23.498927647254899</v>
      </c>
      <c r="H26" s="124">
        <v>22.719244440517102</v>
      </c>
    </row>
    <row r="27" spans="1:8">
      <c r="B27" s="121" t="s">
        <v>148</v>
      </c>
      <c r="C27" s="124">
        <v>100.492</v>
      </c>
      <c r="D27" s="121">
        <v>0.88397459580232596</v>
      </c>
      <c r="E27" s="124">
        <v>21.002538750951</v>
      </c>
      <c r="F27" s="124">
        <v>20.469377318415699</v>
      </c>
      <c r="G27" s="124">
        <v>23.75921078579</v>
      </c>
      <c r="H27" s="124">
        <v>23.156069660392198</v>
      </c>
    </row>
    <row r="28" spans="1:8">
      <c r="B28" s="121" t="s">
        <v>149</v>
      </c>
      <c r="C28" s="124">
        <v>100.917</v>
      </c>
      <c r="D28" s="121">
        <v>0.88771309442127999</v>
      </c>
      <c r="E28" s="124">
        <v>21.2367617556413</v>
      </c>
      <c r="F28" s="124">
        <v>20.700351267900899</v>
      </c>
      <c r="G28" s="124">
        <v>23.9230015746089</v>
      </c>
      <c r="H28" s="124">
        <v>23.318740478190101</v>
      </c>
    </row>
    <row r="29" spans="1:8">
      <c r="B29" s="121" t="s">
        <v>150</v>
      </c>
      <c r="C29" s="124">
        <v>101.44</v>
      </c>
      <c r="D29" s="121">
        <v>0.89231364683942904</v>
      </c>
      <c r="E29" s="124">
        <v>21.483532211701601</v>
      </c>
      <c r="F29" s="124">
        <v>20.940549107522699</v>
      </c>
      <c r="G29" s="124">
        <v>24.076211641272302</v>
      </c>
      <c r="H29" s="124">
        <v>23.467700154193601</v>
      </c>
    </row>
    <row r="30" spans="1:8">
      <c r="B30" s="121" t="s">
        <v>151</v>
      </c>
      <c r="C30" s="124">
        <v>102.303</v>
      </c>
      <c r="D30" s="121">
        <v>0.89990499815274205</v>
      </c>
      <c r="E30" s="124">
        <v>21.518779872235601</v>
      </c>
      <c r="F30" s="124">
        <v>20.9440410360925</v>
      </c>
      <c r="G30" s="124">
        <v>23.9122795366264</v>
      </c>
      <c r="H30" s="124">
        <v>23.273613413732399</v>
      </c>
    </row>
    <row r="31" spans="1:8">
      <c r="B31" s="121" t="s">
        <v>152</v>
      </c>
      <c r="C31" s="124">
        <v>103.02</v>
      </c>
      <c r="D31" s="121">
        <v>0.90621206523460196</v>
      </c>
      <c r="E31" s="124">
        <v>21.284876922345301</v>
      </c>
      <c r="F31" s="124">
        <v>20.651064462578798</v>
      </c>
      <c r="G31" s="124">
        <v>23.487743916579898</v>
      </c>
      <c r="H31" s="124">
        <v>22.788335374052501</v>
      </c>
    </row>
    <row r="32" spans="1:8">
      <c r="A32" s="121" t="s">
        <v>79</v>
      </c>
      <c r="B32" s="121" t="s">
        <v>141</v>
      </c>
      <c r="C32" s="124">
        <v>103.108</v>
      </c>
      <c r="D32" s="121">
        <v>0.90698615436040897</v>
      </c>
      <c r="E32" s="124">
        <v>21.106521638174598</v>
      </c>
      <c r="F32" s="124">
        <v>20.199890236574301</v>
      </c>
      <c r="G32" s="124">
        <v>23.2710516436257</v>
      </c>
      <c r="H32" s="124">
        <v>22.271442777226198</v>
      </c>
    </row>
    <row r="33" spans="1:13">
      <c r="B33" s="121" t="s">
        <v>142</v>
      </c>
      <c r="C33" s="124">
        <v>103.07899999999999</v>
      </c>
      <c r="D33" s="121">
        <v>0.90673105680758603</v>
      </c>
      <c r="E33" s="124">
        <v>21.224040062011198</v>
      </c>
      <c r="F33" s="124">
        <v>20.185578709819598</v>
      </c>
      <c r="G33" s="124">
        <v>23.4072053699546</v>
      </c>
      <c r="H33" s="124">
        <v>22.261924920592001</v>
      </c>
    </row>
    <row r="34" spans="1:13">
      <c r="B34" s="121" t="s">
        <v>143</v>
      </c>
      <c r="C34" s="124">
        <v>103.476</v>
      </c>
      <c r="D34" s="121">
        <v>0.910223254341057</v>
      </c>
      <c r="E34" s="124">
        <v>21.643084682984501</v>
      </c>
      <c r="F34" s="124">
        <v>20.838610197293299</v>
      </c>
      <c r="G34" s="124">
        <v>23.777776034356201</v>
      </c>
      <c r="H34" s="124">
        <v>22.8939549697388</v>
      </c>
    </row>
    <row r="35" spans="1:13">
      <c r="B35" s="121" t="s">
        <v>144</v>
      </c>
      <c r="C35" s="124">
        <v>103.53100000000001</v>
      </c>
      <c r="D35" s="121">
        <v>0.91070706004468605</v>
      </c>
      <c r="E35" s="124">
        <v>21.744275061458499</v>
      </c>
      <c r="F35" s="124">
        <v>20.941999805617201</v>
      </c>
      <c r="G35" s="124">
        <v>23.8762561700044</v>
      </c>
      <c r="H35" s="124">
        <v>22.995319487903799</v>
      </c>
    </row>
    <row r="36" spans="1:13">
      <c r="B36" s="121" t="s">
        <v>145</v>
      </c>
      <c r="C36" s="124">
        <v>103.233</v>
      </c>
      <c r="D36" s="121">
        <v>0.90808571277774897</v>
      </c>
      <c r="E36" s="124">
        <v>21.766378688694498</v>
      </c>
      <c r="F36" s="124">
        <v>20.946684539063199</v>
      </c>
      <c r="G36" s="124">
        <v>23.969520038051499</v>
      </c>
      <c r="H36" s="124">
        <v>23.066858386075999</v>
      </c>
      <c r="J36" s="121" t="s">
        <v>744</v>
      </c>
      <c r="K36" s="121" t="s">
        <v>745</v>
      </c>
      <c r="L36" s="121" t="s">
        <v>746</v>
      </c>
      <c r="M36" s="121" t="s">
        <v>747</v>
      </c>
    </row>
    <row r="37" spans="1:13">
      <c r="B37" s="121" t="s">
        <v>146</v>
      </c>
      <c r="C37" s="124">
        <v>103.29900000000001</v>
      </c>
      <c r="D37" s="121">
        <v>0.908666279622104</v>
      </c>
      <c r="E37" s="124">
        <v>21.750355039393</v>
      </c>
      <c r="F37" s="124">
        <v>20.9520787833364</v>
      </c>
      <c r="G37" s="124">
        <v>23.936571134166599</v>
      </c>
      <c r="H37" s="124">
        <v>23.058056905170901</v>
      </c>
      <c r="J37" s="121">
        <v>20.88</v>
      </c>
      <c r="K37" s="121">
        <v>22.63</v>
      </c>
      <c r="L37" s="121">
        <v>20.18</v>
      </c>
      <c r="M37" s="121">
        <v>22.21</v>
      </c>
    </row>
    <row r="38" spans="1:13">
      <c r="B38" s="121" t="s">
        <v>147</v>
      </c>
      <c r="C38" s="124">
        <v>103.687</v>
      </c>
      <c r="D38" s="121">
        <v>0.91207930894952605</v>
      </c>
      <c r="E38" s="124">
        <v>21.764494735663401</v>
      </c>
      <c r="F38" s="124">
        <v>20.966359350314502</v>
      </c>
      <c r="G38" s="124">
        <v>23.862502440418599</v>
      </c>
      <c r="H38" s="124">
        <v>22.9874300892345</v>
      </c>
      <c r="K38" s="256">
        <f>K37/J37-1</f>
        <v>8.3812260536398453E-2</v>
      </c>
      <c r="L38" s="256">
        <f>M37/L37-1</f>
        <v>0.10059464816650165</v>
      </c>
    </row>
    <row r="39" spans="1:13">
      <c r="B39" s="121" t="s">
        <v>148</v>
      </c>
      <c r="C39" s="124">
        <v>103.67</v>
      </c>
      <c r="D39" s="121">
        <v>0.91192976900476796</v>
      </c>
      <c r="E39" s="124">
        <v>21.747309264843199</v>
      </c>
      <c r="F39" s="124">
        <v>20.944220147738399</v>
      </c>
      <c r="G39" s="124">
        <v>23.847570288858002</v>
      </c>
      <c r="H39" s="124">
        <v>22.966922299943999</v>
      </c>
      <c r="K39" s="257">
        <f>K37-J37</f>
        <v>1.75</v>
      </c>
      <c r="L39" s="124">
        <f>M37-L37</f>
        <v>2.0300000000000011</v>
      </c>
    </row>
    <row r="40" spans="1:13">
      <c r="B40" s="121" t="s">
        <v>149</v>
      </c>
      <c r="C40" s="124">
        <v>103.94199999999999</v>
      </c>
      <c r="D40" s="121">
        <v>0.91432240812089904</v>
      </c>
      <c r="E40" s="124">
        <v>21.753996962319899</v>
      </c>
      <c r="F40" s="124">
        <v>20.9440418045859</v>
      </c>
      <c r="G40" s="124">
        <v>23.792479292975401</v>
      </c>
      <c r="H40" s="124">
        <v>22.906626391919801</v>
      </c>
      <c r="K40" s="121">
        <f>K37-M37</f>
        <v>0.41999999999999815</v>
      </c>
    </row>
    <row r="41" spans="1:13">
      <c r="B41" s="121" t="s">
        <v>150</v>
      </c>
      <c r="C41" s="124">
        <v>104.503</v>
      </c>
      <c r="D41" s="121">
        <v>0.91925722629791895</v>
      </c>
      <c r="E41" s="124">
        <v>21.745397300140802</v>
      </c>
      <c r="F41" s="124">
        <v>20.892977023114302</v>
      </c>
      <c r="G41" s="124">
        <v>23.655399901195299</v>
      </c>
      <c r="H41" s="124">
        <v>22.728107460471801</v>
      </c>
    </row>
    <row r="42" spans="1:13">
      <c r="B42" s="121" t="s">
        <v>151</v>
      </c>
      <c r="C42" s="124">
        <v>105.346</v>
      </c>
      <c r="D42" s="121">
        <v>0.92667264826445706</v>
      </c>
      <c r="E42" s="124">
        <v>21.709391924084802</v>
      </c>
      <c r="F42" s="124">
        <v>20.730972049745599</v>
      </c>
      <c r="G42" s="124">
        <v>23.427250134925</v>
      </c>
      <c r="H42" s="124">
        <v>22.371408165086301</v>
      </c>
    </row>
    <row r="43" spans="1:13">
      <c r="B43" s="121" t="s">
        <v>152</v>
      </c>
      <c r="C43" s="124">
        <v>105.934</v>
      </c>
      <c r="D43" s="121">
        <v>0.93184497105962205</v>
      </c>
      <c r="E43" s="124">
        <v>21.760670042574901</v>
      </c>
      <c r="F43" s="124">
        <v>20.776717092973499</v>
      </c>
      <c r="G43" s="124">
        <v>23.352242828364801</v>
      </c>
      <c r="H43" s="124">
        <v>22.296323678549101</v>
      </c>
    </row>
    <row r="44" spans="1:13">
      <c r="A44" s="121" t="s">
        <v>80</v>
      </c>
      <c r="B44" s="121" t="s">
        <v>141</v>
      </c>
      <c r="C44" s="124">
        <v>106.447</v>
      </c>
      <c r="D44" s="121">
        <v>0.93635755880438398</v>
      </c>
      <c r="E44" s="124">
        <v>21.810516789534901</v>
      </c>
      <c r="F44" s="124">
        <v>20.827147521872998</v>
      </c>
      <c r="G44" s="124">
        <v>23.292936105929801</v>
      </c>
      <c r="H44" s="124">
        <v>22.2427291006939</v>
      </c>
    </row>
    <row r="45" spans="1:13">
      <c r="B45" s="121" t="s">
        <v>142</v>
      </c>
      <c r="C45" s="124">
        <v>106.889</v>
      </c>
      <c r="D45" s="121">
        <v>0.94024559736809699</v>
      </c>
      <c r="E45" s="124">
        <v>21.5328682302756</v>
      </c>
      <c r="F45" s="124">
        <v>20.506375511637302</v>
      </c>
      <c r="G45" s="124">
        <v>22.901323112333301</v>
      </c>
      <c r="H45" s="124">
        <v>21.809594821861499</v>
      </c>
    </row>
    <row r="46" spans="1:13">
      <c r="B46" s="121" t="s">
        <v>143</v>
      </c>
      <c r="C46" s="124">
        <v>106.83799999999999</v>
      </c>
      <c r="D46" s="121">
        <v>0.93979697753382196</v>
      </c>
      <c r="E46" s="124">
        <v>20.1297724134579</v>
      </c>
      <c r="F46" s="124">
        <v>19.108611289763399</v>
      </c>
      <c r="G46" s="124">
        <v>21.419277668121101</v>
      </c>
      <c r="H46" s="124">
        <v>20.3327013669564</v>
      </c>
    </row>
    <row r="47" spans="1:13">
      <c r="B47" s="121" t="s">
        <v>144</v>
      </c>
      <c r="C47" s="124">
        <v>105.755</v>
      </c>
      <c r="D47" s="121">
        <v>0.93027040340599199</v>
      </c>
      <c r="E47" s="124">
        <v>17.277065919848901</v>
      </c>
      <c r="F47" s="124">
        <v>16.444850437266801</v>
      </c>
      <c r="G47" s="124">
        <v>18.572090283204201</v>
      </c>
      <c r="H47" s="124">
        <v>17.677495034838699</v>
      </c>
    </row>
    <row r="48" spans="1:13">
      <c r="B48" s="121" t="s">
        <v>145</v>
      </c>
      <c r="C48" s="124">
        <v>106.16200000000001</v>
      </c>
      <c r="D48" s="121">
        <v>0.93385056561284996</v>
      </c>
      <c r="E48" s="124">
        <v>17.7779940960842</v>
      </c>
      <c r="F48" s="124">
        <v>17.061953767463599</v>
      </c>
      <c r="G48" s="124">
        <v>19.0373007745807</v>
      </c>
      <c r="H48" s="124">
        <v>18.270539629931601</v>
      </c>
    </row>
    <row r="49" spans="1:13">
      <c r="B49" s="121" t="s">
        <v>146</v>
      </c>
      <c r="C49" s="124">
        <v>106.74299999999999</v>
      </c>
      <c r="D49" s="121">
        <v>0.93896131313664399</v>
      </c>
      <c r="E49" s="124">
        <v>18.849194387029701</v>
      </c>
      <c r="F49" s="124">
        <v>18.161831372714001</v>
      </c>
      <c r="G49" s="124">
        <v>20.074516514490998</v>
      </c>
      <c r="H49" s="124">
        <v>19.3424703644536</v>
      </c>
    </row>
    <row r="50" spans="1:13">
      <c r="B50" s="121" t="s">
        <v>147</v>
      </c>
      <c r="C50" s="124">
        <v>107.444</v>
      </c>
      <c r="D50" s="121">
        <v>0.94512763674108502</v>
      </c>
      <c r="E50" s="124">
        <v>19.738074946522701</v>
      </c>
      <c r="F50" s="124">
        <v>19.076752334181599</v>
      </c>
      <c r="G50" s="124">
        <v>20.884031086618101</v>
      </c>
      <c r="H50" s="124">
        <v>20.184313306042601</v>
      </c>
    </row>
    <row r="51" spans="1:13">
      <c r="B51" s="121" t="s">
        <v>148</v>
      </c>
      <c r="C51" s="124">
        <v>107.867</v>
      </c>
      <c r="D51" s="121">
        <v>0.94884854242536198</v>
      </c>
      <c r="E51" s="124">
        <v>19.716997644168</v>
      </c>
      <c r="F51" s="124">
        <v>19.0867437962678</v>
      </c>
      <c r="G51" s="124">
        <v>20.779920885760301</v>
      </c>
      <c r="H51" s="124">
        <v>20.1156906954612</v>
      </c>
    </row>
    <row r="52" spans="1:13">
      <c r="B52" s="121" t="s">
        <v>149</v>
      </c>
      <c r="C52" s="124">
        <v>108.114</v>
      </c>
      <c r="D52" s="121">
        <v>0.95102126985802504</v>
      </c>
      <c r="E52" s="124">
        <v>19.605653190373101</v>
      </c>
      <c r="F52" s="124">
        <v>19.045064756374501</v>
      </c>
      <c r="G52" s="124">
        <v>20.615367722847999</v>
      </c>
      <c r="H52" s="124">
        <v>20.025908315612799</v>
      </c>
    </row>
    <row r="53" spans="1:13">
      <c r="B53" s="121" t="s">
        <v>150</v>
      </c>
      <c r="C53" s="124">
        <v>108.774</v>
      </c>
      <c r="D53" s="121">
        <v>0.95682693830157795</v>
      </c>
      <c r="E53" s="124">
        <v>19.4893057076745</v>
      </c>
      <c r="F53" s="124">
        <v>18.928910366778599</v>
      </c>
      <c r="G53" s="124">
        <v>20.368684165883899</v>
      </c>
      <c r="H53" s="124">
        <v>19.783003183813499</v>
      </c>
    </row>
    <row r="54" spans="1:13">
      <c r="B54" s="121" t="s">
        <v>151</v>
      </c>
      <c r="C54" s="124">
        <v>108.85599999999999</v>
      </c>
      <c r="D54" s="121">
        <v>0.95754824862335297</v>
      </c>
      <c r="E54" s="124">
        <v>18.873631726388201</v>
      </c>
      <c r="F54" s="124">
        <v>18.350083498004501</v>
      </c>
      <c r="G54" s="124">
        <v>19.7103715175944</v>
      </c>
      <c r="H54" s="124">
        <v>19.163612407401899</v>
      </c>
    </row>
    <row r="55" spans="1:13">
      <c r="B55" s="121" t="s">
        <v>152</v>
      </c>
      <c r="C55" s="124">
        <v>109.271</v>
      </c>
      <c r="D55" s="121">
        <v>0.96119878256892</v>
      </c>
      <c r="E55" s="124">
        <v>18.971048182646999</v>
      </c>
      <c r="F55" s="124">
        <v>18.480435067491499</v>
      </c>
      <c r="G55" s="124">
        <v>19.736862474944601</v>
      </c>
      <c r="H55" s="124">
        <v>19.226444521808801</v>
      </c>
    </row>
    <row r="56" spans="1:13">
      <c r="A56" s="121" t="s">
        <v>611</v>
      </c>
      <c r="B56" s="121" t="s">
        <v>141</v>
      </c>
      <c r="C56" s="121">
        <v>110.21</v>
      </c>
      <c r="D56" s="121">
        <v>0.96945866539997505</v>
      </c>
      <c r="E56" s="124">
        <v>19.868269186177798</v>
      </c>
      <c r="F56" s="124">
        <v>19.437621982825799</v>
      </c>
      <c r="G56" s="124">
        <v>20.4941890719813</v>
      </c>
      <c r="H56" s="124">
        <v>20.049974977330599</v>
      </c>
    </row>
    <row r="57" spans="1:13">
      <c r="B57" s="121" t="s">
        <v>142</v>
      </c>
      <c r="C57" s="121">
        <v>110.907</v>
      </c>
      <c r="D57" s="121">
        <v>0.97558980313506105</v>
      </c>
      <c r="E57" s="124">
        <v>20.835731190400399</v>
      </c>
      <c r="F57" s="124">
        <v>20.419306871495301</v>
      </c>
      <c r="G57" s="124">
        <v>21.357061260218899</v>
      </c>
      <c r="H57" s="124">
        <v>20.930217603625799</v>
      </c>
    </row>
    <row r="58" spans="1:13">
      <c r="B58" s="121" t="s">
        <v>143</v>
      </c>
      <c r="C58" s="121">
        <v>111.824</v>
      </c>
      <c r="D58" s="121">
        <v>0.98365616368466402</v>
      </c>
      <c r="E58" s="124">
        <v>22.180721321458801</v>
      </c>
      <c r="F58" s="124">
        <v>21.5910042147887</v>
      </c>
      <c r="G58" s="124">
        <v>22.549262781389299</v>
      </c>
      <c r="H58" s="124">
        <v>21.949747291687</v>
      </c>
    </row>
    <row r="59" spans="1:13">
      <c r="B59" s="121" t="s">
        <v>144</v>
      </c>
      <c r="C59" s="121">
        <v>112.19</v>
      </c>
      <c r="D59" s="121">
        <v>0.98687567073063498</v>
      </c>
      <c r="E59" s="124">
        <v>22.389114890420402</v>
      </c>
      <c r="F59" s="124">
        <v>21.883869239609702</v>
      </c>
      <c r="G59" s="124">
        <v>22.6868647738013</v>
      </c>
      <c r="H59" s="124">
        <v>22.174899927776998</v>
      </c>
    </row>
    <row r="60" spans="1:13">
      <c r="B60" s="121" t="s">
        <v>145</v>
      </c>
      <c r="C60" s="121">
        <v>112.419</v>
      </c>
      <c r="D60" s="121">
        <v>0.98889006175120098</v>
      </c>
      <c r="E60" s="124">
        <v>22.517753399569699</v>
      </c>
      <c r="F60" s="124">
        <v>22.0150561115614</v>
      </c>
      <c r="G60" s="124">
        <v>22.770734857718701</v>
      </c>
      <c r="H60" s="124">
        <v>22.262389888493299</v>
      </c>
    </row>
    <row r="61" spans="1:13">
      <c r="B61" s="121" t="s">
        <v>146</v>
      </c>
      <c r="C61" s="121">
        <v>113.018</v>
      </c>
      <c r="D61" s="121">
        <v>0.99415914568709196</v>
      </c>
      <c r="E61" s="124">
        <v>22.581968000779</v>
      </c>
      <c r="F61" s="124">
        <v>22.130901638514601</v>
      </c>
      <c r="G61" s="124">
        <v>22.714640909099099</v>
      </c>
      <c r="H61" s="124">
        <v>22.260924455127601</v>
      </c>
      <c r="J61" s="121" t="s">
        <v>744</v>
      </c>
      <c r="K61" s="121" t="s">
        <v>745</v>
      </c>
      <c r="L61" s="121" t="s">
        <v>746</v>
      </c>
      <c r="M61" s="121" t="s">
        <v>747</v>
      </c>
    </row>
    <row r="62" spans="1:13">
      <c r="B62" s="121" t="s">
        <v>147</v>
      </c>
      <c r="C62" s="121">
        <v>113.682</v>
      </c>
      <c r="D62" s="121">
        <v>1</v>
      </c>
      <c r="E62" s="124">
        <v>22.6270970072441</v>
      </c>
      <c r="F62" s="124">
        <v>22.2083093341077</v>
      </c>
      <c r="G62" s="124">
        <v>22.6270970072441</v>
      </c>
      <c r="H62" s="124">
        <v>22.2083093341077</v>
      </c>
      <c r="J62" s="121">
        <v>19.739999999999998</v>
      </c>
      <c r="K62" s="121">
        <v>22.63</v>
      </c>
      <c r="L62" s="121">
        <v>19.079999999999998</v>
      </c>
      <c r="M62" s="121">
        <v>22.21</v>
      </c>
    </row>
    <row r="63" spans="1:13">
      <c r="E63" s="124"/>
      <c r="F63" s="124"/>
      <c r="G63" s="124"/>
      <c r="H63" s="124"/>
      <c r="K63" s="256">
        <f>K62/J62-1</f>
        <v>0.14640324214792311</v>
      </c>
      <c r="L63" s="256">
        <f>M62/L62-1</f>
        <v>0.16404612159329157</v>
      </c>
    </row>
    <row r="64" spans="1:13">
      <c r="E64" s="124"/>
      <c r="F64" s="124"/>
      <c r="G64" s="124"/>
      <c r="H64" s="124"/>
      <c r="K64" s="257">
        <f>K62-J62</f>
        <v>2.8900000000000006</v>
      </c>
      <c r="L64" s="124">
        <f>M62-L62</f>
        <v>3.1300000000000026</v>
      </c>
    </row>
    <row r="65" spans="5:11">
      <c r="E65" s="124"/>
      <c r="F65" s="124"/>
      <c r="G65" s="124"/>
      <c r="H65" s="124"/>
      <c r="K65" s="121">
        <f>K62-M62</f>
        <v>0.41999999999999815</v>
      </c>
    </row>
    <row r="66" spans="5:11">
      <c r="E66" s="124"/>
      <c r="F66" s="124"/>
      <c r="G66" s="124"/>
      <c r="H66" s="124"/>
    </row>
    <row r="67" spans="5:11">
      <c r="E67" s="124"/>
      <c r="F67" s="124"/>
      <c r="G67" s="124"/>
      <c r="H67" s="124"/>
    </row>
    <row r="68" spans="5:11">
      <c r="E68" s="124"/>
      <c r="F68" s="124"/>
      <c r="G68" s="124"/>
      <c r="H68" s="124"/>
    </row>
    <row r="69" spans="5:11">
      <c r="E69" s="124"/>
      <c r="F69" s="124"/>
      <c r="G69" s="124"/>
      <c r="H69" s="124"/>
    </row>
    <row r="70" spans="5:11">
      <c r="E70" s="124"/>
      <c r="F70" s="124"/>
      <c r="G70" s="124"/>
      <c r="H70" s="124"/>
    </row>
    <row r="71" spans="5:11">
      <c r="E71" s="124"/>
      <c r="F71" s="124"/>
      <c r="G71" s="124"/>
      <c r="H71" s="124"/>
    </row>
    <row r="72" spans="5:11">
      <c r="E72" s="124"/>
      <c r="F72" s="124"/>
      <c r="G72" s="124"/>
      <c r="H72" s="124"/>
    </row>
    <row r="73" spans="5:11">
      <c r="E73" s="124"/>
      <c r="F73" s="124"/>
      <c r="G73" s="124"/>
      <c r="H73" s="124"/>
    </row>
    <row r="74" spans="5:11">
      <c r="E74" s="124"/>
      <c r="F74" s="124"/>
      <c r="G74" s="124"/>
      <c r="H74" s="124"/>
    </row>
    <row r="75" spans="5:11">
      <c r="E75" s="124"/>
      <c r="F75" s="124"/>
      <c r="G75" s="124"/>
      <c r="H75" s="124"/>
    </row>
    <row r="76" spans="5:11">
      <c r="E76" s="124"/>
      <c r="F76" s="124"/>
      <c r="G76" s="124"/>
      <c r="H76" s="124"/>
    </row>
    <row r="77" spans="5:11">
      <c r="E77" s="124"/>
      <c r="F77" s="124"/>
      <c r="G77" s="124"/>
      <c r="H77" s="124"/>
    </row>
    <row r="78" spans="5:11">
      <c r="E78" s="124"/>
      <c r="F78" s="124"/>
      <c r="G78" s="124"/>
      <c r="H78" s="124"/>
    </row>
    <row r="79" spans="5:11">
      <c r="E79" s="124"/>
      <c r="F79" s="124"/>
      <c r="G79" s="124"/>
      <c r="H79" s="124"/>
    </row>
    <row r="80" spans="5:11">
      <c r="E80" s="124"/>
      <c r="F80" s="124"/>
      <c r="G80" s="124"/>
      <c r="H80" s="124"/>
    </row>
    <row r="81" spans="5:8">
      <c r="E81" s="124"/>
      <c r="F81" s="124"/>
      <c r="G81" s="124"/>
      <c r="H81" s="124"/>
    </row>
    <row r="82" spans="5:8">
      <c r="E82" s="124"/>
      <c r="F82" s="124"/>
      <c r="G82" s="124"/>
      <c r="H82" s="124"/>
    </row>
    <row r="83" spans="5:8">
      <c r="E83" s="124"/>
      <c r="F83" s="124"/>
      <c r="G83" s="124"/>
      <c r="H83" s="124"/>
    </row>
    <row r="84" spans="5:8">
      <c r="E84" s="124"/>
      <c r="F84" s="124"/>
      <c r="G84" s="124"/>
      <c r="H84" s="124"/>
    </row>
    <row r="85" spans="5:8">
      <c r="E85" s="124"/>
      <c r="F85" s="124"/>
      <c r="G85" s="124"/>
      <c r="H85" s="124"/>
    </row>
    <row r="86" spans="5:8">
      <c r="E86" s="124"/>
      <c r="F86" s="124"/>
      <c r="G86" s="124"/>
      <c r="H86" s="124"/>
    </row>
    <row r="87" spans="5:8">
      <c r="E87" s="124"/>
      <c r="F87" s="124"/>
      <c r="G87" s="124"/>
      <c r="H87" s="124"/>
    </row>
    <row r="88" spans="5:8">
      <c r="E88" s="124"/>
      <c r="F88" s="124"/>
      <c r="G88" s="124"/>
      <c r="H88" s="124"/>
    </row>
    <row r="89" spans="5:8">
      <c r="E89" s="124"/>
      <c r="F89" s="124"/>
      <c r="G89" s="124"/>
      <c r="H89" s="124"/>
    </row>
    <row r="90" spans="5:8">
      <c r="E90" s="124"/>
      <c r="F90" s="124"/>
      <c r="G90" s="124"/>
      <c r="H90" s="124"/>
    </row>
    <row r="91" spans="5:8">
      <c r="E91" s="124"/>
      <c r="F91" s="124"/>
      <c r="G91" s="124"/>
      <c r="H91" s="124"/>
    </row>
    <row r="92" spans="5:8">
      <c r="E92" s="124"/>
      <c r="F92" s="124"/>
      <c r="G92" s="124"/>
      <c r="H92" s="124"/>
    </row>
    <row r="93" spans="5:8">
      <c r="E93" s="124"/>
      <c r="F93" s="124"/>
      <c r="G93" s="124"/>
      <c r="H93" s="124"/>
    </row>
    <row r="94" spans="5:8">
      <c r="E94" s="124"/>
      <c r="F94" s="124"/>
      <c r="G94" s="124"/>
      <c r="H94" s="124"/>
    </row>
    <row r="95" spans="5:8">
      <c r="E95" s="124"/>
      <c r="F95" s="124"/>
      <c r="G95" s="124"/>
      <c r="H95" s="124"/>
    </row>
    <row r="96" spans="5:8">
      <c r="E96" s="124"/>
      <c r="F96" s="124"/>
      <c r="G96" s="124"/>
      <c r="H96" s="124"/>
    </row>
    <row r="97" spans="5:8">
      <c r="E97" s="124"/>
      <c r="F97" s="124"/>
      <c r="G97" s="124"/>
      <c r="H97" s="124"/>
    </row>
    <row r="98" spans="5:8">
      <c r="E98" s="124"/>
      <c r="F98" s="124"/>
      <c r="G98" s="124"/>
      <c r="H98" s="124"/>
    </row>
    <row r="99" spans="5:8">
      <c r="E99" s="124"/>
      <c r="F99" s="124"/>
      <c r="G99" s="124"/>
      <c r="H99" s="124"/>
    </row>
    <row r="100" spans="5:8">
      <c r="E100" s="124"/>
      <c r="F100" s="124"/>
      <c r="G100" s="124"/>
      <c r="H100" s="124"/>
    </row>
    <row r="101" spans="5:8">
      <c r="E101" s="124"/>
      <c r="F101" s="124"/>
      <c r="G101" s="124"/>
      <c r="H101" s="124"/>
    </row>
    <row r="102" spans="5:8">
      <c r="E102" s="124"/>
      <c r="F102" s="124"/>
      <c r="G102" s="124"/>
      <c r="H102" s="124"/>
    </row>
    <row r="103" spans="5:8">
      <c r="E103" s="124"/>
      <c r="F103" s="124"/>
      <c r="G103" s="124"/>
      <c r="H103" s="124"/>
    </row>
    <row r="104" spans="5:8">
      <c r="E104" s="124"/>
      <c r="F104" s="124"/>
      <c r="G104" s="124"/>
      <c r="H104" s="124"/>
    </row>
    <row r="105" spans="5:8">
      <c r="E105" s="124"/>
      <c r="F105" s="124"/>
      <c r="G105" s="124"/>
      <c r="H105" s="124"/>
    </row>
    <row r="106" spans="5:8">
      <c r="E106" s="124"/>
      <c r="F106" s="124"/>
      <c r="G106" s="124"/>
      <c r="H106" s="124"/>
    </row>
    <row r="107" spans="5:8">
      <c r="E107" s="124"/>
      <c r="F107" s="124"/>
      <c r="G107" s="124"/>
      <c r="H107" s="124"/>
    </row>
    <row r="108" spans="5:8">
      <c r="E108" s="124"/>
      <c r="F108" s="124"/>
      <c r="G108" s="124"/>
      <c r="H108" s="124"/>
    </row>
    <row r="109" spans="5:8">
      <c r="E109" s="124"/>
      <c r="F109" s="124"/>
      <c r="G109" s="124"/>
      <c r="H109" s="124"/>
    </row>
    <row r="110" spans="5:8">
      <c r="E110" s="124"/>
      <c r="F110" s="124"/>
      <c r="G110" s="124"/>
      <c r="H110" s="124"/>
    </row>
    <row r="111" spans="5:8">
      <c r="E111" s="124"/>
      <c r="F111" s="124"/>
      <c r="G111" s="124"/>
      <c r="H111" s="124"/>
    </row>
    <row r="112" spans="5:8">
      <c r="E112" s="124"/>
      <c r="F112" s="124"/>
      <c r="G112" s="124"/>
      <c r="H112" s="124"/>
    </row>
    <row r="113" spans="5:8">
      <c r="E113" s="124"/>
      <c r="F113" s="124"/>
      <c r="G113" s="124"/>
      <c r="H113" s="124"/>
    </row>
    <row r="114" spans="5:8">
      <c r="E114" s="124"/>
      <c r="F114" s="124"/>
      <c r="G114" s="124"/>
      <c r="H114" s="124"/>
    </row>
    <row r="115" spans="5:8">
      <c r="E115" s="124"/>
      <c r="F115" s="124"/>
      <c r="G115" s="124"/>
      <c r="H115" s="124"/>
    </row>
    <row r="116" spans="5:8">
      <c r="E116" s="124"/>
      <c r="F116" s="124"/>
      <c r="G116" s="124"/>
      <c r="H116" s="124"/>
    </row>
    <row r="117" spans="5:8">
      <c r="E117" s="124"/>
      <c r="F117" s="124"/>
      <c r="G117" s="124"/>
      <c r="H117" s="124"/>
    </row>
    <row r="118" spans="5:8">
      <c r="E118" s="124"/>
      <c r="F118" s="124"/>
      <c r="G118" s="124"/>
      <c r="H118" s="124"/>
    </row>
    <row r="119" spans="5:8">
      <c r="E119" s="124"/>
      <c r="F119" s="124"/>
      <c r="G119" s="124"/>
      <c r="H119" s="124"/>
    </row>
    <row r="120" spans="5:8">
      <c r="E120" s="124"/>
      <c r="F120" s="124"/>
      <c r="G120" s="124"/>
      <c r="H120" s="124"/>
    </row>
    <row r="121" spans="5:8">
      <c r="E121" s="124"/>
      <c r="F121" s="124"/>
      <c r="G121" s="124"/>
      <c r="H121" s="124"/>
    </row>
    <row r="122" spans="5:8">
      <c r="E122" s="124"/>
      <c r="F122" s="124"/>
      <c r="G122" s="124"/>
      <c r="H122" s="124"/>
    </row>
    <row r="123" spans="5:8">
      <c r="E123" s="124"/>
      <c r="F123" s="124"/>
      <c r="G123" s="124"/>
      <c r="H123" s="124"/>
    </row>
    <row r="124" spans="5:8">
      <c r="E124" s="124"/>
      <c r="F124" s="124"/>
      <c r="G124" s="124"/>
      <c r="H124" s="124"/>
    </row>
    <row r="125" spans="5:8">
      <c r="E125" s="124"/>
      <c r="F125" s="124"/>
      <c r="G125" s="124"/>
      <c r="H125" s="124"/>
    </row>
    <row r="126" spans="5:8">
      <c r="E126" s="124"/>
      <c r="F126" s="124"/>
      <c r="G126" s="124"/>
      <c r="H126" s="124"/>
    </row>
    <row r="127" spans="5:8">
      <c r="E127" s="124"/>
      <c r="F127" s="124"/>
      <c r="G127" s="124"/>
      <c r="H127" s="124"/>
    </row>
    <row r="128" spans="5:8">
      <c r="E128" s="124"/>
      <c r="F128" s="124"/>
      <c r="G128" s="124"/>
      <c r="H128" s="124"/>
    </row>
    <row r="129" spans="5:8">
      <c r="E129" s="124"/>
      <c r="F129" s="124"/>
      <c r="G129" s="124"/>
      <c r="H129" s="124"/>
    </row>
    <row r="130" spans="5:8">
      <c r="E130" s="124"/>
      <c r="F130" s="124"/>
      <c r="G130" s="124"/>
      <c r="H130" s="124"/>
    </row>
    <row r="131" spans="5:8">
      <c r="E131" s="124"/>
      <c r="F131" s="124"/>
      <c r="G131" s="124"/>
      <c r="H131" s="124"/>
    </row>
    <row r="132" spans="5:8">
      <c r="E132" s="124"/>
      <c r="F132" s="124"/>
      <c r="G132" s="124"/>
      <c r="H132" s="124"/>
    </row>
    <row r="133" spans="5:8">
      <c r="E133" s="124"/>
      <c r="F133" s="124"/>
      <c r="G133" s="124"/>
      <c r="H133" s="124"/>
    </row>
    <row r="134" spans="5:8">
      <c r="E134" s="124"/>
      <c r="F134" s="124"/>
      <c r="G134" s="124"/>
      <c r="H134" s="124"/>
    </row>
    <row r="135" spans="5:8">
      <c r="E135" s="124"/>
      <c r="F135" s="124"/>
      <c r="G135" s="124"/>
      <c r="H135" s="124"/>
    </row>
    <row r="136" spans="5:8">
      <c r="E136" s="124"/>
      <c r="F136" s="124"/>
      <c r="G136" s="124"/>
      <c r="H136" s="124"/>
    </row>
    <row r="137" spans="5:8">
      <c r="E137" s="124"/>
      <c r="F137" s="124"/>
      <c r="G137" s="124"/>
      <c r="H137" s="124"/>
    </row>
    <row r="138" spans="5:8">
      <c r="E138" s="124"/>
      <c r="F138" s="124"/>
      <c r="G138" s="124"/>
      <c r="H138" s="124"/>
    </row>
    <row r="139" spans="5:8">
      <c r="E139" s="124"/>
      <c r="F139" s="124"/>
      <c r="G139" s="124"/>
      <c r="H139" s="124"/>
    </row>
    <row r="140" spans="5:8">
      <c r="E140" s="124"/>
      <c r="F140" s="124"/>
      <c r="G140" s="124"/>
      <c r="H140" s="124"/>
    </row>
    <row r="141" spans="5:8">
      <c r="E141" s="124"/>
      <c r="F141" s="124"/>
      <c r="G141" s="124"/>
      <c r="H141" s="124"/>
    </row>
    <row r="142" spans="5:8">
      <c r="E142" s="124"/>
      <c r="F142" s="124"/>
      <c r="G142" s="124"/>
      <c r="H142" s="124"/>
    </row>
    <row r="143" spans="5:8">
      <c r="E143" s="124"/>
      <c r="F143" s="124"/>
      <c r="G143" s="124"/>
      <c r="H143" s="124"/>
    </row>
    <row r="144" spans="5:8">
      <c r="E144" s="124"/>
      <c r="F144" s="124"/>
      <c r="G144" s="124"/>
      <c r="H144" s="124"/>
    </row>
    <row r="145" spans="5:8">
      <c r="E145" s="124"/>
      <c r="F145" s="124"/>
      <c r="G145" s="124"/>
      <c r="H145" s="124"/>
    </row>
    <row r="146" spans="5:8">
      <c r="E146" s="124"/>
      <c r="F146" s="124"/>
      <c r="G146" s="124"/>
      <c r="H146" s="124"/>
    </row>
    <row r="147" spans="5:8">
      <c r="E147" s="124"/>
      <c r="F147" s="124"/>
      <c r="G147" s="124"/>
      <c r="H147" s="124"/>
    </row>
    <row r="148" spans="5:8">
      <c r="E148" s="124"/>
      <c r="F148" s="124"/>
      <c r="G148" s="124"/>
      <c r="H148" s="124"/>
    </row>
    <row r="149" spans="5:8">
      <c r="E149" s="124"/>
      <c r="F149" s="124"/>
      <c r="G149" s="124"/>
      <c r="H149" s="124"/>
    </row>
    <row r="150" spans="5:8">
      <c r="E150" s="124"/>
      <c r="F150" s="124"/>
      <c r="G150" s="124"/>
      <c r="H150" s="124"/>
    </row>
    <row r="151" spans="5:8">
      <c r="E151" s="124"/>
      <c r="F151" s="124"/>
      <c r="G151" s="124"/>
      <c r="H151" s="124"/>
    </row>
    <row r="152" spans="5:8">
      <c r="E152" s="124"/>
      <c r="F152" s="124"/>
      <c r="G152" s="124"/>
      <c r="H152" s="124"/>
    </row>
    <row r="153" spans="5:8">
      <c r="E153" s="124"/>
      <c r="F153" s="124"/>
      <c r="G153" s="124"/>
      <c r="H153" s="124"/>
    </row>
    <row r="154" spans="5:8">
      <c r="E154" s="124"/>
      <c r="F154" s="124"/>
      <c r="G154" s="124"/>
      <c r="H154" s="124"/>
    </row>
    <row r="155" spans="5:8">
      <c r="E155" s="124"/>
      <c r="F155" s="124"/>
      <c r="G155" s="124"/>
      <c r="H155" s="124"/>
    </row>
    <row r="156" spans="5:8">
      <c r="E156" s="124"/>
      <c r="F156" s="124"/>
      <c r="G156" s="124"/>
      <c r="H156" s="124"/>
    </row>
    <row r="157" spans="5:8">
      <c r="E157" s="124"/>
      <c r="F157" s="124"/>
      <c r="G157" s="124"/>
      <c r="H157" s="124"/>
    </row>
    <row r="158" spans="5:8">
      <c r="E158" s="124"/>
      <c r="F158" s="124"/>
      <c r="G158" s="124"/>
      <c r="H158" s="124"/>
    </row>
    <row r="159" spans="5:8">
      <c r="E159" s="124"/>
      <c r="F159" s="124"/>
      <c r="G159" s="124"/>
      <c r="H159" s="124"/>
    </row>
    <row r="160" spans="5:8">
      <c r="E160" s="124"/>
      <c r="F160" s="124"/>
      <c r="G160" s="124"/>
      <c r="H160" s="124"/>
    </row>
    <row r="161" spans="5:8">
      <c r="E161" s="124"/>
      <c r="F161" s="124"/>
      <c r="G161" s="124"/>
      <c r="H161" s="124"/>
    </row>
    <row r="162" spans="5:8">
      <c r="E162" s="124"/>
      <c r="F162" s="124"/>
      <c r="G162" s="124"/>
      <c r="H162" s="124"/>
    </row>
    <row r="163" spans="5:8">
      <c r="E163" s="124"/>
      <c r="F163" s="124"/>
      <c r="G163" s="124"/>
      <c r="H163" s="124"/>
    </row>
    <row r="164" spans="5:8">
      <c r="E164" s="124"/>
      <c r="F164" s="124"/>
      <c r="G164" s="124"/>
      <c r="H164" s="124"/>
    </row>
    <row r="165" spans="5:8">
      <c r="E165" s="124"/>
      <c r="F165" s="124"/>
      <c r="G165" s="124"/>
      <c r="H165" s="124"/>
    </row>
    <row r="166" spans="5:8">
      <c r="E166" s="124"/>
      <c r="F166" s="124"/>
      <c r="G166" s="124"/>
      <c r="H166" s="124"/>
    </row>
    <row r="167" spans="5:8">
      <c r="E167" s="124"/>
      <c r="F167" s="124"/>
      <c r="G167" s="124"/>
      <c r="H167" s="124"/>
    </row>
    <row r="168" spans="5:8">
      <c r="E168" s="124"/>
      <c r="F168" s="124"/>
      <c r="G168" s="124"/>
      <c r="H168" s="124"/>
    </row>
    <row r="169" spans="5:8">
      <c r="E169" s="124"/>
      <c r="F169" s="124"/>
      <c r="G169" s="124"/>
      <c r="H169" s="124"/>
    </row>
    <row r="170" spans="5:8">
      <c r="E170" s="124"/>
      <c r="F170" s="124"/>
      <c r="G170" s="124"/>
      <c r="H170" s="124"/>
    </row>
    <row r="171" spans="5:8">
      <c r="E171" s="124"/>
      <c r="F171" s="124"/>
      <c r="G171" s="124"/>
      <c r="H171" s="124"/>
    </row>
    <row r="172" spans="5:8">
      <c r="E172" s="124"/>
      <c r="F172" s="124"/>
      <c r="G172" s="124"/>
      <c r="H172" s="124"/>
    </row>
    <row r="173" spans="5:8">
      <c r="E173" s="124"/>
      <c r="F173" s="124"/>
      <c r="G173" s="124"/>
      <c r="H173" s="124"/>
    </row>
    <row r="174" spans="5:8">
      <c r="E174" s="124"/>
      <c r="F174" s="124"/>
      <c r="G174" s="124"/>
      <c r="H174" s="124"/>
    </row>
    <row r="175" spans="5:8">
      <c r="E175" s="124"/>
      <c r="F175" s="124"/>
      <c r="G175" s="124"/>
      <c r="H175" s="124"/>
    </row>
    <row r="176" spans="5:8">
      <c r="E176" s="124"/>
      <c r="F176" s="124"/>
      <c r="G176" s="124"/>
      <c r="H176" s="124"/>
    </row>
    <row r="177" spans="5:8">
      <c r="E177" s="124"/>
      <c r="F177" s="124"/>
      <c r="G177" s="124"/>
      <c r="H177" s="124"/>
    </row>
    <row r="178" spans="5:8">
      <c r="E178" s="124"/>
      <c r="F178" s="124"/>
      <c r="G178" s="124"/>
      <c r="H178" s="124"/>
    </row>
    <row r="179" spans="5:8">
      <c r="E179" s="124"/>
      <c r="F179" s="124"/>
      <c r="G179" s="124"/>
      <c r="H179" s="124"/>
    </row>
    <row r="180" spans="5:8">
      <c r="E180" s="124"/>
      <c r="F180" s="124"/>
      <c r="G180" s="124"/>
      <c r="H180" s="124"/>
    </row>
    <row r="181" spans="5:8">
      <c r="E181" s="124"/>
      <c r="F181" s="124"/>
      <c r="G181" s="124"/>
      <c r="H181" s="124"/>
    </row>
    <row r="182" spans="5:8">
      <c r="E182" s="124"/>
      <c r="F182" s="124"/>
      <c r="G182" s="124"/>
      <c r="H182" s="124"/>
    </row>
    <row r="183" spans="5:8">
      <c r="E183" s="124"/>
      <c r="F183" s="124"/>
      <c r="G183" s="124"/>
      <c r="H183" s="124"/>
    </row>
    <row r="184" spans="5:8">
      <c r="E184" s="124"/>
      <c r="F184" s="124"/>
      <c r="G184" s="124"/>
      <c r="H184" s="124"/>
    </row>
    <row r="185" spans="5:8">
      <c r="E185" s="124"/>
      <c r="F185" s="124"/>
      <c r="G185" s="124"/>
      <c r="H185" s="124"/>
    </row>
    <row r="186" spans="5:8">
      <c r="E186" s="124"/>
      <c r="F186" s="124"/>
      <c r="G186" s="124"/>
      <c r="H186" s="124"/>
    </row>
    <row r="187" spans="5:8">
      <c r="E187" s="124"/>
      <c r="F187" s="124"/>
      <c r="G187" s="124"/>
      <c r="H187" s="124"/>
    </row>
    <row r="188" spans="5:8">
      <c r="E188" s="124"/>
      <c r="F188" s="124"/>
      <c r="G188" s="124"/>
      <c r="H188" s="124"/>
    </row>
    <row r="189" spans="5:8">
      <c r="E189" s="124"/>
      <c r="F189" s="124"/>
      <c r="G189" s="124"/>
      <c r="H189" s="124"/>
    </row>
    <row r="190" spans="5:8">
      <c r="E190" s="124"/>
      <c r="F190" s="124"/>
      <c r="G190" s="124"/>
      <c r="H190" s="124"/>
    </row>
    <row r="191" spans="5:8">
      <c r="E191" s="124"/>
      <c r="F191" s="124"/>
      <c r="G191" s="124"/>
      <c r="H191" s="124"/>
    </row>
    <row r="192" spans="5:8">
      <c r="E192" s="124"/>
      <c r="F192" s="124"/>
      <c r="G192" s="124"/>
      <c r="H192" s="124"/>
    </row>
  </sheetData>
  <mergeCells count="1">
    <mergeCell ref="H1:I1"/>
  </mergeCells>
  <hyperlinks>
    <hyperlink ref="H1:I1" location="Index!A1" display="Regresar al Índice" xr:uid="{DD1C260F-8524-450D-A114-9CA1E98AA58B}"/>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B6609-4BE2-44DA-A232-B2E6CD11BB0F}">
  <sheetPr codeName="Hoja107"/>
  <dimension ref="A1:M351"/>
  <sheetViews>
    <sheetView zoomScaleNormal="100" workbookViewId="0">
      <selection activeCell="A2" sqref="A2"/>
    </sheetView>
  </sheetViews>
  <sheetFormatPr baseColWidth="10" defaultRowHeight="12"/>
  <cols>
    <col min="1" max="16384" width="11.42578125" style="121"/>
  </cols>
  <sheetData>
    <row r="1" spans="1:9" ht="15">
      <c r="A1" s="34" t="s">
        <v>1930</v>
      </c>
      <c r="H1" s="688" t="s">
        <v>38</v>
      </c>
      <c r="I1" s="688"/>
    </row>
    <row r="2" spans="1:9">
      <c r="A2" s="246" t="s">
        <v>736</v>
      </c>
    </row>
    <row r="6" spans="1:9">
      <c r="E6" s="254" t="s">
        <v>749</v>
      </c>
      <c r="F6" s="254"/>
      <c r="G6" s="121" t="s">
        <v>750</v>
      </c>
    </row>
    <row r="7" spans="1:9">
      <c r="B7" s="121" t="s">
        <v>741</v>
      </c>
      <c r="C7" s="121" t="s">
        <v>742</v>
      </c>
      <c r="D7" s="121" t="s">
        <v>743</v>
      </c>
      <c r="E7" s="121" t="s">
        <v>0</v>
      </c>
      <c r="F7" s="121" t="s">
        <v>1</v>
      </c>
      <c r="G7" s="121" t="s">
        <v>0</v>
      </c>
      <c r="H7" s="121" t="s">
        <v>1</v>
      </c>
    </row>
    <row r="8" spans="1:9">
      <c r="A8" s="121" t="s">
        <v>77</v>
      </c>
      <c r="B8" s="121" t="s">
        <v>141</v>
      </c>
      <c r="C8" s="124">
        <v>93.603882444858499</v>
      </c>
      <c r="D8" s="121">
        <v>0.82338349470328198</v>
      </c>
      <c r="E8" s="255">
        <v>17.294502752644501</v>
      </c>
      <c r="F8" s="255">
        <v>17.074313615121401</v>
      </c>
      <c r="G8" s="124">
        <v>21.004189255550799</v>
      </c>
      <c r="H8" s="124">
        <v>20.736769348618498</v>
      </c>
    </row>
    <row r="9" spans="1:9">
      <c r="B9" s="121" t="s">
        <v>142</v>
      </c>
      <c r="C9" s="124">
        <v>94.1447803353567</v>
      </c>
      <c r="D9" s="121">
        <v>0.82814148533063003</v>
      </c>
      <c r="E9" s="255">
        <v>17.288462738507501</v>
      </c>
      <c r="F9" s="255">
        <v>17.065597703047501</v>
      </c>
      <c r="G9" s="124">
        <v>20.876218671263899</v>
      </c>
      <c r="H9" s="124">
        <v>20.607103985660299</v>
      </c>
    </row>
    <row r="10" spans="1:9">
      <c r="B10" s="121" t="s">
        <v>143</v>
      </c>
      <c r="C10" s="124">
        <v>94.722489332291602</v>
      </c>
      <c r="D10" s="121">
        <v>0.833223283653451</v>
      </c>
      <c r="E10" s="255">
        <v>17.164721707315</v>
      </c>
      <c r="F10" s="255">
        <v>16.9498532895533</v>
      </c>
      <c r="G10" s="124">
        <v>20.6003865279095</v>
      </c>
      <c r="H10" s="124">
        <v>20.342510371569201</v>
      </c>
    </row>
    <row r="11" spans="1:9">
      <c r="B11" s="121" t="s">
        <v>144</v>
      </c>
      <c r="C11" s="124">
        <v>94.838932628162794</v>
      </c>
      <c r="D11" s="121">
        <v>0.83424757330239396</v>
      </c>
      <c r="E11" s="255">
        <v>17.095617316134099</v>
      </c>
      <c r="F11" s="255">
        <v>16.883721073636501</v>
      </c>
      <c r="G11" s="124">
        <v>20.4922589687143</v>
      </c>
      <c r="H11" s="124">
        <v>20.238262134586499</v>
      </c>
    </row>
    <row r="12" spans="1:9">
      <c r="B12" s="121" t="s">
        <v>145</v>
      </c>
      <c r="C12" s="124">
        <v>94.725494320572096</v>
      </c>
      <c r="D12" s="121">
        <v>0.83324971693471395</v>
      </c>
      <c r="E12" s="255">
        <v>16.9757140270933</v>
      </c>
      <c r="F12" s="255">
        <v>16.7661412693482</v>
      </c>
      <c r="G12" s="124">
        <v>20.372901042849499</v>
      </c>
      <c r="H12" s="124">
        <v>20.1213884968674</v>
      </c>
    </row>
    <row r="13" spans="1:9">
      <c r="B13" s="121" t="s">
        <v>146</v>
      </c>
      <c r="C13" s="124">
        <v>94.963639641805401</v>
      </c>
      <c r="D13" s="121">
        <v>0.83534455447481004</v>
      </c>
      <c r="E13" s="255">
        <v>16.796238753919098</v>
      </c>
      <c r="F13" s="255">
        <v>16.590894011054701</v>
      </c>
      <c r="G13" s="124">
        <v>20.106959055331401</v>
      </c>
      <c r="H13" s="124">
        <v>19.861138642946599</v>
      </c>
    </row>
    <row r="14" spans="1:9">
      <c r="B14" s="121" t="s">
        <v>147</v>
      </c>
      <c r="C14" s="124">
        <v>95.322735741330604</v>
      </c>
      <c r="D14" s="121">
        <v>0.83850333158574397</v>
      </c>
      <c r="E14" s="255">
        <v>16.670035932285199</v>
      </c>
      <c r="F14" s="255">
        <v>16.4629208193249</v>
      </c>
      <c r="G14" s="124">
        <v>19.880703277301802</v>
      </c>
      <c r="H14" s="124">
        <v>19.633697564672602</v>
      </c>
    </row>
    <row r="15" spans="1:9">
      <c r="B15" s="121" t="s">
        <v>148</v>
      </c>
      <c r="C15" s="124">
        <v>95.793767654306095</v>
      </c>
      <c r="D15" s="121">
        <v>0.842646748423727</v>
      </c>
      <c r="E15" s="255">
        <v>16.723212340993602</v>
      </c>
      <c r="F15" s="255">
        <v>16.5154317053887</v>
      </c>
      <c r="G15" s="124">
        <v>19.846053369666901</v>
      </c>
      <c r="H15" s="124">
        <v>19.5994724198281</v>
      </c>
    </row>
    <row r="16" spans="1:9">
      <c r="B16" s="121" t="s">
        <v>149</v>
      </c>
      <c r="C16" s="124">
        <v>96.093515235290596</v>
      </c>
      <c r="D16" s="121">
        <v>0.84528346822971601</v>
      </c>
      <c r="E16" s="255">
        <v>16.974701176247599</v>
      </c>
      <c r="F16" s="255">
        <v>16.768190704804798</v>
      </c>
      <c r="G16" s="124">
        <v>20.0816670551926</v>
      </c>
      <c r="H16" s="124">
        <v>19.837357921979201</v>
      </c>
    </row>
    <row r="17" spans="1:8">
      <c r="B17" s="121" t="s">
        <v>150</v>
      </c>
      <c r="C17" s="124">
        <v>96.698269126750404</v>
      </c>
      <c r="D17" s="121">
        <v>0.85060316608390396</v>
      </c>
      <c r="E17" s="255">
        <v>17.166011289959801</v>
      </c>
      <c r="F17" s="255">
        <v>16.9593770088327</v>
      </c>
      <c r="G17" s="124">
        <v>20.180986827253999</v>
      </c>
      <c r="H17" s="124">
        <v>19.938060055562701</v>
      </c>
    </row>
    <row r="18" spans="1:8">
      <c r="B18" s="121" t="s">
        <v>151</v>
      </c>
      <c r="C18" s="124">
        <v>97.695173988821495</v>
      </c>
      <c r="D18" s="121">
        <v>0.85937240714292096</v>
      </c>
      <c r="E18" s="255">
        <v>17.286427085808</v>
      </c>
      <c r="F18" s="255">
        <v>17.083504831977798</v>
      </c>
      <c r="G18" s="124">
        <v>20.115175844752301</v>
      </c>
      <c r="H18" s="124">
        <v>19.8790474187714</v>
      </c>
    </row>
    <row r="19" spans="1:8">
      <c r="B19" s="121" t="s">
        <v>152</v>
      </c>
      <c r="C19" s="124">
        <v>98.272882985756297</v>
      </c>
      <c r="D19" s="121">
        <v>0.86445420546574003</v>
      </c>
      <c r="E19" s="255">
        <v>17.4418023401089</v>
      </c>
      <c r="F19" s="255">
        <v>17.241641537202</v>
      </c>
      <c r="G19" s="124">
        <v>20.176664338988001</v>
      </c>
      <c r="H19" s="124">
        <v>19.945118466874501</v>
      </c>
    </row>
    <row r="20" spans="1:8">
      <c r="A20" s="121" t="s">
        <v>78</v>
      </c>
      <c r="B20" s="121" t="s">
        <v>141</v>
      </c>
      <c r="C20" s="124">
        <v>98.794999699501204</v>
      </c>
      <c r="D20" s="121">
        <v>0.86904698808519598</v>
      </c>
      <c r="E20" s="255">
        <v>18.026870105317599</v>
      </c>
      <c r="F20" s="255">
        <v>17.783892527658899</v>
      </c>
      <c r="G20" s="124">
        <v>20.743262852837098</v>
      </c>
      <c r="H20" s="124">
        <v>20.463672012537401</v>
      </c>
    </row>
    <row r="21" spans="1:8">
      <c r="B21" s="121" t="s">
        <v>142</v>
      </c>
      <c r="C21" s="124">
        <v>99.171374481639504</v>
      </c>
      <c r="D21" s="121">
        <v>0.87235775656339198</v>
      </c>
      <c r="E21" s="255">
        <v>18.783817413091501</v>
      </c>
      <c r="F21" s="255">
        <v>18.447064021845001</v>
      </c>
      <c r="G21" s="124">
        <v>21.5322409547768</v>
      </c>
      <c r="H21" s="124">
        <v>21.146214248746102</v>
      </c>
    </row>
    <row r="22" spans="1:8">
      <c r="B22" s="121" t="s">
        <v>143</v>
      </c>
      <c r="C22" s="124">
        <v>99.492156980587794</v>
      </c>
      <c r="D22" s="121">
        <v>0.87517950933822197</v>
      </c>
      <c r="E22" s="255">
        <v>19.043688534307101</v>
      </c>
      <c r="F22" s="255">
        <v>18.689965982853</v>
      </c>
      <c r="G22" s="124">
        <v>21.759751377985602</v>
      </c>
      <c r="H22" s="124">
        <v>21.355579950661401</v>
      </c>
    </row>
    <row r="23" spans="1:8">
      <c r="B23" s="121" t="s">
        <v>144</v>
      </c>
      <c r="C23" s="124">
        <v>99.154847046096506</v>
      </c>
      <c r="D23" s="121">
        <v>0.87221237351644498</v>
      </c>
      <c r="E23" s="255">
        <v>19.121714415335099</v>
      </c>
      <c r="F23" s="255">
        <v>18.780545247240202</v>
      </c>
      <c r="G23" s="124">
        <v>21.9232322263938</v>
      </c>
      <c r="H23" s="124">
        <v>21.532078444982201</v>
      </c>
    </row>
    <row r="24" spans="1:8">
      <c r="B24" s="121" t="s">
        <v>145</v>
      </c>
      <c r="C24" s="124">
        <v>98.994080173087298</v>
      </c>
      <c r="D24" s="121">
        <v>0.87079819296887195</v>
      </c>
      <c r="E24" s="255">
        <v>19.3331360333347</v>
      </c>
      <c r="F24" s="255">
        <v>18.938496349444002</v>
      </c>
      <c r="G24" s="124">
        <v>22.2016262659216</v>
      </c>
      <c r="H24" s="124">
        <v>21.7484332217958</v>
      </c>
    </row>
    <row r="25" spans="1:8">
      <c r="B25" s="121" t="s">
        <v>146</v>
      </c>
      <c r="C25" s="124">
        <v>99.376464931786799</v>
      </c>
      <c r="D25" s="121">
        <v>0.87416182800959497</v>
      </c>
      <c r="E25" s="255">
        <v>19.6214311331807</v>
      </c>
      <c r="F25" s="255">
        <v>19.174175412531898</v>
      </c>
      <c r="G25" s="124">
        <v>22.4459939847263</v>
      </c>
      <c r="H25" s="124">
        <v>21.9343544846726</v>
      </c>
    </row>
    <row r="26" spans="1:8">
      <c r="B26" s="121" t="s">
        <v>147</v>
      </c>
      <c r="C26" s="124">
        <v>99.909099104513501</v>
      </c>
      <c r="D26" s="121">
        <v>0.87884712711347002</v>
      </c>
      <c r="E26" s="255">
        <v>19.913286092365801</v>
      </c>
      <c r="F26" s="255">
        <v>19.532149325649101</v>
      </c>
      <c r="G26" s="124">
        <v>22.658418600934699</v>
      </c>
      <c r="H26" s="124">
        <v>22.224740484504402</v>
      </c>
    </row>
    <row r="27" spans="1:8">
      <c r="B27" s="121" t="s">
        <v>148</v>
      </c>
      <c r="C27" s="124">
        <v>100.492</v>
      </c>
      <c r="D27" s="121">
        <v>0.88397459580232596</v>
      </c>
      <c r="E27" s="255">
        <v>20.344545886245399</v>
      </c>
      <c r="F27" s="255">
        <v>20.045081185363902</v>
      </c>
      <c r="G27" s="124">
        <v>23.014853574813401</v>
      </c>
      <c r="H27" s="124">
        <v>22.676082865447398</v>
      </c>
    </row>
    <row r="28" spans="1:8">
      <c r="B28" s="121" t="s">
        <v>149</v>
      </c>
      <c r="C28" s="124">
        <v>100.917</v>
      </c>
      <c r="D28" s="121">
        <v>0.88771309442127999</v>
      </c>
      <c r="E28" s="255">
        <v>20.591370578587899</v>
      </c>
      <c r="F28" s="255">
        <v>20.3218888119059</v>
      </c>
      <c r="G28" s="124">
        <v>23.1959748121232</v>
      </c>
      <c r="H28" s="124">
        <v>22.892406273621798</v>
      </c>
    </row>
    <row r="29" spans="1:8">
      <c r="B29" s="121" t="s">
        <v>150</v>
      </c>
      <c r="C29" s="124">
        <v>101.44</v>
      </c>
      <c r="D29" s="121">
        <v>0.89231364683942904</v>
      </c>
      <c r="E29" s="255">
        <v>20.875385654755299</v>
      </c>
      <c r="F29" s="255">
        <v>20.6111327612014</v>
      </c>
      <c r="G29" s="124">
        <v>23.394672634107799</v>
      </c>
      <c r="H29" s="124">
        <v>23.098529126172199</v>
      </c>
    </row>
    <row r="30" spans="1:8">
      <c r="B30" s="121" t="s">
        <v>151</v>
      </c>
      <c r="C30" s="124">
        <v>102.303</v>
      </c>
      <c r="D30" s="121">
        <v>0.89990499815274205</v>
      </c>
      <c r="E30" s="255">
        <v>21.044528167723399</v>
      </c>
      <c r="F30" s="255">
        <v>20.782250757103199</v>
      </c>
      <c r="G30" s="124">
        <v>23.385277569212398</v>
      </c>
      <c r="H30" s="124">
        <v>23.0938274593023</v>
      </c>
    </row>
    <row r="31" spans="1:8">
      <c r="B31" s="121" t="s">
        <v>152</v>
      </c>
      <c r="C31" s="124">
        <v>103.02</v>
      </c>
      <c r="D31" s="121">
        <v>0.90621206523460196</v>
      </c>
      <c r="E31" s="255">
        <v>20.9323412669665</v>
      </c>
      <c r="F31" s="255">
        <v>20.661376207358298</v>
      </c>
      <c r="G31" s="124">
        <v>23.098722771416099</v>
      </c>
      <c r="H31" s="124">
        <v>22.7997143273627</v>
      </c>
    </row>
    <row r="32" spans="1:8">
      <c r="A32" s="121" t="s">
        <v>79</v>
      </c>
      <c r="B32" s="121" t="s">
        <v>141</v>
      </c>
      <c r="C32" s="124">
        <v>103.108</v>
      </c>
      <c r="D32" s="121">
        <v>0.90698615436040897</v>
      </c>
      <c r="E32" s="255">
        <v>20.943174345428801</v>
      </c>
      <c r="F32" s="255">
        <v>20.5835196329617</v>
      </c>
      <c r="G32" s="124">
        <v>23.090952650978</v>
      </c>
      <c r="H32" s="124">
        <v>22.694414389905301</v>
      </c>
    </row>
    <row r="33" spans="1:13">
      <c r="B33" s="121" t="s">
        <v>142</v>
      </c>
      <c r="C33" s="124">
        <v>103.07899999999999</v>
      </c>
      <c r="D33" s="121">
        <v>0.90673105680758603</v>
      </c>
      <c r="E33" s="255">
        <v>21.801021079720801</v>
      </c>
      <c r="F33" s="255">
        <v>21.417091525834099</v>
      </c>
      <c r="G33" s="124">
        <v>24.0435363011362</v>
      </c>
      <c r="H33" s="124">
        <v>23.620114658076599</v>
      </c>
    </row>
    <row r="34" spans="1:13">
      <c r="B34" s="121" t="s">
        <v>143</v>
      </c>
      <c r="C34" s="124">
        <v>103.476</v>
      </c>
      <c r="D34" s="121">
        <v>0.910223254341057</v>
      </c>
      <c r="E34" s="255">
        <v>21.927467088610001</v>
      </c>
      <c r="F34" s="255">
        <v>21.529641308428399</v>
      </c>
      <c r="G34" s="124">
        <v>24.090207522201901</v>
      </c>
      <c r="H34" s="124">
        <v>23.6531435620313</v>
      </c>
    </row>
    <row r="35" spans="1:13">
      <c r="B35" s="121" t="s">
        <v>144</v>
      </c>
      <c r="C35" s="124">
        <v>103.53100000000001</v>
      </c>
      <c r="D35" s="121">
        <v>0.91070706004468605</v>
      </c>
      <c r="E35" s="255">
        <v>21.7386803341271</v>
      </c>
      <c r="F35" s="255">
        <v>21.3335600073774</v>
      </c>
      <c r="G35" s="124">
        <v>23.870112891252202</v>
      </c>
      <c r="H35" s="124">
        <v>23.425271356006199</v>
      </c>
    </row>
    <row r="36" spans="1:13">
      <c r="B36" s="121" t="s">
        <v>145</v>
      </c>
      <c r="C36" s="124">
        <v>103.233</v>
      </c>
      <c r="D36" s="121">
        <v>0.90808571277774897</v>
      </c>
      <c r="E36" s="255">
        <v>21.6602215772959</v>
      </c>
      <c r="F36" s="255">
        <v>21.246148929556298</v>
      </c>
      <c r="G36" s="124">
        <v>23.852617955015798</v>
      </c>
      <c r="H36" s="124">
        <v>23.396633853611</v>
      </c>
    </row>
    <row r="37" spans="1:13">
      <c r="B37" s="121" t="s">
        <v>146</v>
      </c>
      <c r="C37" s="124">
        <v>103.29900000000001</v>
      </c>
      <c r="D37" s="121">
        <v>0.908666279622104</v>
      </c>
      <c r="E37" s="255">
        <v>21.456055401163201</v>
      </c>
      <c r="F37" s="255">
        <v>21.041225877984001</v>
      </c>
      <c r="G37" s="124">
        <v>23.612690249809098</v>
      </c>
      <c r="H37" s="124">
        <v>23.156164534612898</v>
      </c>
    </row>
    <row r="38" spans="1:13">
      <c r="B38" s="121" t="s">
        <v>147</v>
      </c>
      <c r="C38" s="124">
        <v>103.687</v>
      </c>
      <c r="D38" s="121">
        <v>0.91207930894952605</v>
      </c>
      <c r="E38" s="255">
        <v>21.497953235815</v>
      </c>
      <c r="F38" s="255">
        <v>21.126071217349299</v>
      </c>
      <c r="G38" s="124">
        <v>23.570267437132099</v>
      </c>
      <c r="H38" s="124">
        <v>23.162537522839902</v>
      </c>
    </row>
    <row r="39" spans="1:13">
      <c r="B39" s="121" t="s">
        <v>148</v>
      </c>
      <c r="C39" s="124">
        <v>103.67</v>
      </c>
      <c r="D39" s="121">
        <v>0.91192976900476796</v>
      </c>
      <c r="E39" s="255">
        <v>21.424309671244501</v>
      </c>
      <c r="F39" s="255">
        <v>21.0993802885604</v>
      </c>
      <c r="G39" s="124">
        <v>23.493376792190698</v>
      </c>
      <c r="H39" s="124">
        <v>23.137067135758901</v>
      </c>
    </row>
    <row r="40" spans="1:13">
      <c r="B40" s="121" t="s">
        <v>149</v>
      </c>
      <c r="C40" s="124">
        <v>103.94199999999999</v>
      </c>
      <c r="D40" s="121">
        <v>0.91432240812089904</v>
      </c>
      <c r="E40" s="255">
        <v>21.414000606360901</v>
      </c>
      <c r="F40" s="255">
        <v>21.1508491680876</v>
      </c>
      <c r="G40" s="124">
        <v>23.420623202673799</v>
      </c>
      <c r="H40" s="124">
        <v>23.1328128680085</v>
      </c>
    </row>
    <row r="41" spans="1:13">
      <c r="B41" s="121" t="s">
        <v>150</v>
      </c>
      <c r="C41" s="124">
        <v>104.503</v>
      </c>
      <c r="D41" s="121">
        <v>0.91925722629791895</v>
      </c>
      <c r="E41" s="255">
        <v>21.359036249125101</v>
      </c>
      <c r="F41" s="255">
        <v>21.0837162974059</v>
      </c>
      <c r="G41" s="124">
        <v>23.2351029049217</v>
      </c>
      <c r="H41" s="124">
        <v>22.935600280582399</v>
      </c>
    </row>
    <row r="42" spans="1:13">
      <c r="B42" s="121" t="s">
        <v>151</v>
      </c>
      <c r="C42" s="124">
        <v>105.346</v>
      </c>
      <c r="D42" s="121">
        <v>0.92667264826445706</v>
      </c>
      <c r="E42" s="255">
        <v>21.320472978319302</v>
      </c>
      <c r="F42" s="255">
        <v>21.069014924409899</v>
      </c>
      <c r="G42" s="124">
        <v>23.007556139970202</v>
      </c>
      <c r="H42" s="124">
        <v>22.736200279429401</v>
      </c>
      <c r="J42" s="121" t="s">
        <v>744</v>
      </c>
      <c r="K42" s="121" t="s">
        <v>745</v>
      </c>
      <c r="L42" s="121" t="s">
        <v>746</v>
      </c>
      <c r="M42" s="121" t="s">
        <v>747</v>
      </c>
    </row>
    <row r="43" spans="1:13">
      <c r="B43" s="121" t="s">
        <v>152</v>
      </c>
      <c r="C43" s="124">
        <v>105.934</v>
      </c>
      <c r="D43" s="121">
        <v>0.93184497105962205</v>
      </c>
      <c r="E43" s="255">
        <v>21.440107489046699</v>
      </c>
      <c r="F43" s="255">
        <v>21.2124560152897</v>
      </c>
      <c r="G43" s="124">
        <v>23.0082343682841</v>
      </c>
      <c r="H43" s="124">
        <v>22.763932493157601</v>
      </c>
      <c r="J43" s="121">
        <v>21.02</v>
      </c>
      <c r="K43" s="121">
        <v>21.8</v>
      </c>
      <c r="L43" s="121">
        <v>20.84</v>
      </c>
      <c r="M43" s="121">
        <v>21.74</v>
      </c>
    </row>
    <row r="44" spans="1:13">
      <c r="A44" s="121" t="s">
        <v>80</v>
      </c>
      <c r="B44" s="121" t="s">
        <v>141</v>
      </c>
      <c r="C44" s="124">
        <v>106.447</v>
      </c>
      <c r="D44" s="121">
        <v>0.93635755880438398</v>
      </c>
      <c r="E44" s="255">
        <v>21.5055793335004</v>
      </c>
      <c r="F44" s="255">
        <v>21.279110135076699</v>
      </c>
      <c r="G44" s="124">
        <v>22.967272631365802</v>
      </c>
      <c r="H44" s="124">
        <v>22.725410752541499</v>
      </c>
      <c r="K44" s="256">
        <f>K43/J43-1</f>
        <v>3.7107516650808803E-2</v>
      </c>
      <c r="L44" s="256">
        <f>M43/L43-1</f>
        <v>4.3186180422264853E-2</v>
      </c>
    </row>
    <row r="45" spans="1:13">
      <c r="B45" s="121" t="s">
        <v>142</v>
      </c>
      <c r="C45" s="124">
        <v>106.889</v>
      </c>
      <c r="D45" s="121">
        <v>0.94024559736809699</v>
      </c>
      <c r="E45" s="255">
        <v>21.310375608076701</v>
      </c>
      <c r="F45" s="255">
        <v>21.020797909078901</v>
      </c>
      <c r="G45" s="124">
        <v>22.664690659257499</v>
      </c>
      <c r="H45" s="124">
        <v>22.356709744687599</v>
      </c>
      <c r="K45" s="257">
        <f>K43-J43</f>
        <v>0.78000000000000114</v>
      </c>
      <c r="L45" s="124">
        <f>M43-L43</f>
        <v>0.89999999999999858</v>
      </c>
    </row>
    <row r="46" spans="1:13">
      <c r="B46" s="121" t="s">
        <v>143</v>
      </c>
      <c r="C46" s="124">
        <v>106.83799999999999</v>
      </c>
      <c r="D46" s="121">
        <v>0.93979697753382196</v>
      </c>
      <c r="E46" s="255">
        <v>20.450780596460799</v>
      </c>
      <c r="F46" s="255">
        <v>20.177345112897999</v>
      </c>
      <c r="G46" s="124">
        <v>21.760849508291599</v>
      </c>
      <c r="H46" s="124">
        <v>21.4698978558609</v>
      </c>
      <c r="K46" s="124">
        <f>K43-M43</f>
        <v>6.0000000000002274E-2</v>
      </c>
    </row>
    <row r="47" spans="1:13">
      <c r="B47" s="121" t="s">
        <v>144</v>
      </c>
      <c r="C47" s="124">
        <v>105.755</v>
      </c>
      <c r="D47" s="121">
        <v>0.93027040340599199</v>
      </c>
      <c r="E47" s="255">
        <v>19.202514951924702</v>
      </c>
      <c r="F47" s="255">
        <v>19.025367992045599</v>
      </c>
      <c r="G47" s="124">
        <v>20.641863786721199</v>
      </c>
      <c r="H47" s="124">
        <v>20.451438552047001</v>
      </c>
    </row>
    <row r="48" spans="1:13">
      <c r="B48" s="121" t="s">
        <v>145</v>
      </c>
      <c r="C48" s="124">
        <v>106.16200000000001</v>
      </c>
      <c r="D48" s="121">
        <v>0.93385056561284996</v>
      </c>
      <c r="E48" s="255">
        <v>18.702259494549899</v>
      </c>
      <c r="F48" s="255">
        <v>18.5671217783141</v>
      </c>
      <c r="G48" s="124">
        <v>20.027036640788801</v>
      </c>
      <c r="H48" s="124">
        <v>19.882326425673099</v>
      </c>
    </row>
    <row r="49" spans="1:8">
      <c r="B49" s="121" t="s">
        <v>146</v>
      </c>
      <c r="C49" s="124">
        <v>106.74299999999999</v>
      </c>
      <c r="D49" s="121">
        <v>0.93896131313664399</v>
      </c>
      <c r="E49" s="255">
        <v>19.226384754789098</v>
      </c>
      <c r="F49" s="255">
        <v>19.125712297907299</v>
      </c>
      <c r="G49" s="124">
        <v>20.476226747364599</v>
      </c>
      <c r="H49" s="124">
        <v>20.3690099158793</v>
      </c>
    </row>
    <row r="50" spans="1:8">
      <c r="B50" s="121" t="s">
        <v>147</v>
      </c>
      <c r="C50" s="124">
        <v>107.444</v>
      </c>
      <c r="D50" s="121">
        <v>0.94512763674108502</v>
      </c>
      <c r="E50" s="255">
        <v>19.867464365827502</v>
      </c>
      <c r="F50" s="255">
        <v>19.695218368898601</v>
      </c>
      <c r="G50" s="124">
        <v>21.020932616395498</v>
      </c>
      <c r="H50" s="124">
        <v>20.838686335329399</v>
      </c>
    </row>
    <row r="51" spans="1:8">
      <c r="B51" s="121" t="s">
        <v>148</v>
      </c>
      <c r="C51" s="124">
        <v>107.867</v>
      </c>
      <c r="D51" s="121">
        <v>0.94884854242536198</v>
      </c>
      <c r="E51" s="255">
        <v>19.915712668195301</v>
      </c>
      <c r="F51" s="255">
        <v>19.7027314217781</v>
      </c>
      <c r="G51" s="124">
        <v>20.9893484341437</v>
      </c>
      <c r="H51" s="124">
        <v>20.764885585865699</v>
      </c>
    </row>
    <row r="52" spans="1:8">
      <c r="B52" s="121" t="s">
        <v>149</v>
      </c>
      <c r="C52" s="124">
        <v>108.114</v>
      </c>
      <c r="D52" s="121">
        <v>0.95102126985802504</v>
      </c>
      <c r="E52" s="124">
        <v>19.653683905842001</v>
      </c>
      <c r="F52" s="124">
        <v>19.400065610753298</v>
      </c>
      <c r="G52" s="124">
        <v>20.6658720774732</v>
      </c>
      <c r="H52" s="124">
        <v>20.399192137573799</v>
      </c>
    </row>
    <row r="53" spans="1:8">
      <c r="B53" s="121" t="s">
        <v>150</v>
      </c>
      <c r="C53" s="124">
        <v>108.774</v>
      </c>
      <c r="D53" s="121">
        <v>0.95682693830157795</v>
      </c>
      <c r="E53" s="124">
        <v>19.278611743625198</v>
      </c>
      <c r="F53" s="124">
        <v>19.060155858244901</v>
      </c>
      <c r="G53" s="124">
        <v>20.148483463316602</v>
      </c>
      <c r="H53" s="124">
        <v>19.920170613170399</v>
      </c>
    </row>
    <row r="54" spans="1:8">
      <c r="B54" s="121" t="s">
        <v>151</v>
      </c>
      <c r="C54" s="124">
        <v>108.85599999999999</v>
      </c>
      <c r="D54" s="121">
        <v>0.95754824862335297</v>
      </c>
      <c r="E54" s="124">
        <v>18.938829060048199</v>
      </c>
      <c r="F54" s="124">
        <v>18.8019315650339</v>
      </c>
      <c r="G54" s="124">
        <v>19.778459296725998</v>
      </c>
      <c r="H54" s="124">
        <v>19.635492615714199</v>
      </c>
    </row>
    <row r="55" spans="1:8">
      <c r="B55" s="121" t="s">
        <v>152</v>
      </c>
      <c r="C55" s="124">
        <v>109.271</v>
      </c>
      <c r="D55" s="121">
        <v>0.96119878256892</v>
      </c>
      <c r="E55" s="124">
        <v>19.242656463608899</v>
      </c>
      <c r="F55" s="124">
        <v>19.152073843451699</v>
      </c>
      <c r="G55" s="124">
        <v>20.019434910415299</v>
      </c>
      <c r="H55" s="124">
        <v>19.9251956939287</v>
      </c>
    </row>
    <row r="56" spans="1:8">
      <c r="A56" s="121" t="s">
        <v>611</v>
      </c>
      <c r="B56" s="121" t="s">
        <v>141</v>
      </c>
      <c r="C56" s="121">
        <v>110.21</v>
      </c>
      <c r="D56" s="121">
        <v>0.96945866539997505</v>
      </c>
      <c r="E56" s="124">
        <v>19.9139582142334</v>
      </c>
      <c r="F56" s="124">
        <v>19.870742849603701</v>
      </c>
      <c r="G56" s="124">
        <v>20.5413174640275</v>
      </c>
      <c r="H56" s="124">
        <v>20.496740664446399</v>
      </c>
    </row>
    <row r="57" spans="1:8">
      <c r="B57" s="121" t="s">
        <v>142</v>
      </c>
      <c r="C57" s="121">
        <v>110.907</v>
      </c>
      <c r="D57" s="121">
        <v>0.97558980313506105</v>
      </c>
      <c r="E57" s="124">
        <v>20.715949328495199</v>
      </c>
      <c r="F57" s="124">
        <v>20.745151394540901</v>
      </c>
      <c r="G57" s="124">
        <v>21.234282340717801</v>
      </c>
      <c r="H57" s="124">
        <v>21.2642150705924</v>
      </c>
    </row>
    <row r="58" spans="1:8">
      <c r="B58" s="121" t="s">
        <v>143</v>
      </c>
      <c r="C58" s="121">
        <v>111.824</v>
      </c>
      <c r="D58" s="121">
        <v>0.98365616368466402</v>
      </c>
      <c r="E58" s="124">
        <v>21.483003992284601</v>
      </c>
      <c r="F58" s="124">
        <v>21.427620911797899</v>
      </c>
      <c r="G58" s="124">
        <v>21.8399526027587</v>
      </c>
      <c r="H58" s="124">
        <v>21.783649310479099</v>
      </c>
    </row>
    <row r="59" spans="1:8">
      <c r="B59" s="121" t="s">
        <v>144</v>
      </c>
      <c r="C59" s="121">
        <v>112.19</v>
      </c>
      <c r="D59" s="121">
        <v>0.98687567073063498</v>
      </c>
      <c r="E59" s="124">
        <v>21.6496451613442</v>
      </c>
      <c r="F59" s="124">
        <v>21.549174451317501</v>
      </c>
      <c r="G59" s="124">
        <v>21.937560934414201</v>
      </c>
      <c r="H59" s="124">
        <v>21.835754077677802</v>
      </c>
    </row>
    <row r="60" spans="1:8">
      <c r="B60" s="121" t="s">
        <v>145</v>
      </c>
      <c r="C60" s="121">
        <v>112.419</v>
      </c>
      <c r="D60" s="121">
        <v>0.98889006175120098</v>
      </c>
      <c r="E60" s="124">
        <v>21.817251381957099</v>
      </c>
      <c r="F60" s="124">
        <v>21.685154052528201</v>
      </c>
      <c r="G60" s="124">
        <v>22.062362871077301</v>
      </c>
      <c r="H60" s="124">
        <v>21.928781460424901</v>
      </c>
    </row>
    <row r="61" spans="1:8">
      <c r="B61" s="121" t="s">
        <v>146</v>
      </c>
      <c r="C61" s="121">
        <v>113.018</v>
      </c>
      <c r="D61" s="121">
        <v>0.99415914568709196</v>
      </c>
      <c r="E61" s="124">
        <v>21.805548520361501</v>
      </c>
      <c r="F61" s="124">
        <v>21.732751381016001</v>
      </c>
      <c r="G61" s="124">
        <v>21.9336598319891</v>
      </c>
      <c r="H61" s="124">
        <v>21.860434997050501</v>
      </c>
    </row>
    <row r="62" spans="1:8">
      <c r="B62" s="121" t="s">
        <v>147</v>
      </c>
      <c r="C62" s="121">
        <v>113.682</v>
      </c>
      <c r="D62" s="121">
        <v>1</v>
      </c>
      <c r="E62" s="124">
        <v>21.801951594903802</v>
      </c>
      <c r="F62" s="124">
        <v>21.7356236578145</v>
      </c>
      <c r="G62" s="124">
        <v>21.801951594903802</v>
      </c>
      <c r="H62" s="124">
        <v>21.7356236578145</v>
      </c>
    </row>
    <row r="63" spans="1:8">
      <c r="E63" s="124"/>
      <c r="F63" s="124"/>
      <c r="G63" s="124"/>
      <c r="H63" s="124"/>
    </row>
    <row r="64" spans="1:8">
      <c r="E64" s="124"/>
      <c r="F64" s="124"/>
      <c r="G64" s="124"/>
      <c r="H64" s="124"/>
    </row>
    <row r="65" spans="5:13">
      <c r="E65" s="124"/>
      <c r="F65" s="124"/>
      <c r="G65" s="124"/>
      <c r="H65" s="124"/>
    </row>
    <row r="66" spans="5:13">
      <c r="E66" s="124"/>
      <c r="F66" s="124"/>
      <c r="G66" s="124"/>
      <c r="H66" s="124"/>
    </row>
    <row r="67" spans="5:13">
      <c r="E67" s="124"/>
      <c r="F67" s="124"/>
      <c r="G67" s="124"/>
      <c r="H67" s="124"/>
      <c r="J67" s="121" t="s">
        <v>744</v>
      </c>
      <c r="K67" s="121" t="s">
        <v>745</v>
      </c>
      <c r="L67" s="121" t="s">
        <v>746</v>
      </c>
      <c r="M67" s="121" t="s">
        <v>747</v>
      </c>
    </row>
    <row r="68" spans="5:13">
      <c r="E68" s="124"/>
      <c r="F68" s="124"/>
      <c r="G68" s="124"/>
      <c r="H68" s="124"/>
      <c r="J68" s="121">
        <v>19.87</v>
      </c>
      <c r="K68" s="121">
        <v>21.8</v>
      </c>
      <c r="L68" s="121">
        <v>19.7</v>
      </c>
      <c r="M68" s="121">
        <v>21.74</v>
      </c>
    </row>
    <row r="69" spans="5:13">
      <c r="E69" s="124"/>
      <c r="F69" s="124"/>
      <c r="G69" s="124"/>
      <c r="H69" s="124"/>
      <c r="K69" s="256">
        <f>K68/J68-1</f>
        <v>9.7131353799698061E-2</v>
      </c>
      <c r="L69" s="256">
        <f>M68/L68-1</f>
        <v>0.10355329949238579</v>
      </c>
    </row>
    <row r="70" spans="5:13">
      <c r="E70" s="124"/>
      <c r="F70" s="124"/>
      <c r="G70" s="124"/>
      <c r="H70" s="124"/>
      <c r="K70" s="257">
        <f>K68-J68</f>
        <v>1.9299999999999997</v>
      </c>
      <c r="L70" s="124">
        <f>M68-L68</f>
        <v>2.0399999999999991</v>
      </c>
    </row>
    <row r="71" spans="5:13">
      <c r="E71" s="124"/>
      <c r="F71" s="124"/>
      <c r="G71" s="124"/>
      <c r="H71" s="124"/>
      <c r="K71" s="124">
        <f>K68-M68</f>
        <v>6.0000000000002274E-2</v>
      </c>
    </row>
    <row r="72" spans="5:13">
      <c r="E72" s="124"/>
      <c r="F72" s="124"/>
      <c r="G72" s="124"/>
      <c r="H72" s="124"/>
    </row>
    <row r="73" spans="5:13">
      <c r="E73" s="124"/>
      <c r="F73" s="124"/>
      <c r="G73" s="124"/>
      <c r="H73" s="124"/>
    </row>
    <row r="74" spans="5:13">
      <c r="E74" s="124"/>
      <c r="F74" s="124"/>
      <c r="G74" s="124"/>
      <c r="H74" s="124"/>
    </row>
    <row r="75" spans="5:13">
      <c r="E75" s="124"/>
      <c r="F75" s="124"/>
      <c r="G75" s="124"/>
      <c r="H75" s="124"/>
    </row>
    <row r="76" spans="5:13">
      <c r="E76" s="124"/>
      <c r="F76" s="124"/>
      <c r="G76" s="124"/>
      <c r="H76" s="124"/>
    </row>
    <row r="77" spans="5:13">
      <c r="E77" s="124"/>
      <c r="F77" s="124"/>
      <c r="G77" s="124"/>
      <c r="H77" s="124"/>
    </row>
    <row r="78" spans="5:13">
      <c r="E78" s="124"/>
      <c r="F78" s="124"/>
      <c r="G78" s="124"/>
      <c r="H78" s="124"/>
    </row>
    <row r="79" spans="5:13">
      <c r="E79" s="124"/>
      <c r="F79" s="124"/>
      <c r="G79" s="124"/>
      <c r="H79" s="124"/>
    </row>
    <row r="80" spans="5:13">
      <c r="E80" s="124"/>
      <c r="F80" s="124"/>
      <c r="G80" s="124"/>
      <c r="H80" s="124"/>
    </row>
    <row r="81" spans="5:8">
      <c r="E81" s="124"/>
      <c r="F81" s="124"/>
      <c r="G81" s="124"/>
      <c r="H81" s="124"/>
    </row>
    <row r="82" spans="5:8">
      <c r="E82" s="124"/>
      <c r="F82" s="124"/>
      <c r="G82" s="124"/>
      <c r="H82" s="124"/>
    </row>
    <row r="83" spans="5:8">
      <c r="E83" s="124"/>
      <c r="F83" s="124"/>
      <c r="G83" s="124"/>
      <c r="H83" s="124"/>
    </row>
    <row r="84" spans="5:8">
      <c r="E84" s="124"/>
      <c r="F84" s="124"/>
      <c r="G84" s="124"/>
      <c r="H84" s="124"/>
    </row>
    <row r="85" spans="5:8">
      <c r="E85" s="124"/>
      <c r="F85" s="124"/>
      <c r="G85" s="124"/>
      <c r="H85" s="124"/>
    </row>
    <row r="86" spans="5:8">
      <c r="E86" s="124"/>
      <c r="F86" s="124"/>
      <c r="G86" s="124"/>
      <c r="H86" s="124"/>
    </row>
    <row r="87" spans="5:8">
      <c r="E87" s="124"/>
      <c r="F87" s="124"/>
      <c r="G87" s="124"/>
      <c r="H87" s="124"/>
    </row>
    <row r="88" spans="5:8">
      <c r="E88" s="124"/>
      <c r="F88" s="124"/>
      <c r="G88" s="124"/>
      <c r="H88" s="124"/>
    </row>
    <row r="89" spans="5:8">
      <c r="E89" s="124"/>
      <c r="F89" s="124"/>
      <c r="G89" s="124"/>
      <c r="H89" s="124"/>
    </row>
    <row r="90" spans="5:8">
      <c r="E90" s="124"/>
      <c r="F90" s="124"/>
      <c r="G90" s="124"/>
      <c r="H90" s="124"/>
    </row>
    <row r="91" spans="5:8">
      <c r="E91" s="124"/>
      <c r="F91" s="124"/>
      <c r="G91" s="124"/>
      <c r="H91" s="124"/>
    </row>
    <row r="92" spans="5:8">
      <c r="E92" s="124"/>
      <c r="F92" s="124"/>
      <c r="G92" s="124"/>
      <c r="H92" s="124"/>
    </row>
    <row r="93" spans="5:8">
      <c r="E93" s="124"/>
      <c r="F93" s="124"/>
      <c r="G93" s="124"/>
      <c r="H93" s="124"/>
    </row>
    <row r="94" spans="5:8">
      <c r="E94" s="124"/>
      <c r="F94" s="124"/>
      <c r="G94" s="124"/>
      <c r="H94" s="124"/>
    </row>
    <row r="95" spans="5:8">
      <c r="E95" s="124"/>
      <c r="F95" s="124"/>
      <c r="G95" s="124"/>
      <c r="H95" s="124"/>
    </row>
    <row r="96" spans="5:8">
      <c r="E96" s="124"/>
      <c r="F96" s="124"/>
      <c r="G96" s="124"/>
      <c r="H96" s="124"/>
    </row>
    <row r="97" spans="5:8">
      <c r="E97" s="124"/>
      <c r="F97" s="124"/>
      <c r="G97" s="124"/>
      <c r="H97" s="124"/>
    </row>
    <row r="98" spans="5:8">
      <c r="E98" s="124"/>
      <c r="F98" s="124"/>
      <c r="G98" s="124"/>
      <c r="H98" s="124"/>
    </row>
    <row r="99" spans="5:8">
      <c r="E99" s="124"/>
      <c r="F99" s="124"/>
      <c r="G99" s="124"/>
      <c r="H99" s="124"/>
    </row>
    <row r="100" spans="5:8">
      <c r="E100" s="124"/>
      <c r="F100" s="124"/>
      <c r="G100" s="124"/>
      <c r="H100" s="124"/>
    </row>
    <row r="101" spans="5:8">
      <c r="E101" s="124"/>
      <c r="F101" s="124"/>
      <c r="G101" s="124"/>
      <c r="H101" s="124"/>
    </row>
    <row r="102" spans="5:8">
      <c r="E102" s="124"/>
      <c r="F102" s="124"/>
      <c r="G102" s="124"/>
      <c r="H102" s="124"/>
    </row>
    <row r="103" spans="5:8">
      <c r="E103" s="124"/>
      <c r="F103" s="124"/>
      <c r="G103" s="124"/>
      <c r="H103" s="124"/>
    </row>
    <row r="104" spans="5:8">
      <c r="E104" s="124"/>
      <c r="F104" s="124"/>
      <c r="G104" s="124"/>
      <c r="H104" s="124"/>
    </row>
    <row r="105" spans="5:8">
      <c r="E105" s="124"/>
      <c r="F105" s="124"/>
      <c r="G105" s="124"/>
      <c r="H105" s="124"/>
    </row>
    <row r="106" spans="5:8">
      <c r="E106" s="124"/>
      <c r="F106" s="124"/>
      <c r="G106" s="124"/>
      <c r="H106" s="124"/>
    </row>
    <row r="107" spans="5:8">
      <c r="E107" s="124"/>
      <c r="F107" s="124"/>
      <c r="G107" s="124"/>
      <c r="H107" s="124"/>
    </row>
    <row r="108" spans="5:8">
      <c r="E108" s="124"/>
      <c r="F108" s="124"/>
      <c r="G108" s="124"/>
      <c r="H108" s="124"/>
    </row>
    <row r="109" spans="5:8">
      <c r="E109" s="124"/>
      <c r="F109" s="124"/>
      <c r="G109" s="124"/>
      <c r="H109" s="124"/>
    </row>
    <row r="110" spans="5:8">
      <c r="E110" s="124"/>
      <c r="F110" s="124"/>
      <c r="G110" s="124"/>
      <c r="H110" s="124"/>
    </row>
    <row r="111" spans="5:8">
      <c r="E111" s="124"/>
      <c r="F111" s="124"/>
      <c r="G111" s="124"/>
      <c r="H111" s="124"/>
    </row>
    <row r="112" spans="5:8">
      <c r="E112" s="124"/>
      <c r="F112" s="124"/>
      <c r="G112" s="124"/>
      <c r="H112" s="124"/>
    </row>
    <row r="113" spans="5:8">
      <c r="E113" s="124"/>
      <c r="F113" s="124"/>
      <c r="G113" s="124"/>
      <c r="H113" s="124"/>
    </row>
    <row r="114" spans="5:8">
      <c r="E114" s="124"/>
      <c r="F114" s="124"/>
      <c r="G114" s="124"/>
      <c r="H114" s="124"/>
    </row>
    <row r="115" spans="5:8">
      <c r="E115" s="124"/>
      <c r="F115" s="124"/>
      <c r="G115" s="124"/>
      <c r="H115" s="124"/>
    </row>
    <row r="116" spans="5:8">
      <c r="E116" s="124"/>
      <c r="F116" s="124"/>
      <c r="G116" s="124"/>
      <c r="H116" s="124"/>
    </row>
    <row r="117" spans="5:8">
      <c r="E117" s="124"/>
      <c r="F117" s="124"/>
      <c r="G117" s="124"/>
      <c r="H117" s="124"/>
    </row>
    <row r="118" spans="5:8">
      <c r="E118" s="124"/>
      <c r="F118" s="124"/>
      <c r="G118" s="124"/>
      <c r="H118" s="124"/>
    </row>
    <row r="119" spans="5:8">
      <c r="E119" s="124"/>
      <c r="F119" s="124"/>
      <c r="G119" s="124"/>
      <c r="H119" s="124"/>
    </row>
    <row r="120" spans="5:8">
      <c r="E120" s="124"/>
      <c r="F120" s="124"/>
      <c r="G120" s="124"/>
      <c r="H120" s="124"/>
    </row>
    <row r="121" spans="5:8">
      <c r="E121" s="124"/>
      <c r="F121" s="124"/>
      <c r="G121" s="124"/>
      <c r="H121" s="124"/>
    </row>
    <row r="122" spans="5:8">
      <c r="E122" s="124"/>
      <c r="F122" s="124"/>
      <c r="G122" s="124"/>
      <c r="H122" s="124"/>
    </row>
    <row r="123" spans="5:8">
      <c r="E123" s="124"/>
      <c r="F123" s="124"/>
      <c r="G123" s="124"/>
      <c r="H123" s="124"/>
    </row>
    <row r="124" spans="5:8">
      <c r="E124" s="124"/>
      <c r="F124" s="124"/>
      <c r="G124" s="124"/>
      <c r="H124" s="124"/>
    </row>
    <row r="125" spans="5:8">
      <c r="E125" s="124"/>
      <c r="F125" s="124"/>
      <c r="G125" s="124"/>
      <c r="H125" s="124"/>
    </row>
    <row r="126" spans="5:8">
      <c r="E126" s="124"/>
      <c r="F126" s="124"/>
      <c r="G126" s="124"/>
      <c r="H126" s="124"/>
    </row>
    <row r="127" spans="5:8">
      <c r="E127" s="124"/>
      <c r="F127" s="124"/>
      <c r="G127" s="124"/>
      <c r="H127" s="124"/>
    </row>
    <row r="128" spans="5:8">
      <c r="E128" s="124"/>
      <c r="F128" s="124"/>
      <c r="G128" s="124"/>
      <c r="H128" s="124"/>
    </row>
    <row r="129" spans="5:8">
      <c r="E129" s="124"/>
      <c r="F129" s="124"/>
      <c r="G129" s="124"/>
      <c r="H129" s="124"/>
    </row>
    <row r="130" spans="5:8">
      <c r="E130" s="124"/>
      <c r="F130" s="124"/>
      <c r="G130" s="124"/>
      <c r="H130" s="124"/>
    </row>
    <row r="131" spans="5:8">
      <c r="E131" s="124"/>
      <c r="F131" s="124"/>
      <c r="G131" s="124"/>
      <c r="H131" s="124"/>
    </row>
    <row r="132" spans="5:8">
      <c r="E132" s="124"/>
      <c r="F132" s="124"/>
      <c r="G132" s="124"/>
      <c r="H132" s="124"/>
    </row>
    <row r="133" spans="5:8">
      <c r="E133" s="124"/>
      <c r="F133" s="124"/>
      <c r="G133" s="124"/>
      <c r="H133" s="124"/>
    </row>
    <row r="134" spans="5:8">
      <c r="E134" s="124"/>
      <c r="F134" s="124"/>
      <c r="G134" s="124"/>
      <c r="H134" s="124"/>
    </row>
    <row r="135" spans="5:8">
      <c r="E135" s="124"/>
      <c r="F135" s="124"/>
      <c r="G135" s="124"/>
      <c r="H135" s="124"/>
    </row>
    <row r="136" spans="5:8">
      <c r="E136" s="124"/>
      <c r="F136" s="124"/>
      <c r="G136" s="124"/>
      <c r="H136" s="124"/>
    </row>
    <row r="137" spans="5:8">
      <c r="E137" s="124"/>
      <c r="F137" s="124"/>
      <c r="G137" s="124"/>
      <c r="H137" s="124"/>
    </row>
    <row r="138" spans="5:8">
      <c r="E138" s="124"/>
      <c r="F138" s="124"/>
      <c r="G138" s="124"/>
      <c r="H138" s="124"/>
    </row>
    <row r="139" spans="5:8">
      <c r="E139" s="124"/>
      <c r="F139" s="124"/>
      <c r="G139" s="124"/>
      <c r="H139" s="124"/>
    </row>
    <row r="140" spans="5:8">
      <c r="E140" s="124"/>
      <c r="F140" s="124"/>
      <c r="G140" s="124"/>
      <c r="H140" s="124"/>
    </row>
    <row r="141" spans="5:8">
      <c r="E141" s="124"/>
      <c r="F141" s="124"/>
      <c r="G141" s="124"/>
      <c r="H141" s="124"/>
    </row>
    <row r="142" spans="5:8">
      <c r="E142" s="124"/>
      <c r="F142" s="124"/>
      <c r="G142" s="124"/>
      <c r="H142" s="124"/>
    </row>
    <row r="143" spans="5:8">
      <c r="E143" s="124"/>
      <c r="F143" s="124"/>
      <c r="G143" s="124"/>
      <c r="H143" s="124"/>
    </row>
    <row r="144" spans="5:8">
      <c r="E144" s="124"/>
      <c r="F144" s="124"/>
      <c r="G144" s="124"/>
      <c r="H144" s="124"/>
    </row>
    <row r="145" spans="5:8">
      <c r="E145" s="124"/>
      <c r="F145" s="124"/>
      <c r="G145" s="124"/>
      <c r="H145" s="124"/>
    </row>
    <row r="146" spans="5:8">
      <c r="E146" s="124"/>
      <c r="F146" s="124"/>
      <c r="G146" s="124"/>
      <c r="H146" s="124"/>
    </row>
    <row r="147" spans="5:8">
      <c r="E147" s="124"/>
      <c r="F147" s="124"/>
      <c r="G147" s="124"/>
      <c r="H147" s="124"/>
    </row>
    <row r="148" spans="5:8">
      <c r="E148" s="124"/>
      <c r="F148" s="124"/>
      <c r="G148" s="124"/>
      <c r="H148" s="124"/>
    </row>
    <row r="149" spans="5:8">
      <c r="E149" s="124"/>
      <c r="F149" s="124"/>
      <c r="G149" s="124"/>
      <c r="H149" s="124"/>
    </row>
    <row r="150" spans="5:8">
      <c r="E150" s="124"/>
      <c r="F150" s="124"/>
      <c r="G150" s="124"/>
      <c r="H150" s="124"/>
    </row>
    <row r="151" spans="5:8">
      <c r="E151" s="124"/>
      <c r="F151" s="124"/>
      <c r="G151" s="124"/>
      <c r="H151" s="124"/>
    </row>
    <row r="152" spans="5:8">
      <c r="E152" s="124"/>
      <c r="F152" s="124"/>
      <c r="G152" s="124"/>
      <c r="H152" s="124"/>
    </row>
    <row r="153" spans="5:8">
      <c r="E153" s="124"/>
      <c r="F153" s="124"/>
      <c r="G153" s="124"/>
      <c r="H153" s="124"/>
    </row>
    <row r="154" spans="5:8">
      <c r="E154" s="124"/>
      <c r="F154" s="124"/>
      <c r="G154" s="124"/>
      <c r="H154" s="124"/>
    </row>
    <row r="155" spans="5:8">
      <c r="E155" s="124"/>
      <c r="F155" s="124"/>
      <c r="G155" s="124"/>
      <c r="H155" s="124"/>
    </row>
    <row r="156" spans="5:8">
      <c r="E156" s="124"/>
      <c r="F156" s="124"/>
      <c r="G156" s="124"/>
      <c r="H156" s="124"/>
    </row>
    <row r="157" spans="5:8">
      <c r="E157" s="124"/>
      <c r="F157" s="124"/>
      <c r="G157" s="124"/>
      <c r="H157" s="124"/>
    </row>
    <row r="158" spans="5:8">
      <c r="E158" s="124"/>
      <c r="F158" s="124"/>
      <c r="G158" s="124"/>
      <c r="H158" s="124"/>
    </row>
    <row r="159" spans="5:8">
      <c r="E159" s="124"/>
      <c r="F159" s="124"/>
      <c r="G159" s="124"/>
      <c r="H159" s="124"/>
    </row>
    <row r="160" spans="5:8">
      <c r="E160" s="124"/>
      <c r="F160" s="124"/>
      <c r="G160" s="124"/>
      <c r="H160" s="124"/>
    </row>
    <row r="161" spans="5:8">
      <c r="E161" s="124"/>
      <c r="F161" s="124"/>
      <c r="G161" s="124"/>
      <c r="H161" s="124"/>
    </row>
    <row r="162" spans="5:8">
      <c r="E162" s="124"/>
      <c r="F162" s="124"/>
      <c r="G162" s="124"/>
      <c r="H162" s="124"/>
    </row>
    <row r="163" spans="5:8">
      <c r="E163" s="124"/>
      <c r="F163" s="124"/>
      <c r="G163" s="124"/>
      <c r="H163" s="124"/>
    </row>
    <row r="164" spans="5:8">
      <c r="E164" s="124"/>
      <c r="F164" s="124"/>
      <c r="G164" s="124"/>
      <c r="H164" s="124"/>
    </row>
    <row r="165" spans="5:8">
      <c r="E165" s="124"/>
      <c r="F165" s="124"/>
      <c r="G165" s="124"/>
      <c r="H165" s="124"/>
    </row>
    <row r="166" spans="5:8">
      <c r="E166" s="124"/>
      <c r="F166" s="124"/>
      <c r="G166" s="124"/>
      <c r="H166" s="124"/>
    </row>
    <row r="167" spans="5:8">
      <c r="E167" s="124"/>
      <c r="F167" s="124"/>
      <c r="G167" s="124"/>
      <c r="H167" s="124"/>
    </row>
    <row r="168" spans="5:8">
      <c r="E168" s="124"/>
      <c r="F168" s="124"/>
      <c r="G168" s="124"/>
      <c r="H168" s="124"/>
    </row>
    <row r="169" spans="5:8">
      <c r="E169" s="124"/>
      <c r="F169" s="124"/>
      <c r="G169" s="124"/>
      <c r="H169" s="124"/>
    </row>
    <row r="170" spans="5:8">
      <c r="E170" s="124"/>
      <c r="F170" s="124"/>
      <c r="G170" s="124"/>
      <c r="H170" s="124"/>
    </row>
    <row r="171" spans="5:8">
      <c r="E171" s="124"/>
      <c r="F171" s="124"/>
      <c r="G171" s="124"/>
      <c r="H171" s="124"/>
    </row>
    <row r="172" spans="5:8">
      <c r="E172" s="124"/>
      <c r="F172" s="124"/>
      <c r="G172" s="124"/>
      <c r="H172" s="124"/>
    </row>
    <row r="173" spans="5:8">
      <c r="E173" s="124"/>
      <c r="F173" s="124"/>
      <c r="G173" s="124"/>
      <c r="H173" s="124"/>
    </row>
    <row r="174" spans="5:8">
      <c r="E174" s="124"/>
      <c r="F174" s="124"/>
      <c r="G174" s="124"/>
      <c r="H174" s="124"/>
    </row>
    <row r="175" spans="5:8">
      <c r="E175" s="124"/>
      <c r="F175" s="124"/>
      <c r="G175" s="124"/>
      <c r="H175" s="124"/>
    </row>
    <row r="176" spans="5:8">
      <c r="E176" s="124"/>
      <c r="F176" s="124"/>
      <c r="G176" s="124"/>
      <c r="H176" s="124"/>
    </row>
    <row r="177" spans="5:8">
      <c r="E177" s="124"/>
      <c r="F177" s="124"/>
      <c r="G177" s="124"/>
      <c r="H177" s="124"/>
    </row>
    <row r="178" spans="5:8">
      <c r="E178" s="124"/>
      <c r="F178" s="124"/>
      <c r="G178" s="124"/>
      <c r="H178" s="124"/>
    </row>
    <row r="179" spans="5:8">
      <c r="E179" s="124"/>
      <c r="F179" s="124"/>
      <c r="G179" s="124"/>
      <c r="H179" s="124"/>
    </row>
    <row r="180" spans="5:8">
      <c r="E180" s="124"/>
      <c r="F180" s="124"/>
      <c r="G180" s="124"/>
      <c r="H180" s="124"/>
    </row>
    <row r="181" spans="5:8">
      <c r="E181" s="124"/>
      <c r="F181" s="124"/>
      <c r="G181" s="124"/>
      <c r="H181" s="124"/>
    </row>
    <row r="182" spans="5:8">
      <c r="E182" s="124"/>
      <c r="F182" s="124"/>
      <c r="G182" s="124"/>
      <c r="H182" s="124"/>
    </row>
    <row r="183" spans="5:8">
      <c r="E183" s="124"/>
      <c r="F183" s="124"/>
      <c r="G183" s="124"/>
      <c r="H183" s="124"/>
    </row>
    <row r="184" spans="5:8">
      <c r="E184" s="124"/>
      <c r="F184" s="124"/>
      <c r="G184" s="124"/>
      <c r="H184" s="124"/>
    </row>
    <row r="185" spans="5:8">
      <c r="E185" s="124"/>
      <c r="F185" s="124"/>
      <c r="G185" s="124"/>
      <c r="H185" s="124"/>
    </row>
    <row r="186" spans="5:8">
      <c r="E186" s="124"/>
      <c r="F186" s="124"/>
      <c r="G186" s="124"/>
      <c r="H186" s="124"/>
    </row>
    <row r="187" spans="5:8">
      <c r="E187" s="124"/>
      <c r="F187" s="124"/>
      <c r="G187" s="124"/>
      <c r="H187" s="124"/>
    </row>
    <row r="188" spans="5:8">
      <c r="E188" s="124"/>
      <c r="F188" s="124"/>
      <c r="G188" s="124"/>
      <c r="H188" s="124"/>
    </row>
    <row r="189" spans="5:8">
      <c r="E189" s="124"/>
      <c r="F189" s="124"/>
      <c r="G189" s="124"/>
      <c r="H189" s="124"/>
    </row>
    <row r="190" spans="5:8">
      <c r="E190" s="124"/>
      <c r="F190" s="124"/>
      <c r="G190" s="124"/>
      <c r="H190" s="124"/>
    </row>
    <row r="191" spans="5:8">
      <c r="E191" s="124"/>
      <c r="F191" s="124"/>
      <c r="G191" s="124"/>
      <c r="H191" s="124"/>
    </row>
    <row r="192" spans="5:8">
      <c r="E192" s="124"/>
      <c r="F192" s="124"/>
      <c r="G192" s="124"/>
      <c r="H192" s="124"/>
    </row>
    <row r="193" spans="5:8">
      <c r="E193" s="124"/>
      <c r="F193" s="124"/>
      <c r="G193" s="124"/>
      <c r="H193" s="124"/>
    </row>
    <row r="194" spans="5:8">
      <c r="E194" s="124"/>
      <c r="F194" s="124"/>
      <c r="G194" s="124"/>
      <c r="H194" s="124"/>
    </row>
    <row r="195" spans="5:8">
      <c r="E195" s="124"/>
      <c r="F195" s="124"/>
      <c r="G195" s="124"/>
      <c r="H195" s="124"/>
    </row>
    <row r="196" spans="5:8">
      <c r="E196" s="124"/>
      <c r="F196" s="124"/>
      <c r="G196" s="124"/>
      <c r="H196" s="124"/>
    </row>
    <row r="197" spans="5:8">
      <c r="E197" s="124"/>
      <c r="F197" s="124"/>
      <c r="G197" s="124"/>
      <c r="H197" s="124"/>
    </row>
    <row r="198" spans="5:8">
      <c r="E198" s="124"/>
      <c r="F198" s="124"/>
      <c r="G198" s="124"/>
      <c r="H198" s="124"/>
    </row>
    <row r="199" spans="5:8">
      <c r="E199" s="124"/>
      <c r="F199" s="124"/>
      <c r="G199" s="124"/>
      <c r="H199" s="124"/>
    </row>
    <row r="200" spans="5:8">
      <c r="E200" s="124"/>
      <c r="F200" s="124"/>
      <c r="G200" s="124"/>
      <c r="H200" s="124"/>
    </row>
    <row r="201" spans="5:8">
      <c r="E201" s="124"/>
      <c r="F201" s="124"/>
      <c r="G201" s="124"/>
      <c r="H201" s="124"/>
    </row>
    <row r="202" spans="5:8">
      <c r="E202" s="124"/>
      <c r="F202" s="124"/>
      <c r="G202" s="124"/>
      <c r="H202" s="124"/>
    </row>
    <row r="203" spans="5:8">
      <c r="E203" s="124"/>
      <c r="F203" s="124"/>
      <c r="G203" s="124"/>
      <c r="H203" s="124"/>
    </row>
    <row r="204" spans="5:8">
      <c r="E204" s="124"/>
      <c r="F204" s="124"/>
      <c r="G204" s="124"/>
      <c r="H204" s="124"/>
    </row>
    <row r="205" spans="5:8">
      <c r="E205" s="124"/>
      <c r="F205" s="124"/>
      <c r="G205" s="124"/>
      <c r="H205" s="124"/>
    </row>
    <row r="206" spans="5:8">
      <c r="E206" s="124"/>
      <c r="F206" s="124"/>
      <c r="G206" s="124"/>
      <c r="H206" s="124"/>
    </row>
    <row r="207" spans="5:8">
      <c r="E207" s="124"/>
      <c r="F207" s="124"/>
      <c r="G207" s="124"/>
      <c r="H207" s="124"/>
    </row>
    <row r="208" spans="5:8">
      <c r="E208" s="124"/>
      <c r="F208" s="124"/>
      <c r="G208" s="124"/>
      <c r="H208" s="124"/>
    </row>
    <row r="209" spans="5:8">
      <c r="E209" s="124"/>
      <c r="F209" s="124"/>
      <c r="G209" s="124"/>
      <c r="H209" s="124"/>
    </row>
    <row r="210" spans="5:8">
      <c r="E210" s="124"/>
      <c r="F210" s="124"/>
      <c r="G210" s="124"/>
      <c r="H210" s="124"/>
    </row>
    <row r="211" spans="5:8">
      <c r="E211" s="124"/>
      <c r="F211" s="124"/>
      <c r="G211" s="124"/>
      <c r="H211" s="124"/>
    </row>
    <row r="212" spans="5:8">
      <c r="E212" s="124"/>
      <c r="F212" s="124"/>
      <c r="G212" s="124"/>
      <c r="H212" s="124"/>
    </row>
    <row r="213" spans="5:8">
      <c r="E213" s="124"/>
      <c r="F213" s="124"/>
      <c r="G213" s="124"/>
      <c r="H213" s="124"/>
    </row>
    <row r="214" spans="5:8">
      <c r="E214" s="124"/>
      <c r="F214" s="124"/>
      <c r="G214" s="124"/>
      <c r="H214" s="124"/>
    </row>
    <row r="215" spans="5:8">
      <c r="E215" s="124"/>
      <c r="F215" s="124"/>
      <c r="G215" s="124"/>
      <c r="H215" s="124"/>
    </row>
    <row r="216" spans="5:8">
      <c r="E216" s="124"/>
      <c r="F216" s="124"/>
      <c r="G216" s="124"/>
      <c r="H216" s="124"/>
    </row>
    <row r="217" spans="5:8">
      <c r="E217" s="124"/>
      <c r="F217" s="124"/>
      <c r="G217" s="124"/>
      <c r="H217" s="124"/>
    </row>
    <row r="218" spans="5:8">
      <c r="E218" s="124"/>
      <c r="F218" s="124"/>
      <c r="G218" s="124"/>
      <c r="H218" s="124"/>
    </row>
    <row r="219" spans="5:8">
      <c r="E219" s="124"/>
      <c r="F219" s="124"/>
      <c r="G219" s="124"/>
      <c r="H219" s="124"/>
    </row>
    <row r="220" spans="5:8">
      <c r="E220" s="124"/>
      <c r="F220" s="124"/>
      <c r="G220" s="124"/>
      <c r="H220" s="124"/>
    </row>
    <row r="221" spans="5:8">
      <c r="E221" s="124"/>
      <c r="F221" s="124"/>
      <c r="G221" s="124"/>
      <c r="H221" s="124"/>
    </row>
    <row r="222" spans="5:8">
      <c r="E222" s="124"/>
      <c r="F222" s="124"/>
      <c r="G222" s="124"/>
      <c r="H222" s="124"/>
    </row>
    <row r="223" spans="5:8">
      <c r="E223" s="124"/>
      <c r="F223" s="124"/>
      <c r="G223" s="124"/>
      <c r="H223" s="124"/>
    </row>
    <row r="224" spans="5:8">
      <c r="E224" s="124"/>
      <c r="F224" s="124"/>
      <c r="G224" s="124"/>
      <c r="H224" s="124"/>
    </row>
    <row r="225" spans="5:8">
      <c r="E225" s="124"/>
      <c r="F225" s="124"/>
      <c r="G225" s="124"/>
      <c r="H225" s="124"/>
    </row>
    <row r="226" spans="5:8">
      <c r="E226" s="124"/>
      <c r="F226" s="124"/>
      <c r="G226" s="124"/>
      <c r="H226" s="124"/>
    </row>
    <row r="227" spans="5:8">
      <c r="E227" s="124"/>
      <c r="F227" s="124"/>
      <c r="G227" s="124"/>
      <c r="H227" s="124"/>
    </row>
    <row r="228" spans="5:8">
      <c r="E228" s="124"/>
      <c r="F228" s="124"/>
      <c r="G228" s="124"/>
      <c r="H228" s="124"/>
    </row>
    <row r="229" spans="5:8">
      <c r="E229" s="124"/>
      <c r="F229" s="124"/>
      <c r="G229" s="124"/>
      <c r="H229" s="124"/>
    </row>
    <row r="230" spans="5:8">
      <c r="E230" s="124"/>
      <c r="F230" s="124"/>
      <c r="G230" s="124"/>
      <c r="H230" s="124"/>
    </row>
    <row r="231" spans="5:8">
      <c r="E231" s="124"/>
      <c r="F231" s="124"/>
      <c r="G231" s="124"/>
      <c r="H231" s="124"/>
    </row>
    <row r="232" spans="5:8">
      <c r="E232" s="124"/>
      <c r="F232" s="124"/>
      <c r="G232" s="124"/>
      <c r="H232" s="124"/>
    </row>
    <row r="233" spans="5:8">
      <c r="E233" s="124"/>
      <c r="F233" s="124"/>
      <c r="G233" s="124"/>
      <c r="H233" s="124"/>
    </row>
    <row r="234" spans="5:8">
      <c r="E234" s="124"/>
      <c r="F234" s="124"/>
      <c r="G234" s="124"/>
      <c r="H234" s="124"/>
    </row>
    <row r="235" spans="5:8">
      <c r="E235" s="124"/>
      <c r="F235" s="124"/>
      <c r="G235" s="124"/>
      <c r="H235" s="124"/>
    </row>
    <row r="236" spans="5:8">
      <c r="E236" s="124"/>
      <c r="F236" s="124"/>
      <c r="G236" s="124"/>
      <c r="H236" s="124"/>
    </row>
    <row r="237" spans="5:8">
      <c r="E237" s="124"/>
      <c r="F237" s="124"/>
      <c r="G237" s="124"/>
      <c r="H237" s="124"/>
    </row>
    <row r="238" spans="5:8">
      <c r="E238" s="124"/>
      <c r="F238" s="124"/>
      <c r="G238" s="124"/>
      <c r="H238" s="124"/>
    </row>
    <row r="239" spans="5:8">
      <c r="E239" s="124"/>
      <c r="F239" s="124"/>
      <c r="G239" s="124"/>
      <c r="H239" s="124"/>
    </row>
    <row r="240" spans="5:8">
      <c r="E240" s="124"/>
      <c r="F240" s="124"/>
      <c r="G240" s="124"/>
      <c r="H240" s="124"/>
    </row>
    <row r="241" spans="5:8">
      <c r="E241" s="124"/>
      <c r="F241" s="124"/>
      <c r="G241" s="124"/>
      <c r="H241" s="124"/>
    </row>
    <row r="242" spans="5:8">
      <c r="E242" s="124"/>
      <c r="F242" s="124"/>
      <c r="G242" s="124"/>
      <c r="H242" s="124"/>
    </row>
    <row r="243" spans="5:8">
      <c r="E243" s="124"/>
      <c r="F243" s="124"/>
      <c r="G243" s="124"/>
      <c r="H243" s="124"/>
    </row>
    <row r="244" spans="5:8">
      <c r="E244" s="124"/>
      <c r="F244" s="124"/>
      <c r="G244" s="124"/>
      <c r="H244" s="124"/>
    </row>
    <row r="245" spans="5:8">
      <c r="E245" s="124"/>
      <c r="F245" s="124"/>
      <c r="G245" s="124"/>
      <c r="H245" s="124"/>
    </row>
    <row r="246" spans="5:8">
      <c r="E246" s="124"/>
      <c r="F246" s="124"/>
      <c r="G246" s="124"/>
      <c r="H246" s="124"/>
    </row>
    <row r="247" spans="5:8">
      <c r="E247" s="124"/>
      <c r="F247" s="124"/>
      <c r="G247" s="124"/>
      <c r="H247" s="124"/>
    </row>
    <row r="248" spans="5:8">
      <c r="E248" s="124"/>
      <c r="F248" s="124"/>
      <c r="G248" s="124"/>
      <c r="H248" s="124"/>
    </row>
    <row r="249" spans="5:8">
      <c r="E249" s="124"/>
      <c r="F249" s="124"/>
      <c r="G249" s="124"/>
      <c r="H249" s="124"/>
    </row>
    <row r="250" spans="5:8">
      <c r="E250" s="124"/>
      <c r="F250" s="124"/>
      <c r="G250" s="124"/>
      <c r="H250" s="124"/>
    </row>
    <row r="251" spans="5:8">
      <c r="E251" s="124"/>
      <c r="F251" s="124"/>
      <c r="G251" s="124"/>
      <c r="H251" s="124"/>
    </row>
    <row r="252" spans="5:8">
      <c r="E252" s="124"/>
      <c r="F252" s="124"/>
      <c r="G252" s="124"/>
      <c r="H252" s="124"/>
    </row>
    <row r="253" spans="5:8">
      <c r="E253" s="124"/>
      <c r="F253" s="124"/>
      <c r="G253" s="124"/>
      <c r="H253" s="124"/>
    </row>
    <row r="254" spans="5:8">
      <c r="E254" s="124"/>
      <c r="F254" s="124"/>
      <c r="G254" s="124"/>
      <c r="H254" s="124"/>
    </row>
    <row r="255" spans="5:8">
      <c r="E255" s="124"/>
      <c r="F255" s="124"/>
      <c r="G255" s="124"/>
      <c r="H255" s="124"/>
    </row>
    <row r="256" spans="5:8">
      <c r="E256" s="124"/>
      <c r="F256" s="124"/>
      <c r="G256" s="124"/>
      <c r="H256" s="124"/>
    </row>
    <row r="257" spans="5:8">
      <c r="E257" s="124"/>
      <c r="F257" s="124"/>
      <c r="G257" s="124"/>
      <c r="H257" s="124"/>
    </row>
    <row r="258" spans="5:8">
      <c r="E258" s="124"/>
      <c r="F258" s="124"/>
      <c r="G258" s="124"/>
      <c r="H258" s="124"/>
    </row>
    <row r="259" spans="5:8">
      <c r="E259" s="124"/>
      <c r="F259" s="124"/>
      <c r="G259" s="124"/>
      <c r="H259" s="124"/>
    </row>
    <row r="260" spans="5:8">
      <c r="E260" s="124"/>
      <c r="F260" s="124"/>
      <c r="G260" s="124"/>
      <c r="H260" s="124"/>
    </row>
    <row r="261" spans="5:8">
      <c r="E261" s="124"/>
      <c r="F261" s="124"/>
      <c r="G261" s="124"/>
      <c r="H261" s="124"/>
    </row>
    <row r="262" spans="5:8">
      <c r="E262" s="124"/>
      <c r="F262" s="124"/>
      <c r="G262" s="124"/>
      <c r="H262" s="124"/>
    </row>
    <row r="263" spans="5:8">
      <c r="E263" s="124"/>
      <c r="F263" s="124"/>
      <c r="G263" s="124"/>
      <c r="H263" s="124"/>
    </row>
    <row r="264" spans="5:8">
      <c r="E264" s="124"/>
      <c r="F264" s="124"/>
      <c r="G264" s="124"/>
      <c r="H264" s="124"/>
    </row>
    <row r="265" spans="5:8">
      <c r="E265" s="124"/>
      <c r="F265" s="124"/>
      <c r="G265" s="124"/>
      <c r="H265" s="124"/>
    </row>
    <row r="266" spans="5:8">
      <c r="E266" s="124"/>
      <c r="F266" s="124"/>
      <c r="G266" s="124"/>
      <c r="H266" s="124"/>
    </row>
    <row r="267" spans="5:8">
      <c r="E267" s="124"/>
      <c r="F267" s="124"/>
      <c r="G267" s="124"/>
      <c r="H267" s="124"/>
    </row>
    <row r="268" spans="5:8">
      <c r="E268" s="124"/>
      <c r="F268" s="124"/>
      <c r="G268" s="124"/>
      <c r="H268" s="124"/>
    </row>
    <row r="269" spans="5:8">
      <c r="E269" s="124"/>
      <c r="F269" s="124"/>
      <c r="G269" s="124"/>
      <c r="H269" s="124"/>
    </row>
    <row r="270" spans="5:8">
      <c r="E270" s="124"/>
      <c r="F270" s="124"/>
      <c r="G270" s="124"/>
      <c r="H270" s="124"/>
    </row>
    <row r="271" spans="5:8">
      <c r="E271" s="124"/>
      <c r="F271" s="124"/>
      <c r="G271" s="124"/>
      <c r="H271" s="124"/>
    </row>
    <row r="272" spans="5:8">
      <c r="E272" s="124"/>
      <c r="F272" s="124"/>
      <c r="G272" s="124"/>
      <c r="H272" s="124"/>
    </row>
    <row r="273" spans="5:8">
      <c r="E273" s="124"/>
      <c r="F273" s="124"/>
      <c r="G273" s="124"/>
      <c r="H273" s="124"/>
    </row>
    <row r="274" spans="5:8">
      <c r="E274" s="124"/>
      <c r="F274" s="124"/>
      <c r="G274" s="124"/>
      <c r="H274" s="124"/>
    </row>
    <row r="275" spans="5:8">
      <c r="E275" s="124"/>
      <c r="F275" s="124"/>
      <c r="G275" s="124"/>
      <c r="H275" s="124"/>
    </row>
    <row r="276" spans="5:8">
      <c r="E276" s="124"/>
      <c r="F276" s="124"/>
      <c r="G276" s="124"/>
      <c r="H276" s="124"/>
    </row>
    <row r="277" spans="5:8">
      <c r="E277" s="124"/>
      <c r="F277" s="124"/>
      <c r="G277" s="124"/>
      <c r="H277" s="124"/>
    </row>
    <row r="278" spans="5:8">
      <c r="E278" s="124"/>
      <c r="F278" s="124"/>
      <c r="G278" s="124"/>
      <c r="H278" s="124"/>
    </row>
    <row r="279" spans="5:8">
      <c r="E279" s="124"/>
      <c r="F279" s="124"/>
      <c r="G279" s="124"/>
      <c r="H279" s="124"/>
    </row>
    <row r="280" spans="5:8">
      <c r="E280" s="124"/>
      <c r="F280" s="124"/>
      <c r="G280" s="124"/>
      <c r="H280" s="124"/>
    </row>
    <row r="281" spans="5:8">
      <c r="E281" s="124"/>
      <c r="F281" s="124"/>
      <c r="G281" s="124"/>
      <c r="H281" s="124"/>
    </row>
    <row r="282" spans="5:8">
      <c r="E282" s="124"/>
      <c r="F282" s="124"/>
      <c r="G282" s="124"/>
      <c r="H282" s="124"/>
    </row>
    <row r="283" spans="5:8">
      <c r="E283" s="124"/>
      <c r="F283" s="124"/>
      <c r="G283" s="124"/>
      <c r="H283" s="124"/>
    </row>
    <row r="284" spans="5:8">
      <c r="E284" s="124"/>
      <c r="F284" s="124"/>
      <c r="G284" s="124"/>
      <c r="H284" s="124"/>
    </row>
    <row r="285" spans="5:8">
      <c r="E285" s="124"/>
      <c r="F285" s="124"/>
      <c r="G285" s="124"/>
      <c r="H285" s="124"/>
    </row>
    <row r="286" spans="5:8">
      <c r="E286" s="124"/>
      <c r="F286" s="124"/>
      <c r="G286" s="124"/>
      <c r="H286" s="124"/>
    </row>
    <row r="287" spans="5:8">
      <c r="E287" s="124"/>
      <c r="F287" s="124"/>
      <c r="G287" s="124"/>
      <c r="H287" s="124"/>
    </row>
    <row r="288" spans="5:8">
      <c r="E288" s="124"/>
      <c r="F288" s="124"/>
      <c r="G288" s="124"/>
      <c r="H288" s="124"/>
    </row>
    <row r="289" spans="5:8">
      <c r="E289" s="124"/>
      <c r="F289" s="124"/>
      <c r="G289" s="124"/>
      <c r="H289" s="124"/>
    </row>
    <row r="290" spans="5:8">
      <c r="E290" s="124"/>
      <c r="F290" s="124"/>
      <c r="G290" s="124"/>
      <c r="H290" s="124"/>
    </row>
    <row r="291" spans="5:8">
      <c r="E291" s="124"/>
      <c r="F291" s="124"/>
      <c r="G291" s="124"/>
      <c r="H291" s="124"/>
    </row>
    <row r="292" spans="5:8">
      <c r="E292" s="124"/>
      <c r="F292" s="124"/>
      <c r="G292" s="124"/>
      <c r="H292" s="124"/>
    </row>
    <row r="293" spans="5:8">
      <c r="E293" s="124"/>
      <c r="F293" s="124"/>
      <c r="G293" s="124"/>
      <c r="H293" s="124"/>
    </row>
    <row r="294" spans="5:8">
      <c r="E294" s="124"/>
      <c r="F294" s="124"/>
      <c r="G294" s="124"/>
      <c r="H294" s="124"/>
    </row>
    <row r="295" spans="5:8">
      <c r="E295" s="124"/>
      <c r="F295" s="124"/>
      <c r="G295" s="124"/>
      <c r="H295" s="124"/>
    </row>
    <row r="296" spans="5:8">
      <c r="E296" s="124"/>
      <c r="F296" s="124"/>
      <c r="G296" s="124"/>
      <c r="H296" s="124"/>
    </row>
    <row r="297" spans="5:8">
      <c r="E297" s="124"/>
      <c r="F297" s="124"/>
      <c r="G297" s="124"/>
      <c r="H297" s="124"/>
    </row>
    <row r="298" spans="5:8">
      <c r="E298" s="124"/>
      <c r="F298" s="124"/>
      <c r="G298" s="124"/>
      <c r="H298" s="124"/>
    </row>
    <row r="299" spans="5:8">
      <c r="E299" s="124"/>
      <c r="F299" s="124"/>
      <c r="G299" s="124"/>
      <c r="H299" s="124"/>
    </row>
    <row r="300" spans="5:8">
      <c r="E300" s="124"/>
      <c r="F300" s="124"/>
      <c r="G300" s="124"/>
      <c r="H300" s="124"/>
    </row>
    <row r="301" spans="5:8">
      <c r="E301" s="124"/>
      <c r="F301" s="124"/>
      <c r="G301" s="124"/>
      <c r="H301" s="124"/>
    </row>
    <row r="302" spans="5:8">
      <c r="E302" s="124"/>
      <c r="F302" s="124"/>
      <c r="G302" s="124"/>
      <c r="H302" s="124"/>
    </row>
    <row r="303" spans="5:8">
      <c r="E303" s="124"/>
      <c r="F303" s="124"/>
      <c r="G303" s="124"/>
      <c r="H303" s="124"/>
    </row>
    <row r="304" spans="5:8">
      <c r="E304" s="124"/>
      <c r="F304" s="124"/>
      <c r="G304" s="124"/>
      <c r="H304" s="124"/>
    </row>
    <row r="305" spans="5:8">
      <c r="E305" s="124"/>
      <c r="F305" s="124"/>
      <c r="G305" s="124"/>
      <c r="H305" s="124"/>
    </row>
    <row r="306" spans="5:8">
      <c r="E306" s="124"/>
      <c r="F306" s="124"/>
      <c r="G306" s="124"/>
      <c r="H306" s="124"/>
    </row>
    <row r="307" spans="5:8">
      <c r="E307" s="124"/>
      <c r="F307" s="124"/>
      <c r="G307" s="124"/>
      <c r="H307" s="124"/>
    </row>
    <row r="308" spans="5:8">
      <c r="E308" s="124"/>
      <c r="F308" s="124"/>
      <c r="G308" s="124"/>
      <c r="H308" s="124"/>
    </row>
    <row r="309" spans="5:8">
      <c r="E309" s="124"/>
      <c r="F309" s="124"/>
      <c r="G309" s="124"/>
      <c r="H309" s="124"/>
    </row>
    <row r="310" spans="5:8">
      <c r="E310" s="124"/>
      <c r="F310" s="124"/>
      <c r="G310" s="124"/>
      <c r="H310" s="124"/>
    </row>
    <row r="311" spans="5:8">
      <c r="E311" s="124"/>
      <c r="F311" s="124"/>
      <c r="G311" s="124"/>
      <c r="H311" s="124"/>
    </row>
    <row r="312" spans="5:8">
      <c r="E312" s="124"/>
      <c r="F312" s="124"/>
      <c r="G312" s="124"/>
      <c r="H312" s="124"/>
    </row>
    <row r="313" spans="5:8">
      <c r="E313" s="124"/>
      <c r="F313" s="124"/>
      <c r="G313" s="124"/>
      <c r="H313" s="124"/>
    </row>
    <row r="314" spans="5:8">
      <c r="E314" s="124"/>
      <c r="F314" s="124"/>
      <c r="G314" s="124"/>
      <c r="H314" s="124"/>
    </row>
    <row r="315" spans="5:8">
      <c r="E315" s="124"/>
      <c r="F315" s="124"/>
      <c r="G315" s="124"/>
      <c r="H315" s="124"/>
    </row>
    <row r="316" spans="5:8">
      <c r="E316" s="124"/>
      <c r="F316" s="124"/>
      <c r="G316" s="124"/>
      <c r="H316" s="124"/>
    </row>
    <row r="317" spans="5:8">
      <c r="E317" s="124"/>
      <c r="F317" s="124"/>
      <c r="G317" s="124"/>
      <c r="H317" s="124"/>
    </row>
    <row r="318" spans="5:8">
      <c r="E318" s="124"/>
      <c r="F318" s="124"/>
      <c r="G318" s="124"/>
      <c r="H318" s="124"/>
    </row>
    <row r="319" spans="5:8">
      <c r="E319" s="124"/>
      <c r="F319" s="124"/>
      <c r="G319" s="124"/>
      <c r="H319" s="124"/>
    </row>
    <row r="320" spans="5:8">
      <c r="E320" s="124"/>
      <c r="F320" s="124"/>
      <c r="G320" s="124"/>
      <c r="H320" s="124"/>
    </row>
    <row r="321" spans="5:8">
      <c r="E321" s="124"/>
      <c r="F321" s="124"/>
      <c r="G321" s="124"/>
      <c r="H321" s="124"/>
    </row>
    <row r="322" spans="5:8">
      <c r="E322" s="124"/>
      <c r="F322" s="124"/>
      <c r="G322" s="124"/>
      <c r="H322" s="124"/>
    </row>
    <row r="323" spans="5:8">
      <c r="E323" s="124"/>
      <c r="F323" s="124"/>
      <c r="G323" s="124"/>
      <c r="H323" s="124"/>
    </row>
    <row r="324" spans="5:8">
      <c r="E324" s="124"/>
      <c r="F324" s="124"/>
      <c r="G324" s="124"/>
      <c r="H324" s="124"/>
    </row>
    <row r="325" spans="5:8">
      <c r="E325" s="124"/>
      <c r="F325" s="124"/>
      <c r="G325" s="124"/>
      <c r="H325" s="124"/>
    </row>
    <row r="326" spans="5:8">
      <c r="E326" s="124"/>
      <c r="F326" s="124"/>
      <c r="G326" s="124"/>
      <c r="H326" s="124"/>
    </row>
    <row r="327" spans="5:8">
      <c r="E327" s="124"/>
      <c r="F327" s="124"/>
      <c r="G327" s="124"/>
      <c r="H327" s="124"/>
    </row>
    <row r="328" spans="5:8">
      <c r="E328" s="124"/>
      <c r="F328" s="124"/>
      <c r="G328" s="124"/>
      <c r="H328" s="124"/>
    </row>
    <row r="329" spans="5:8">
      <c r="E329" s="124"/>
      <c r="F329" s="124"/>
      <c r="G329" s="124"/>
      <c r="H329" s="124"/>
    </row>
    <row r="330" spans="5:8">
      <c r="E330" s="124"/>
      <c r="F330" s="124"/>
      <c r="G330" s="124"/>
      <c r="H330" s="124"/>
    </row>
    <row r="331" spans="5:8">
      <c r="E331" s="124"/>
      <c r="F331" s="124"/>
      <c r="G331" s="124"/>
      <c r="H331" s="124"/>
    </row>
    <row r="332" spans="5:8">
      <c r="E332" s="124"/>
      <c r="F332" s="124"/>
      <c r="G332" s="124"/>
      <c r="H332" s="124"/>
    </row>
    <row r="333" spans="5:8">
      <c r="E333" s="124"/>
      <c r="F333" s="124"/>
      <c r="G333" s="124"/>
      <c r="H333" s="124"/>
    </row>
    <row r="334" spans="5:8">
      <c r="E334" s="124"/>
      <c r="F334" s="124"/>
      <c r="G334" s="124"/>
      <c r="H334" s="124"/>
    </row>
    <row r="335" spans="5:8">
      <c r="E335" s="124"/>
      <c r="F335" s="124"/>
      <c r="G335" s="124"/>
      <c r="H335" s="124"/>
    </row>
    <row r="336" spans="5:8">
      <c r="E336" s="124"/>
      <c r="F336" s="124"/>
      <c r="G336" s="124"/>
      <c r="H336" s="124"/>
    </row>
    <row r="337" spans="5:8">
      <c r="E337" s="124"/>
      <c r="F337" s="124"/>
      <c r="G337" s="124"/>
      <c r="H337" s="124"/>
    </row>
    <row r="338" spans="5:8">
      <c r="E338" s="124"/>
      <c r="F338" s="124"/>
      <c r="G338" s="124"/>
      <c r="H338" s="124"/>
    </row>
    <row r="339" spans="5:8">
      <c r="E339" s="124"/>
      <c r="F339" s="124"/>
      <c r="G339" s="124"/>
      <c r="H339" s="124"/>
    </row>
    <row r="340" spans="5:8">
      <c r="E340" s="124"/>
      <c r="F340" s="124"/>
      <c r="G340" s="124"/>
      <c r="H340" s="124"/>
    </row>
    <row r="341" spans="5:8">
      <c r="E341" s="124"/>
      <c r="F341" s="124"/>
      <c r="G341" s="124"/>
      <c r="H341" s="124"/>
    </row>
    <row r="342" spans="5:8">
      <c r="E342" s="124"/>
      <c r="F342" s="124"/>
      <c r="G342" s="124"/>
      <c r="H342" s="124"/>
    </row>
    <row r="343" spans="5:8">
      <c r="E343" s="124"/>
      <c r="F343" s="124"/>
      <c r="G343" s="124"/>
      <c r="H343" s="124"/>
    </row>
    <row r="344" spans="5:8">
      <c r="E344" s="124"/>
      <c r="F344" s="124"/>
      <c r="G344" s="124"/>
      <c r="H344" s="124"/>
    </row>
    <row r="345" spans="5:8">
      <c r="E345" s="124"/>
      <c r="F345" s="124"/>
      <c r="G345" s="124"/>
      <c r="H345" s="124"/>
    </row>
    <row r="346" spans="5:8">
      <c r="E346" s="124"/>
      <c r="F346" s="124"/>
      <c r="G346" s="124"/>
      <c r="H346" s="124"/>
    </row>
    <row r="347" spans="5:8">
      <c r="E347" s="124"/>
      <c r="F347" s="124"/>
      <c r="G347" s="124"/>
      <c r="H347" s="124"/>
    </row>
    <row r="348" spans="5:8">
      <c r="E348" s="124"/>
      <c r="F348" s="124"/>
      <c r="G348" s="124"/>
      <c r="H348" s="124"/>
    </row>
    <row r="349" spans="5:8">
      <c r="E349" s="124"/>
      <c r="F349" s="124"/>
      <c r="G349" s="124"/>
      <c r="H349" s="124"/>
    </row>
    <row r="350" spans="5:8">
      <c r="E350" s="124"/>
      <c r="F350" s="124"/>
      <c r="G350" s="124"/>
      <c r="H350" s="124"/>
    </row>
    <row r="351" spans="5:8">
      <c r="E351" s="124"/>
      <c r="F351" s="124"/>
      <c r="G351" s="124"/>
      <c r="H351" s="124"/>
    </row>
  </sheetData>
  <mergeCells count="1">
    <mergeCell ref="H1:I1"/>
  </mergeCells>
  <hyperlinks>
    <hyperlink ref="H1:I1" location="Index!A1" display="Regresar al Índice" xr:uid="{ADFEBE9C-766E-4C37-BBB4-5BB313CD66E8}"/>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17A60-02FA-452C-8D8C-9537387E15F5}">
  <sheetPr codeName="Hoja108"/>
  <dimension ref="A1:L60"/>
  <sheetViews>
    <sheetView workbookViewId="0">
      <selection activeCell="B19" sqref="B19"/>
    </sheetView>
  </sheetViews>
  <sheetFormatPr baseColWidth="10" defaultColWidth="11.42578125" defaultRowHeight="12"/>
  <cols>
    <col min="1" max="1" width="20.140625" style="121" customWidth="1"/>
    <col min="2" max="3" width="11.42578125" style="121"/>
    <col min="4" max="4" width="8.85546875" style="121" bestFit="1" customWidth="1"/>
    <col min="5" max="8" width="11.42578125" style="121"/>
    <col min="9" max="9" width="9.7109375" style="121" customWidth="1"/>
    <col min="10" max="16384" width="11.42578125" style="121"/>
  </cols>
  <sheetData>
    <row r="1" spans="1:11" ht="15">
      <c r="A1" t="s">
        <v>1842</v>
      </c>
      <c r="H1" s="688" t="s">
        <v>38</v>
      </c>
      <c r="I1" s="688"/>
    </row>
    <row r="2" spans="1:11">
      <c r="A2" s="246" t="s">
        <v>736</v>
      </c>
    </row>
    <row r="4" spans="1:11">
      <c r="A4" s="247" t="s">
        <v>751</v>
      </c>
    </row>
    <row r="5" spans="1:11" ht="13.5">
      <c r="A5" s="248" t="s">
        <v>1727</v>
      </c>
    </row>
    <row r="6" spans="1:11">
      <c r="A6" s="248" t="s">
        <v>752</v>
      </c>
    </row>
    <row r="8" spans="1:11">
      <c r="A8" s="248" t="s">
        <v>753</v>
      </c>
    </row>
    <row r="9" spans="1:11">
      <c r="A9" s="248" t="s">
        <v>2</v>
      </c>
      <c r="B9" s="248" t="s">
        <v>737</v>
      </c>
      <c r="C9" s="248" t="s">
        <v>738</v>
      </c>
      <c r="D9" s="248" t="s">
        <v>749</v>
      </c>
      <c r="E9" s="248" t="s">
        <v>754</v>
      </c>
      <c r="F9" s="248" t="s">
        <v>755</v>
      </c>
      <c r="G9" s="248" t="s">
        <v>756</v>
      </c>
      <c r="K9" s="248"/>
    </row>
    <row r="10" spans="1:11">
      <c r="A10" s="121" t="s">
        <v>8</v>
      </c>
      <c r="B10" s="124">
        <v>18.138131421979899</v>
      </c>
      <c r="C10" s="124">
        <v>20.4071650679521</v>
      </c>
      <c r="D10" s="124">
        <v>21.539058007328599</v>
      </c>
      <c r="E10" s="121">
        <f t="shared" ref="E10:E42" si="0">_xlfn.RANK.EQ(B10,$B$10:$B$42,0)</f>
        <v>33</v>
      </c>
      <c r="F10" s="121">
        <f t="shared" ref="F10:F42" si="1">_xlfn.RANK.EQ(C10,$C$10:$C$42,0)</f>
        <v>32</v>
      </c>
      <c r="G10" s="121">
        <f t="shared" ref="G10:G42" si="2">_xlfn.RANK.EQ(D10,$D$10:$D$42,0)</f>
        <v>24</v>
      </c>
    </row>
    <row r="11" spans="1:11">
      <c r="A11" s="121" t="s">
        <v>29</v>
      </c>
      <c r="B11" s="124">
        <v>18.301722306682201</v>
      </c>
      <c r="C11" s="124">
        <v>20.287575622868101</v>
      </c>
      <c r="D11" s="124">
        <v>21.140111165741601</v>
      </c>
      <c r="E11" s="121">
        <f t="shared" si="0"/>
        <v>32</v>
      </c>
      <c r="F11" s="121">
        <f t="shared" si="1"/>
        <v>33</v>
      </c>
      <c r="G11" s="121">
        <f t="shared" si="2"/>
        <v>32</v>
      </c>
    </row>
    <row r="12" spans="1:11">
      <c r="A12" s="249" t="s">
        <v>4</v>
      </c>
      <c r="B12" s="250">
        <v>19.385688279907399</v>
      </c>
      <c r="C12" s="250">
        <v>21.542599982036801</v>
      </c>
      <c r="D12" s="250">
        <v>20.674377459515899</v>
      </c>
      <c r="E12" s="249">
        <f t="shared" si="0"/>
        <v>31</v>
      </c>
      <c r="F12" s="249">
        <f t="shared" si="1"/>
        <v>31</v>
      </c>
      <c r="G12" s="249">
        <f t="shared" si="2"/>
        <v>33</v>
      </c>
      <c r="K12" s="249"/>
    </row>
    <row r="13" spans="1:11">
      <c r="A13" s="121" t="s">
        <v>16</v>
      </c>
      <c r="B13" s="124">
        <v>19.806948735670598</v>
      </c>
      <c r="C13" s="124">
        <v>21.748455076312801</v>
      </c>
      <c r="D13" s="124">
        <v>21.378132291255199</v>
      </c>
      <c r="E13" s="121">
        <f t="shared" si="0"/>
        <v>30</v>
      </c>
      <c r="F13" s="121">
        <f t="shared" si="1"/>
        <v>29</v>
      </c>
      <c r="G13" s="121">
        <f t="shared" si="2"/>
        <v>29</v>
      </c>
    </row>
    <row r="14" spans="1:11">
      <c r="A14" s="121" t="s">
        <v>23</v>
      </c>
      <c r="B14" s="124">
        <v>19.976275884264201</v>
      </c>
      <c r="C14" s="124">
        <v>22.0539003824152</v>
      </c>
      <c r="D14" s="124">
        <v>21.207390692368602</v>
      </c>
      <c r="E14" s="121">
        <f t="shared" si="0"/>
        <v>29</v>
      </c>
      <c r="F14" s="121">
        <f t="shared" si="1"/>
        <v>22</v>
      </c>
      <c r="G14" s="121">
        <f t="shared" si="2"/>
        <v>31</v>
      </c>
    </row>
    <row r="15" spans="1:11">
      <c r="A15" s="249" t="s">
        <v>27</v>
      </c>
      <c r="B15" s="250">
        <v>19.9999157768445</v>
      </c>
      <c r="C15" s="250">
        <v>22.3751400069618</v>
      </c>
      <c r="D15" s="250">
        <v>22.023441587149101</v>
      </c>
      <c r="E15" s="249">
        <f t="shared" si="0"/>
        <v>28</v>
      </c>
      <c r="F15" s="249">
        <f t="shared" si="1"/>
        <v>17</v>
      </c>
      <c r="G15" s="121">
        <f t="shared" si="2"/>
        <v>8</v>
      </c>
      <c r="K15" s="249"/>
    </row>
    <row r="16" spans="1:11">
      <c r="A16" s="121" t="s">
        <v>30</v>
      </c>
      <c r="B16" s="124">
        <v>20.0011637446596</v>
      </c>
      <c r="C16" s="124">
        <v>21.842615281921599</v>
      </c>
      <c r="D16" s="124">
        <v>21.383845855918398</v>
      </c>
      <c r="E16" s="121">
        <f t="shared" si="0"/>
        <v>27</v>
      </c>
      <c r="F16" s="121">
        <f t="shared" si="1"/>
        <v>27</v>
      </c>
      <c r="G16" s="121">
        <f t="shared" si="2"/>
        <v>28</v>
      </c>
    </row>
    <row r="17" spans="1:12">
      <c r="A17" s="121" t="s">
        <v>28</v>
      </c>
      <c r="B17" s="124">
        <v>20.005736482880899</v>
      </c>
      <c r="C17" s="124">
        <v>21.632434141497601</v>
      </c>
      <c r="D17" s="124">
        <v>21.472379622586899</v>
      </c>
      <c r="E17" s="121">
        <f t="shared" si="0"/>
        <v>26</v>
      </c>
      <c r="F17" s="121">
        <f t="shared" si="1"/>
        <v>30</v>
      </c>
      <c r="G17" s="121">
        <f t="shared" si="2"/>
        <v>25</v>
      </c>
    </row>
    <row r="18" spans="1:12">
      <c r="A18" s="121" t="s">
        <v>22</v>
      </c>
      <c r="B18" s="124">
        <v>20.018773812999701</v>
      </c>
      <c r="C18" s="124">
        <v>21.868910171997801</v>
      </c>
      <c r="D18" s="124">
        <v>21.327472788520701</v>
      </c>
      <c r="E18" s="121">
        <f t="shared" si="0"/>
        <v>25</v>
      </c>
      <c r="F18" s="121">
        <f t="shared" si="1"/>
        <v>26</v>
      </c>
      <c r="G18" s="121">
        <f t="shared" si="2"/>
        <v>30</v>
      </c>
    </row>
    <row r="19" spans="1:12">
      <c r="A19" s="249" t="s">
        <v>18</v>
      </c>
      <c r="B19" s="250">
        <v>20.195230870624901</v>
      </c>
      <c r="C19" s="250">
        <v>21.970007094165901</v>
      </c>
      <c r="D19" s="250">
        <v>21.621268247167698</v>
      </c>
      <c r="E19" s="249">
        <f t="shared" si="0"/>
        <v>24</v>
      </c>
      <c r="F19" s="249">
        <f t="shared" si="1"/>
        <v>24</v>
      </c>
      <c r="G19" s="249">
        <f t="shared" si="2"/>
        <v>23</v>
      </c>
      <c r="K19" s="249"/>
    </row>
    <row r="20" spans="1:12">
      <c r="A20" s="121" t="s">
        <v>11</v>
      </c>
      <c r="B20" s="124">
        <v>20.206531486027298</v>
      </c>
      <c r="C20" s="124">
        <v>22.012662646417802</v>
      </c>
      <c r="D20" s="124">
        <v>21.672270176435699</v>
      </c>
      <c r="E20" s="121">
        <f t="shared" si="0"/>
        <v>23</v>
      </c>
      <c r="F20" s="121">
        <f t="shared" si="1"/>
        <v>23</v>
      </c>
      <c r="G20" s="121">
        <f t="shared" si="2"/>
        <v>22</v>
      </c>
    </row>
    <row r="21" spans="1:12">
      <c r="A21" s="249" t="s">
        <v>51</v>
      </c>
      <c r="B21" s="250">
        <v>20.215916539734899</v>
      </c>
      <c r="C21" s="250">
        <v>22.180513234983501</v>
      </c>
      <c r="D21" s="250">
        <v>21.423823423337598</v>
      </c>
      <c r="E21" s="249">
        <f t="shared" si="0"/>
        <v>22</v>
      </c>
      <c r="F21" s="249">
        <f t="shared" si="1"/>
        <v>20</v>
      </c>
      <c r="G21" s="249">
        <f t="shared" si="2"/>
        <v>26</v>
      </c>
      <c r="H21" s="249"/>
      <c r="I21" s="249"/>
      <c r="J21" s="249"/>
      <c r="K21" s="249"/>
    </row>
    <row r="22" spans="1:12">
      <c r="A22" s="249" t="s">
        <v>10</v>
      </c>
      <c r="B22" s="250">
        <v>20.221450945161301</v>
      </c>
      <c r="C22" s="250">
        <v>22.1504882482784</v>
      </c>
      <c r="D22" s="250">
        <v>21.810275577019102</v>
      </c>
      <c r="E22" s="249">
        <f t="shared" si="0"/>
        <v>21</v>
      </c>
      <c r="F22" s="249">
        <f t="shared" si="1"/>
        <v>21</v>
      </c>
      <c r="G22" s="249">
        <f t="shared" si="2"/>
        <v>12</v>
      </c>
      <c r="H22" s="249"/>
      <c r="I22" s="249"/>
      <c r="J22" s="249"/>
      <c r="K22" s="249"/>
    </row>
    <row r="23" spans="1:12">
      <c r="A23" s="249" t="s">
        <v>31</v>
      </c>
      <c r="B23" s="250">
        <v>20.2244775286382</v>
      </c>
      <c r="C23" s="250">
        <v>21.799015495664101</v>
      </c>
      <c r="D23" s="250">
        <v>21.7843501122648</v>
      </c>
      <c r="E23" s="249">
        <f t="shared" si="0"/>
        <v>20</v>
      </c>
      <c r="F23" s="249">
        <f t="shared" si="1"/>
        <v>28</v>
      </c>
      <c r="G23" s="249">
        <f t="shared" si="2"/>
        <v>14</v>
      </c>
      <c r="H23" s="249"/>
      <c r="I23" s="249"/>
      <c r="J23" s="249"/>
      <c r="K23" s="249"/>
      <c r="L23" s="249"/>
    </row>
    <row r="24" spans="1:12">
      <c r="A24" s="249" t="s">
        <v>1</v>
      </c>
      <c r="B24" s="250">
        <v>20.283168586878801</v>
      </c>
      <c r="C24" s="250">
        <v>22.2083093341077</v>
      </c>
      <c r="D24" s="250">
        <v>21.7356236578145</v>
      </c>
      <c r="E24" s="249">
        <f t="shared" si="0"/>
        <v>19</v>
      </c>
      <c r="F24" s="249">
        <f t="shared" si="1"/>
        <v>19</v>
      </c>
      <c r="G24" s="249">
        <f t="shared" si="2"/>
        <v>20</v>
      </c>
      <c r="H24" s="249"/>
      <c r="I24" s="249"/>
      <c r="J24" s="249"/>
      <c r="K24" s="249"/>
    </row>
    <row r="25" spans="1:12">
      <c r="A25" s="249" t="s">
        <v>7</v>
      </c>
      <c r="B25" s="250">
        <v>20.4106053512057</v>
      </c>
      <c r="C25" s="250">
        <v>21.896650623728998</v>
      </c>
      <c r="D25" s="250">
        <v>21.946965417316601</v>
      </c>
      <c r="E25" s="249">
        <f t="shared" si="0"/>
        <v>18</v>
      </c>
      <c r="F25" s="249">
        <f t="shared" si="1"/>
        <v>25</v>
      </c>
      <c r="G25" s="249">
        <f t="shared" si="2"/>
        <v>10</v>
      </c>
      <c r="H25" s="249"/>
      <c r="I25" s="249"/>
      <c r="J25" s="249"/>
      <c r="K25" s="249"/>
    </row>
    <row r="26" spans="1:12">
      <c r="A26" s="249" t="s">
        <v>14</v>
      </c>
      <c r="B26" s="250">
        <v>20.423047039150902</v>
      </c>
      <c r="C26" s="250">
        <v>22.453665319015201</v>
      </c>
      <c r="D26" s="250">
        <v>21.7352501811115</v>
      </c>
      <c r="E26" s="249">
        <f t="shared" si="0"/>
        <v>17</v>
      </c>
      <c r="F26" s="249">
        <f t="shared" si="1"/>
        <v>16</v>
      </c>
      <c r="G26" s="249">
        <f t="shared" si="2"/>
        <v>21</v>
      </c>
      <c r="H26" s="249"/>
      <c r="I26" s="249"/>
      <c r="J26" s="249"/>
      <c r="K26" s="249"/>
    </row>
    <row r="27" spans="1:12">
      <c r="A27" s="249" t="s">
        <v>26</v>
      </c>
      <c r="B27" s="250">
        <v>20.461678305231601</v>
      </c>
      <c r="C27" s="250">
        <v>23.300852113293701</v>
      </c>
      <c r="D27" s="250">
        <v>21.3925272572111</v>
      </c>
      <c r="E27" s="249">
        <f t="shared" si="0"/>
        <v>16</v>
      </c>
      <c r="F27" s="249">
        <f t="shared" si="1"/>
        <v>1</v>
      </c>
      <c r="G27" s="249">
        <f t="shared" si="2"/>
        <v>27</v>
      </c>
      <c r="H27" s="249"/>
      <c r="I27" s="249"/>
      <c r="J27" s="249"/>
      <c r="K27" s="249"/>
    </row>
    <row r="28" spans="1:12">
      <c r="A28" s="249" t="s">
        <v>25</v>
      </c>
      <c r="B28" s="250">
        <v>20.4860188120328</v>
      </c>
      <c r="C28" s="250">
        <v>22.620269413662399</v>
      </c>
      <c r="D28" s="250">
        <v>21.739072943575302</v>
      </c>
      <c r="E28" s="249">
        <f t="shared" si="0"/>
        <v>15</v>
      </c>
      <c r="F28" s="249">
        <f t="shared" si="1"/>
        <v>11</v>
      </c>
      <c r="G28" s="249">
        <f t="shared" si="2"/>
        <v>19</v>
      </c>
      <c r="H28" s="249"/>
      <c r="I28" s="249"/>
      <c r="J28" s="249"/>
      <c r="K28" s="249"/>
    </row>
    <row r="29" spans="1:12">
      <c r="A29" s="249" t="s">
        <v>3</v>
      </c>
      <c r="B29" s="250">
        <v>20.546330218291299</v>
      </c>
      <c r="C29" s="250">
        <v>22.486258424793402</v>
      </c>
      <c r="D29" s="250">
        <v>21.780768899471699</v>
      </c>
      <c r="E29" s="249">
        <f t="shared" si="0"/>
        <v>14</v>
      </c>
      <c r="F29" s="249">
        <f t="shared" si="1"/>
        <v>13</v>
      </c>
      <c r="G29" s="249">
        <f t="shared" si="2"/>
        <v>15</v>
      </c>
      <c r="H29" s="249"/>
      <c r="I29" s="249"/>
      <c r="J29" s="249"/>
      <c r="K29" s="249"/>
    </row>
    <row r="30" spans="1:12">
      <c r="A30" s="251" t="s">
        <v>0</v>
      </c>
      <c r="B30" s="252">
        <v>20.703406384278502</v>
      </c>
      <c r="C30" s="252">
        <v>22.6270970072441</v>
      </c>
      <c r="D30" s="252">
        <v>21.801951594903802</v>
      </c>
      <c r="E30" s="251">
        <f t="shared" si="0"/>
        <v>13</v>
      </c>
      <c r="F30" s="251">
        <f t="shared" si="1"/>
        <v>10</v>
      </c>
      <c r="G30" s="251">
        <f t="shared" si="2"/>
        <v>13</v>
      </c>
      <c r="H30" s="249"/>
      <c r="I30" s="249"/>
      <c r="J30" s="249"/>
      <c r="K30" s="249"/>
    </row>
    <row r="31" spans="1:12">
      <c r="A31" s="249" t="s">
        <v>5</v>
      </c>
      <c r="B31" s="250">
        <v>20.733464546716402</v>
      </c>
      <c r="C31" s="250">
        <v>22.464919157158</v>
      </c>
      <c r="D31" s="250">
        <v>21.9550749692946</v>
      </c>
      <c r="E31" s="249">
        <f t="shared" si="0"/>
        <v>12</v>
      </c>
      <c r="F31" s="249">
        <f t="shared" si="1"/>
        <v>15</v>
      </c>
      <c r="G31" s="249">
        <f t="shared" si="2"/>
        <v>9</v>
      </c>
      <c r="H31" s="249"/>
      <c r="I31" s="249"/>
      <c r="J31" s="249"/>
      <c r="K31" s="249"/>
    </row>
    <row r="32" spans="1:12">
      <c r="A32" s="249" t="s">
        <v>12</v>
      </c>
      <c r="B32" s="250">
        <v>20.7577085012739</v>
      </c>
      <c r="C32" s="250">
        <v>22.661441372010302</v>
      </c>
      <c r="D32" s="250">
        <v>22.2797017982273</v>
      </c>
      <c r="E32" s="249">
        <f t="shared" si="0"/>
        <v>11</v>
      </c>
      <c r="F32" s="249">
        <f t="shared" si="1"/>
        <v>9</v>
      </c>
      <c r="G32" s="249">
        <f t="shared" si="2"/>
        <v>6</v>
      </c>
      <c r="H32" s="249"/>
      <c r="I32" s="249"/>
      <c r="J32" s="249"/>
      <c r="K32" s="249"/>
    </row>
    <row r="33" spans="1:11">
      <c r="A33" s="249" t="s">
        <v>17</v>
      </c>
      <c r="B33" s="250">
        <v>20.805577409529398</v>
      </c>
      <c r="C33" s="250">
        <v>22.715840000281801</v>
      </c>
      <c r="D33" s="250">
        <v>22.204545459072001</v>
      </c>
      <c r="E33" s="249">
        <f t="shared" si="0"/>
        <v>10</v>
      </c>
      <c r="F33" s="249">
        <f t="shared" si="1"/>
        <v>8</v>
      </c>
      <c r="G33" s="249">
        <f t="shared" si="2"/>
        <v>7</v>
      </c>
      <c r="H33" s="249"/>
      <c r="I33" s="249"/>
      <c r="J33" s="249"/>
      <c r="K33" s="249"/>
    </row>
    <row r="34" spans="1:11">
      <c r="A34" s="249" t="s">
        <v>9</v>
      </c>
      <c r="B34" s="250">
        <v>20.8306049163082</v>
      </c>
      <c r="C34" s="250">
        <v>22.7765154721776</v>
      </c>
      <c r="D34" s="250">
        <v>21.770307254760201</v>
      </c>
      <c r="E34" s="249">
        <f t="shared" si="0"/>
        <v>9</v>
      </c>
      <c r="F34" s="249">
        <f t="shared" si="1"/>
        <v>6</v>
      </c>
      <c r="G34" s="249">
        <f t="shared" si="2"/>
        <v>17</v>
      </c>
      <c r="H34" s="249"/>
      <c r="I34" s="249"/>
      <c r="J34" s="249"/>
      <c r="K34" s="249"/>
    </row>
    <row r="35" spans="1:11">
      <c r="A35" s="249" t="s">
        <v>19</v>
      </c>
      <c r="B35" s="250">
        <v>20.8542459781196</v>
      </c>
      <c r="C35" s="250">
        <v>22.7697974229248</v>
      </c>
      <c r="D35" s="250">
        <v>21.9120980052327</v>
      </c>
      <c r="E35" s="249">
        <f t="shared" si="0"/>
        <v>8</v>
      </c>
      <c r="F35" s="249">
        <f t="shared" si="1"/>
        <v>7</v>
      </c>
      <c r="G35" s="249">
        <f t="shared" si="2"/>
        <v>11</v>
      </c>
      <c r="H35" s="249"/>
      <c r="I35" s="249"/>
      <c r="J35" s="249"/>
      <c r="K35" s="249"/>
    </row>
    <row r="36" spans="1:11">
      <c r="A36" s="249" t="s">
        <v>33</v>
      </c>
      <c r="B36" s="250">
        <v>20.859385033349</v>
      </c>
      <c r="C36" s="250">
        <v>22.526210775661401</v>
      </c>
      <c r="D36" s="250">
        <v>21.779299437698899</v>
      </c>
      <c r="E36" s="249">
        <f t="shared" si="0"/>
        <v>7</v>
      </c>
      <c r="F36" s="249">
        <f t="shared" si="1"/>
        <v>12</v>
      </c>
      <c r="G36" s="249">
        <f t="shared" si="2"/>
        <v>16</v>
      </c>
      <c r="H36" s="249"/>
      <c r="I36" s="249"/>
      <c r="J36" s="249"/>
      <c r="K36" s="249"/>
    </row>
    <row r="37" spans="1:11">
      <c r="A37" s="249" t="s">
        <v>32</v>
      </c>
      <c r="B37" s="250">
        <v>20.930400464229699</v>
      </c>
      <c r="C37" s="250">
        <v>22.302411482421</v>
      </c>
      <c r="D37" s="250">
        <v>22.332649836118001</v>
      </c>
      <c r="E37" s="249">
        <f t="shared" si="0"/>
        <v>6</v>
      </c>
      <c r="F37" s="249">
        <f t="shared" si="1"/>
        <v>18</v>
      </c>
      <c r="G37" s="249">
        <f t="shared" si="2"/>
        <v>5</v>
      </c>
      <c r="H37" s="249"/>
      <c r="I37" s="249"/>
      <c r="J37" s="249"/>
      <c r="K37" s="249"/>
    </row>
    <row r="38" spans="1:11">
      <c r="A38" s="121" t="s">
        <v>24</v>
      </c>
      <c r="B38" s="124">
        <v>21.1728043818316</v>
      </c>
      <c r="C38" s="124">
        <v>22.471018837493801</v>
      </c>
      <c r="D38" s="124">
        <v>22.485951133843098</v>
      </c>
      <c r="E38" s="121">
        <f t="shared" si="0"/>
        <v>5</v>
      </c>
      <c r="F38" s="121">
        <f t="shared" si="1"/>
        <v>14</v>
      </c>
      <c r="G38" s="121">
        <f t="shared" si="2"/>
        <v>4</v>
      </c>
    </row>
    <row r="39" spans="1:11">
      <c r="A39" s="121" t="s">
        <v>6</v>
      </c>
      <c r="B39" s="124">
        <v>21.290762675888999</v>
      </c>
      <c r="C39" s="124">
        <v>22.788903475179101</v>
      </c>
      <c r="D39" s="124">
        <v>22.736006059327501</v>
      </c>
      <c r="E39" s="121">
        <f t="shared" si="0"/>
        <v>4</v>
      </c>
      <c r="F39" s="121">
        <f t="shared" si="1"/>
        <v>5</v>
      </c>
      <c r="G39" s="121">
        <f t="shared" si="2"/>
        <v>2</v>
      </c>
    </row>
    <row r="40" spans="1:11">
      <c r="A40" s="121" t="s">
        <v>21</v>
      </c>
      <c r="B40" s="124">
        <v>21.310530519353101</v>
      </c>
      <c r="C40" s="124">
        <v>22.812478569067601</v>
      </c>
      <c r="D40" s="124">
        <v>22.655035997677398</v>
      </c>
      <c r="E40" s="121">
        <f t="shared" si="0"/>
        <v>3</v>
      </c>
      <c r="F40" s="121">
        <f t="shared" si="1"/>
        <v>4</v>
      </c>
      <c r="G40" s="121">
        <f t="shared" si="2"/>
        <v>3</v>
      </c>
    </row>
    <row r="41" spans="1:11">
      <c r="A41" s="121" t="s">
        <v>20</v>
      </c>
      <c r="B41" s="124">
        <v>21.377956261523799</v>
      </c>
      <c r="C41" s="124">
        <v>23.088557083208698</v>
      </c>
      <c r="D41" s="124">
        <v>21.767002812918498</v>
      </c>
      <c r="E41" s="121">
        <f t="shared" si="0"/>
        <v>2</v>
      </c>
      <c r="F41" s="121">
        <f t="shared" si="1"/>
        <v>2</v>
      </c>
      <c r="G41" s="121">
        <f t="shared" si="2"/>
        <v>18</v>
      </c>
    </row>
    <row r="42" spans="1:11">
      <c r="A42" s="121" t="s">
        <v>15</v>
      </c>
      <c r="B42" s="124">
        <v>21.5219855296071</v>
      </c>
      <c r="C42" s="124">
        <v>22.850561917436501</v>
      </c>
      <c r="D42" s="124">
        <v>22.807473095830101</v>
      </c>
      <c r="E42" s="121">
        <f t="shared" si="0"/>
        <v>1</v>
      </c>
      <c r="F42" s="121">
        <f t="shared" si="1"/>
        <v>3</v>
      </c>
      <c r="G42" s="121">
        <f t="shared" si="2"/>
        <v>1</v>
      </c>
    </row>
    <row r="44" spans="1:11">
      <c r="A44" s="60"/>
      <c r="B44" s="60"/>
      <c r="C44" s="60"/>
      <c r="D44" s="60"/>
      <c r="E44" s="60"/>
      <c r="F44" s="60"/>
    </row>
    <row r="45" spans="1:11">
      <c r="A45" s="60"/>
      <c r="B45" s="60"/>
      <c r="C45" s="60"/>
      <c r="D45" s="60"/>
      <c r="E45" s="60"/>
      <c r="F45" s="60"/>
    </row>
    <row r="46" spans="1:11">
      <c r="A46" s="60"/>
      <c r="B46" s="60"/>
      <c r="C46" s="60"/>
      <c r="D46" s="60"/>
      <c r="E46" s="60"/>
      <c r="F46" s="60"/>
    </row>
    <row r="47" spans="1:11">
      <c r="A47" s="60"/>
      <c r="B47" s="60"/>
      <c r="C47" s="60"/>
      <c r="D47" s="60"/>
      <c r="E47" s="60"/>
      <c r="F47" s="60"/>
    </row>
    <row r="48" spans="1:11">
      <c r="A48" s="60"/>
      <c r="B48" s="60"/>
      <c r="C48" s="60"/>
      <c r="D48" s="60"/>
      <c r="E48" s="60"/>
      <c r="F48" s="60"/>
    </row>
    <row r="49" spans="1:6">
      <c r="A49" s="60"/>
      <c r="B49" s="60"/>
      <c r="C49" s="60"/>
      <c r="D49" s="60"/>
      <c r="E49" s="60"/>
      <c r="F49" s="60"/>
    </row>
    <row r="50" spans="1:6">
      <c r="A50" s="60"/>
      <c r="B50" s="60"/>
      <c r="C50" s="60"/>
      <c r="D50" s="60"/>
      <c r="E50" s="60"/>
      <c r="F50" s="60"/>
    </row>
    <row r="51" spans="1:6">
      <c r="A51" s="60"/>
      <c r="B51" s="60"/>
      <c r="C51" s="60"/>
      <c r="D51" s="60"/>
      <c r="E51" s="60"/>
      <c r="F51" s="60"/>
    </row>
    <row r="52" spans="1:6">
      <c r="A52" s="60"/>
      <c r="B52" s="60"/>
      <c r="C52" s="60"/>
      <c r="D52" s="60"/>
      <c r="E52" s="60"/>
      <c r="F52" s="60"/>
    </row>
    <row r="53" spans="1:6">
      <c r="A53" s="60"/>
      <c r="B53" s="60"/>
      <c r="C53" s="60"/>
      <c r="D53" s="60"/>
      <c r="E53" s="60"/>
      <c r="F53" s="60"/>
    </row>
    <row r="54" spans="1:6">
      <c r="A54" s="60"/>
      <c r="B54" s="60"/>
      <c r="C54" s="60"/>
      <c r="D54" s="60"/>
      <c r="E54" s="60"/>
      <c r="F54" s="60"/>
    </row>
    <row r="55" spans="1:6">
      <c r="A55" s="60"/>
      <c r="B55" s="60"/>
      <c r="C55" s="60"/>
      <c r="D55" s="60"/>
      <c r="E55" s="60"/>
      <c r="F55" s="60"/>
    </row>
    <row r="56" spans="1:6">
      <c r="A56" s="60"/>
      <c r="B56" s="60"/>
      <c r="C56" s="60"/>
      <c r="D56" s="60"/>
      <c r="E56" s="60"/>
      <c r="F56" s="60"/>
    </row>
    <row r="57" spans="1:6">
      <c r="A57" s="60"/>
      <c r="B57" s="60"/>
      <c r="C57" s="60"/>
      <c r="D57" s="60"/>
      <c r="E57" s="60"/>
      <c r="F57" s="60"/>
    </row>
    <row r="58" spans="1:6">
      <c r="A58" s="60"/>
      <c r="B58" s="60"/>
      <c r="C58" s="60"/>
      <c r="D58" s="60"/>
      <c r="E58" s="60"/>
      <c r="F58" s="60"/>
    </row>
    <row r="59" spans="1:6">
      <c r="A59" s="60"/>
      <c r="B59" s="60"/>
      <c r="C59" s="60"/>
      <c r="D59" s="60"/>
      <c r="E59" s="60"/>
      <c r="F59" s="60"/>
    </row>
    <row r="60" spans="1:6">
      <c r="A60" s="60"/>
      <c r="B60" s="60"/>
      <c r="C60" s="60"/>
      <c r="D60" s="60"/>
      <c r="E60" s="60"/>
      <c r="F60" s="60"/>
    </row>
  </sheetData>
  <mergeCells count="1">
    <mergeCell ref="H1:I1"/>
  </mergeCells>
  <hyperlinks>
    <hyperlink ref="H1:I1" location="Index!A1" display="Regresar al Índice" xr:uid="{2831D94B-5B1F-4C36-8E49-A9D89F66FD64}"/>
  </hyperlinks>
  <pageMargins left="0.7" right="0.7" top="0.75" bottom="0.75" header="0.3" footer="0.3"/>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8B67-552F-408D-BAB8-39F8A334BC56}">
  <sheetPr codeName="Hoja109"/>
  <dimension ref="A1:I22"/>
  <sheetViews>
    <sheetView workbookViewId="0">
      <selection activeCell="B19" sqref="B19"/>
    </sheetView>
  </sheetViews>
  <sheetFormatPr baseColWidth="10" defaultRowHeight="12"/>
  <cols>
    <col min="1" max="16384" width="11.42578125" style="121"/>
  </cols>
  <sheetData>
    <row r="1" spans="1:9" ht="15">
      <c r="A1" t="s">
        <v>1843</v>
      </c>
      <c r="H1" s="688" t="s">
        <v>38</v>
      </c>
      <c r="I1" s="688"/>
    </row>
    <row r="6" spans="1:9">
      <c r="A6" s="244" t="s">
        <v>618</v>
      </c>
      <c r="B6" s="244" t="s">
        <v>1097</v>
      </c>
      <c r="C6" s="121" t="s">
        <v>139</v>
      </c>
    </row>
    <row r="7" spans="1:9">
      <c r="A7" s="244" t="s">
        <v>1098</v>
      </c>
      <c r="B7" s="124">
        <v>3.1134306423789999</v>
      </c>
      <c r="C7" s="121">
        <f>RANK(B7,B$7:B$22,1)</f>
        <v>4</v>
      </c>
    </row>
    <row r="8" spans="1:9">
      <c r="A8" s="244" t="s">
        <v>1099</v>
      </c>
      <c r="B8" s="124">
        <v>2.9261695051699999</v>
      </c>
      <c r="C8" s="121">
        <f t="shared" ref="C8:C22" si="0">RANK(B8,B$7:B$22,1)</f>
        <v>3</v>
      </c>
    </row>
    <row r="9" spans="1:9">
      <c r="A9" s="244" t="s">
        <v>1100</v>
      </c>
      <c r="B9" s="124">
        <v>3.4397552829500002</v>
      </c>
      <c r="C9" s="121">
        <f t="shared" si="0"/>
        <v>6</v>
      </c>
    </row>
    <row r="10" spans="1:9">
      <c r="A10" s="244" t="s">
        <v>1101</v>
      </c>
      <c r="B10" s="124">
        <v>5.0610654894560003</v>
      </c>
      <c r="C10" s="121">
        <f t="shared" si="0"/>
        <v>12</v>
      </c>
    </row>
    <row r="11" spans="1:9">
      <c r="A11" s="244" t="s">
        <v>1102</v>
      </c>
      <c r="B11" s="124">
        <v>5.4154902156659999</v>
      </c>
      <c r="C11" s="121">
        <f t="shared" si="0"/>
        <v>14</v>
      </c>
    </row>
    <row r="12" spans="1:9">
      <c r="A12" s="244" t="s">
        <v>1103</v>
      </c>
      <c r="B12" s="124">
        <v>5.6407774552610004</v>
      </c>
      <c r="C12" s="121">
        <f t="shared" si="0"/>
        <v>16</v>
      </c>
    </row>
    <row r="13" spans="1:9">
      <c r="A13" s="244" t="s">
        <v>1104</v>
      </c>
      <c r="B13" s="124">
        <v>4.0099422765739998</v>
      </c>
      <c r="C13" s="121">
        <f t="shared" si="0"/>
        <v>8</v>
      </c>
    </row>
    <row r="14" spans="1:9">
      <c r="A14" s="244" t="s">
        <v>1105</v>
      </c>
      <c r="B14" s="124">
        <v>4.8499198305939997</v>
      </c>
      <c r="C14" s="121">
        <f t="shared" si="0"/>
        <v>11</v>
      </c>
    </row>
    <row r="15" spans="1:9">
      <c r="A15" s="244" t="s">
        <v>1106</v>
      </c>
      <c r="B15" s="124">
        <v>5.6184508290449999</v>
      </c>
      <c r="C15" s="121">
        <f t="shared" si="0"/>
        <v>15</v>
      </c>
    </row>
    <row r="16" spans="1:9">
      <c r="A16" s="244" t="s">
        <v>1107</v>
      </c>
      <c r="B16" s="124">
        <v>5.3937387482460002</v>
      </c>
      <c r="C16" s="121">
        <f t="shared" si="0"/>
        <v>13</v>
      </c>
    </row>
    <row r="17" spans="1:3">
      <c r="A17" s="244" t="s">
        <v>1108</v>
      </c>
      <c r="B17" s="124">
        <v>3.5637381992580002</v>
      </c>
      <c r="C17" s="121">
        <f t="shared" si="0"/>
        <v>7</v>
      </c>
    </row>
    <row r="18" spans="1:3">
      <c r="A18" s="244" t="s">
        <v>1109</v>
      </c>
      <c r="B18" s="124">
        <v>2.3434056166669999</v>
      </c>
      <c r="C18" s="121">
        <f t="shared" si="0"/>
        <v>1</v>
      </c>
    </row>
    <row r="19" spans="1:3">
      <c r="A19" s="244" t="s">
        <v>1110</v>
      </c>
      <c r="B19" s="124">
        <v>3.1291138233329998</v>
      </c>
      <c r="C19" s="121">
        <f t="shared" si="0"/>
        <v>5</v>
      </c>
    </row>
    <row r="20" spans="1:3">
      <c r="A20" s="244" t="s">
        <v>1111</v>
      </c>
      <c r="B20" s="124">
        <v>2.7697205433329999</v>
      </c>
      <c r="C20" s="121">
        <f t="shared" si="0"/>
        <v>2</v>
      </c>
    </row>
    <row r="21" spans="1:3">
      <c r="A21" s="245" t="s">
        <v>1112</v>
      </c>
      <c r="B21" s="124">
        <v>4.5953999999999979</v>
      </c>
      <c r="C21" s="121">
        <f t="shared" si="0"/>
        <v>10</v>
      </c>
    </row>
    <row r="22" spans="1:3">
      <c r="A22" s="245" t="s">
        <v>1113</v>
      </c>
      <c r="B22" s="124">
        <v>4.0763000000000034</v>
      </c>
      <c r="C22" s="121">
        <f t="shared" si="0"/>
        <v>9</v>
      </c>
    </row>
  </sheetData>
  <mergeCells count="1">
    <mergeCell ref="H1:I1"/>
  </mergeCells>
  <hyperlinks>
    <hyperlink ref="H1:I1" location="Index!A1" display="Regresar al Índice" xr:uid="{0AD34FB0-A8B6-4BE0-8701-00827A03E2A6}"/>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985CD-BA09-4211-A6B4-71947B9FC1BF}">
  <sheetPr codeName="Hoja110"/>
  <dimension ref="A1:I38"/>
  <sheetViews>
    <sheetView workbookViewId="0">
      <selection activeCell="B19" sqref="B19"/>
    </sheetView>
  </sheetViews>
  <sheetFormatPr baseColWidth="10" defaultRowHeight="12"/>
  <cols>
    <col min="1" max="1" width="22.5703125" style="121" customWidth="1"/>
    <col min="2" max="16384" width="11.42578125" style="121"/>
  </cols>
  <sheetData>
    <row r="1" spans="1:9" ht="15">
      <c r="A1" t="s">
        <v>1844</v>
      </c>
      <c r="H1" s="688" t="s">
        <v>38</v>
      </c>
      <c r="I1" s="688"/>
    </row>
    <row r="5" spans="1:9">
      <c r="A5" s="121" t="s">
        <v>727</v>
      </c>
      <c r="B5" s="121" t="s">
        <v>1114</v>
      </c>
    </row>
    <row r="6" spans="1:9">
      <c r="A6" s="121" t="s">
        <v>15</v>
      </c>
      <c r="B6" s="124">
        <v>1.656800000000004</v>
      </c>
    </row>
    <row r="7" spans="1:9">
      <c r="A7" s="121" t="s">
        <v>21</v>
      </c>
      <c r="B7" s="124">
        <v>1.8748999999999967</v>
      </c>
    </row>
    <row r="8" spans="1:9">
      <c r="A8" s="121" t="s">
        <v>11</v>
      </c>
      <c r="B8" s="124">
        <v>2.0579000000000036</v>
      </c>
    </row>
    <row r="9" spans="1:9">
      <c r="A9" s="121" t="s">
        <v>17</v>
      </c>
      <c r="B9" s="124">
        <v>2.3342999999999989</v>
      </c>
    </row>
    <row r="10" spans="1:9">
      <c r="A10" s="121" t="s">
        <v>18</v>
      </c>
      <c r="B10" s="124">
        <v>2.4110000000000014</v>
      </c>
    </row>
    <row r="11" spans="1:9">
      <c r="A11" s="121" t="s">
        <v>4</v>
      </c>
      <c r="B11" s="124">
        <v>2.585400000000007</v>
      </c>
    </row>
    <row r="12" spans="1:9">
      <c r="A12" s="121" t="s">
        <v>8</v>
      </c>
      <c r="B12" s="124">
        <v>2.7330000000000041</v>
      </c>
    </row>
    <row r="13" spans="1:9">
      <c r="A13" s="121" t="s">
        <v>26</v>
      </c>
      <c r="B13" s="124">
        <v>2.839500000000001</v>
      </c>
    </row>
    <row r="14" spans="1:9">
      <c r="A14" s="121" t="s">
        <v>31</v>
      </c>
      <c r="B14" s="124">
        <v>2.9506999999999977</v>
      </c>
    </row>
    <row r="15" spans="1:9">
      <c r="A15" s="121" t="s">
        <v>32</v>
      </c>
      <c r="B15" s="124">
        <v>2.9989000000000061</v>
      </c>
    </row>
    <row r="16" spans="1:9">
      <c r="A16" s="121" t="s">
        <v>6</v>
      </c>
      <c r="B16" s="124">
        <v>3.3233000000000033</v>
      </c>
    </row>
    <row r="17" spans="1:2">
      <c r="A17" s="121" t="s">
        <v>19</v>
      </c>
      <c r="B17" s="124">
        <v>3.590999999999994</v>
      </c>
    </row>
    <row r="18" spans="1:2">
      <c r="A18" s="121" t="s">
        <v>7</v>
      </c>
      <c r="B18" s="124">
        <v>3.623500000000007</v>
      </c>
    </row>
    <row r="19" spans="1:2">
      <c r="A19" s="121" t="s">
        <v>33</v>
      </c>
      <c r="B19" s="124">
        <v>3.6307999999999936</v>
      </c>
    </row>
    <row r="20" spans="1:2">
      <c r="A20" s="121" t="s">
        <v>20</v>
      </c>
      <c r="B20" s="124">
        <v>3.8485000000000014</v>
      </c>
    </row>
    <row r="21" spans="1:2">
      <c r="A21" s="121" t="s">
        <v>5</v>
      </c>
      <c r="B21" s="124">
        <v>3.8624999999999972</v>
      </c>
    </row>
    <row r="22" spans="1:2">
      <c r="A22" s="121" t="s">
        <v>16</v>
      </c>
      <c r="B22" s="124">
        <v>4.0531000000000006</v>
      </c>
    </row>
    <row r="23" spans="1:2">
      <c r="A23" s="121" t="s">
        <v>22</v>
      </c>
      <c r="B23" s="124">
        <v>4.0555999999999983</v>
      </c>
    </row>
    <row r="24" spans="1:2">
      <c r="A24" s="121" t="s">
        <v>0</v>
      </c>
      <c r="B24" s="124">
        <v>4.0763000000000034</v>
      </c>
    </row>
    <row r="25" spans="1:2">
      <c r="A25" s="121" t="s">
        <v>24</v>
      </c>
      <c r="B25" s="124">
        <v>4.1394999999999982</v>
      </c>
    </row>
    <row r="26" spans="1:2">
      <c r="A26" s="121" t="s">
        <v>10</v>
      </c>
      <c r="B26" s="124">
        <v>4.2797000000000054</v>
      </c>
    </row>
    <row r="27" spans="1:2">
      <c r="A27" s="121" t="s">
        <v>25</v>
      </c>
      <c r="B27" s="124">
        <v>4.303299999999993</v>
      </c>
    </row>
    <row r="28" spans="1:2">
      <c r="A28" s="121" t="s">
        <v>29</v>
      </c>
      <c r="B28" s="124">
        <v>4.341700000000003</v>
      </c>
    </row>
    <row r="29" spans="1:2">
      <c r="A29" s="121" t="s">
        <v>12</v>
      </c>
      <c r="B29" s="124">
        <v>4.3813999999999993</v>
      </c>
    </row>
    <row r="30" spans="1:2">
      <c r="A30" s="121" t="s">
        <v>1</v>
      </c>
      <c r="B30" s="124">
        <v>4.3821999999999974</v>
      </c>
    </row>
    <row r="31" spans="1:2">
      <c r="A31" s="121" t="s">
        <v>3</v>
      </c>
      <c r="B31" s="124">
        <v>4.5897999999999968</v>
      </c>
    </row>
    <row r="32" spans="1:2">
      <c r="A32" s="121" t="s">
        <v>27</v>
      </c>
      <c r="B32" s="124">
        <v>4.6835999999999984</v>
      </c>
    </row>
    <row r="33" spans="1:2">
      <c r="A33" s="121" t="s">
        <v>30</v>
      </c>
      <c r="B33" s="124">
        <v>5.3371999999999957</v>
      </c>
    </row>
    <row r="34" spans="1:2">
      <c r="A34" s="121" t="s">
        <v>14</v>
      </c>
      <c r="B34" s="124">
        <v>5.5323999999999955</v>
      </c>
    </row>
    <row r="35" spans="1:2">
      <c r="A35" s="121" t="s">
        <v>28</v>
      </c>
      <c r="B35" s="124">
        <v>5.8566000000000003</v>
      </c>
    </row>
    <row r="36" spans="1:2">
      <c r="A36" s="121" t="s">
        <v>13</v>
      </c>
      <c r="B36" s="124">
        <v>6.4719000000000051</v>
      </c>
    </row>
    <row r="37" spans="1:2">
      <c r="A37" s="121" t="s">
        <v>23</v>
      </c>
      <c r="B37" s="124">
        <v>6.5335000000000036</v>
      </c>
    </row>
    <row r="38" spans="1:2">
      <c r="A38" s="121" t="s">
        <v>9</v>
      </c>
      <c r="B38" s="124">
        <v>7.4787000000000035</v>
      </c>
    </row>
  </sheetData>
  <autoFilter ref="A5:B5" xr:uid="{D9391C08-F01A-4296-8F3D-F0BFA01DC5CB}">
    <sortState ref="A6:B38">
      <sortCondition ref="B5"/>
    </sortState>
  </autoFilter>
  <mergeCells count="1">
    <mergeCell ref="H1:I1"/>
  </mergeCells>
  <hyperlinks>
    <hyperlink ref="H1:I1" location="Index!A1" display="Regresar al Índice" xr:uid="{804D9349-CB11-41BE-A3D1-1CBF58953F4C}"/>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8E021-F9C4-4479-9B0B-82E8C4900D1F}">
  <sheetPr codeName="Hoja111"/>
  <dimension ref="A1:I38"/>
  <sheetViews>
    <sheetView workbookViewId="0">
      <selection activeCell="B19" sqref="B19"/>
    </sheetView>
  </sheetViews>
  <sheetFormatPr baseColWidth="10" defaultRowHeight="12"/>
  <cols>
    <col min="1" max="16384" width="11.42578125" style="121"/>
  </cols>
  <sheetData>
    <row r="1" spans="1:9" ht="15">
      <c r="A1" t="s">
        <v>1845</v>
      </c>
      <c r="H1" s="688" t="s">
        <v>38</v>
      </c>
      <c r="I1" s="688"/>
    </row>
    <row r="5" spans="1:9">
      <c r="A5" s="243" t="s">
        <v>727</v>
      </c>
      <c r="B5" s="121" t="s">
        <v>1115</v>
      </c>
    </row>
    <row r="6" spans="1:9">
      <c r="A6" s="121" t="s">
        <v>24</v>
      </c>
      <c r="B6" s="124">
        <v>-1.8241000000000014</v>
      </c>
    </row>
    <row r="7" spans="1:9">
      <c r="A7" s="121" t="s">
        <v>8</v>
      </c>
      <c r="B7" s="124">
        <v>-1.4236999999999966</v>
      </c>
    </row>
    <row r="8" spans="1:9">
      <c r="A8" s="121" t="s">
        <v>12</v>
      </c>
      <c r="B8" s="124">
        <v>-0.95749999999999602</v>
      </c>
    </row>
    <row r="9" spans="1:9">
      <c r="A9" s="121" t="s">
        <v>26</v>
      </c>
      <c r="B9" s="124">
        <v>-0.87919999999999732</v>
      </c>
    </row>
    <row r="10" spans="1:9">
      <c r="A10" s="121" t="s">
        <v>18</v>
      </c>
      <c r="B10" s="124">
        <v>-0.79810000000000514</v>
      </c>
    </row>
    <row r="11" spans="1:9">
      <c r="A11" s="121" t="s">
        <v>31</v>
      </c>
      <c r="B11" s="124">
        <v>-0.71850000000000591</v>
      </c>
    </row>
    <row r="12" spans="1:9">
      <c r="A12" s="121" t="s">
        <v>4</v>
      </c>
      <c r="B12" s="124">
        <v>-0.67449999999999477</v>
      </c>
    </row>
    <row r="13" spans="1:9">
      <c r="A13" s="121" t="s">
        <v>30</v>
      </c>
      <c r="B13" s="124">
        <v>-0.65640000000000498</v>
      </c>
    </row>
    <row r="14" spans="1:9">
      <c r="A14" s="121" t="s">
        <v>11</v>
      </c>
      <c r="B14" s="124">
        <v>-0.6302999999999912</v>
      </c>
    </row>
    <row r="15" spans="1:9">
      <c r="A15" s="121" t="s">
        <v>21</v>
      </c>
      <c r="B15" s="124">
        <v>-0.54800000000000182</v>
      </c>
    </row>
    <row r="16" spans="1:9">
      <c r="A16" s="121" t="s">
        <v>10</v>
      </c>
      <c r="B16" s="124">
        <v>-0.42539999999999623</v>
      </c>
    </row>
    <row r="17" spans="1:2">
      <c r="A17" s="121" t="s">
        <v>28</v>
      </c>
      <c r="B17" s="124">
        <v>-0.113900000000001</v>
      </c>
    </row>
    <row r="18" spans="1:2">
      <c r="A18" s="121" t="s">
        <v>20</v>
      </c>
      <c r="B18" s="124">
        <v>-7.529999999999859E-2</v>
      </c>
    </row>
    <row r="19" spans="1:2">
      <c r="A19" s="121" t="s">
        <v>15</v>
      </c>
      <c r="B19" s="124">
        <v>2.4500000000003297E-2</v>
      </c>
    </row>
    <row r="20" spans="1:2">
      <c r="A20" s="121" t="s">
        <v>14</v>
      </c>
      <c r="B20" s="124">
        <v>6.9400000000001683E-2</v>
      </c>
    </row>
    <row r="21" spans="1:2">
      <c r="A21" s="121" t="s">
        <v>19</v>
      </c>
      <c r="B21" s="124">
        <v>0.24479999999999791</v>
      </c>
    </row>
    <row r="22" spans="1:2">
      <c r="A22" s="121" t="s">
        <v>1</v>
      </c>
      <c r="B22" s="124">
        <v>0.35840000000000316</v>
      </c>
    </row>
    <row r="23" spans="1:2">
      <c r="A23" s="121" t="s">
        <v>13</v>
      </c>
      <c r="B23" s="124">
        <v>0.45140000000000668</v>
      </c>
    </row>
    <row r="24" spans="1:2">
      <c r="A24" s="121" t="s">
        <v>17</v>
      </c>
      <c r="B24" s="124">
        <v>0.4632000000000005</v>
      </c>
    </row>
    <row r="25" spans="1:2">
      <c r="A25" s="121" t="s">
        <v>22</v>
      </c>
      <c r="B25" s="124">
        <v>0.62669999999999959</v>
      </c>
    </row>
    <row r="26" spans="1:2">
      <c r="A26" s="121" t="s">
        <v>6</v>
      </c>
      <c r="B26" s="124">
        <v>0.73390000000000555</v>
      </c>
    </row>
    <row r="27" spans="1:2">
      <c r="A27" s="121" t="s">
        <v>32</v>
      </c>
      <c r="B27" s="124">
        <v>0.76360000000001094</v>
      </c>
    </row>
    <row r="28" spans="1:2">
      <c r="A28" s="121" t="s">
        <v>29</v>
      </c>
      <c r="B28" s="124">
        <v>0.78719999999999857</v>
      </c>
    </row>
    <row r="29" spans="1:2">
      <c r="A29" s="121" t="s">
        <v>7</v>
      </c>
      <c r="B29" s="124">
        <v>0.84210000000000207</v>
      </c>
    </row>
    <row r="30" spans="1:2">
      <c r="A30" s="121" t="s">
        <v>33</v>
      </c>
      <c r="B30" s="124">
        <v>0.90999999999999659</v>
      </c>
    </row>
    <row r="31" spans="1:2">
      <c r="A31" s="121" t="s">
        <v>5</v>
      </c>
      <c r="B31" s="124">
        <v>0.9380999999999915</v>
      </c>
    </row>
    <row r="32" spans="1:2">
      <c r="A32" s="121" t="s">
        <v>0</v>
      </c>
      <c r="B32" s="124">
        <v>1.1316000000000059</v>
      </c>
    </row>
    <row r="33" spans="1:2">
      <c r="A33" s="121" t="s">
        <v>3</v>
      </c>
      <c r="B33" s="124">
        <v>1.1619000000000028</v>
      </c>
    </row>
    <row r="34" spans="1:2">
      <c r="A34" s="121" t="s">
        <v>9</v>
      </c>
      <c r="B34" s="124">
        <v>1.4335000000000093</v>
      </c>
    </row>
    <row r="35" spans="1:2">
      <c r="A35" s="121" t="s">
        <v>23</v>
      </c>
      <c r="B35" s="124">
        <v>1.4814999999999969</v>
      </c>
    </row>
    <row r="36" spans="1:2">
      <c r="A36" s="121" t="s">
        <v>25</v>
      </c>
      <c r="B36" s="124">
        <v>1.7213999999999885</v>
      </c>
    </row>
    <row r="37" spans="1:2">
      <c r="A37" s="121" t="s">
        <v>16</v>
      </c>
      <c r="B37" s="124">
        <v>1.8974999999999937</v>
      </c>
    </row>
    <row r="38" spans="1:2">
      <c r="A38" s="121" t="s">
        <v>27</v>
      </c>
      <c r="B38" s="124">
        <v>1.9350999999999914</v>
      </c>
    </row>
  </sheetData>
  <autoFilter ref="A5:B5" xr:uid="{0900EDFD-1EB5-43BA-9DF7-2308B85E2354}">
    <sortState ref="A6:B38">
      <sortCondition ref="B5"/>
    </sortState>
  </autoFilter>
  <mergeCells count="1">
    <mergeCell ref="H1:I1"/>
  </mergeCells>
  <hyperlinks>
    <hyperlink ref="H1:I1" location="Index!A1" display="Regresar al Índice" xr:uid="{269EDE92-51A3-4108-B6B2-EB894419400D}"/>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55C10-E994-43C9-B5A6-4412E35916A7}">
  <sheetPr codeName="Hoja112"/>
  <dimension ref="A1:I29"/>
  <sheetViews>
    <sheetView topLeftCell="B1" workbookViewId="0">
      <selection activeCell="B19" sqref="B19"/>
    </sheetView>
  </sheetViews>
  <sheetFormatPr baseColWidth="10" defaultColWidth="9.140625" defaultRowHeight="12"/>
  <cols>
    <col min="1" max="1" width="60.7109375" style="79" customWidth="1"/>
    <col min="2" max="2" width="11.28515625" style="79" bestFit="1" customWidth="1"/>
    <col min="3" max="3" width="7.7109375" style="79" customWidth="1"/>
    <col min="4" max="5" width="11.7109375" style="79" customWidth="1"/>
    <col min="6" max="6" width="8" style="79" bestFit="1" customWidth="1"/>
    <col min="7" max="8" width="3.7109375" style="79" customWidth="1"/>
    <col min="9" max="16384" width="9.140625" style="79"/>
  </cols>
  <sheetData>
    <row r="1" spans="1:9" ht="15">
      <c r="A1" t="s">
        <v>1846</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757</v>
      </c>
      <c r="B6" s="79" t="s">
        <v>509</v>
      </c>
      <c r="C6" s="79" t="s">
        <v>0</v>
      </c>
      <c r="D6" s="79" t="s">
        <v>758</v>
      </c>
      <c r="E6" s="79" t="s">
        <v>759</v>
      </c>
      <c r="F6" s="79" t="s">
        <v>760</v>
      </c>
    </row>
    <row r="7" spans="1:9">
      <c r="A7" s="79">
        <v>2000</v>
      </c>
      <c r="B7" s="239">
        <v>36707.791666666664</v>
      </c>
      <c r="C7" s="79">
        <v>1019506</v>
      </c>
      <c r="D7" s="79">
        <v>1.3143459076996544E-2</v>
      </c>
      <c r="F7" s="159">
        <v>13226</v>
      </c>
      <c r="G7" s="79">
        <f>_xlfn.RANK.EQ(F7,$F$7:$F$28,1)</f>
        <v>22</v>
      </c>
    </row>
    <row r="8" spans="1:9">
      <c r="A8" s="79">
        <v>2001</v>
      </c>
      <c r="B8" s="239">
        <v>37072.791666666664</v>
      </c>
      <c r="C8" s="79">
        <v>1015524</v>
      </c>
      <c r="D8" s="79">
        <v>2.8202727843675834E-3</v>
      </c>
      <c r="E8" s="79">
        <v>-3.9058132075731056E-3</v>
      </c>
      <c r="F8" s="159">
        <v>2856</v>
      </c>
      <c r="G8" s="79">
        <f t="shared" ref="G8:G27" si="0">_xlfn.RANK.EQ(F8,$F$7:$F$28,1)</f>
        <v>8</v>
      </c>
    </row>
    <row r="9" spans="1:9">
      <c r="A9" s="79">
        <v>2002</v>
      </c>
      <c r="B9" s="239">
        <v>37437.791666666664</v>
      </c>
      <c r="C9" s="79">
        <v>1023783</v>
      </c>
      <c r="D9" s="79">
        <v>6.1818607105896817E-3</v>
      </c>
      <c r="E9" s="79">
        <v>8.1327472319709937E-3</v>
      </c>
      <c r="F9" s="159">
        <v>6290</v>
      </c>
      <c r="G9" s="79">
        <f t="shared" si="0"/>
        <v>19</v>
      </c>
    </row>
    <row r="10" spans="1:9">
      <c r="A10" s="79">
        <v>2003</v>
      </c>
      <c r="B10" s="239">
        <v>37802.791666666664</v>
      </c>
      <c r="C10" s="79">
        <v>1028176</v>
      </c>
      <c r="D10" s="79">
        <v>2.4510998750075785E-3</v>
      </c>
      <c r="E10" s="79">
        <v>4.2909483748021504E-3</v>
      </c>
      <c r="F10" s="159">
        <v>2514</v>
      </c>
      <c r="G10" s="79">
        <f t="shared" si="0"/>
        <v>6</v>
      </c>
    </row>
    <row r="11" spans="1:9">
      <c r="A11" s="79">
        <v>2004</v>
      </c>
      <c r="B11" s="239">
        <v>38168.791666666664</v>
      </c>
      <c r="C11" s="79">
        <v>1056562</v>
      </c>
      <c r="D11" s="79">
        <v>3.4846845785849734E-3</v>
      </c>
      <c r="E11" s="79">
        <v>2.7608113785966504E-2</v>
      </c>
      <c r="F11" s="159">
        <v>3669</v>
      </c>
      <c r="G11" s="79">
        <f t="shared" si="0"/>
        <v>11</v>
      </c>
    </row>
    <row r="12" spans="1:9">
      <c r="A12" s="79">
        <v>2005</v>
      </c>
      <c r="B12" s="239">
        <v>38533.791666666664</v>
      </c>
      <c r="C12" s="79">
        <v>1077279</v>
      </c>
      <c r="D12" s="79">
        <v>-4.9081097932102136E-4</v>
      </c>
      <c r="E12" s="79">
        <v>1.9607935928038334E-2</v>
      </c>
      <c r="F12" s="159">
        <v>-529</v>
      </c>
      <c r="G12" s="79">
        <f t="shared" si="0"/>
        <v>4</v>
      </c>
    </row>
    <row r="13" spans="1:9">
      <c r="A13" s="79">
        <v>2006</v>
      </c>
      <c r="B13" s="239">
        <v>38898.791666666664</v>
      </c>
      <c r="C13" s="79">
        <v>1132219</v>
      </c>
      <c r="D13" s="79">
        <v>2.6185243105674161E-3</v>
      </c>
      <c r="E13" s="79">
        <v>5.0998859162761034E-2</v>
      </c>
      <c r="F13" s="159">
        <v>2957</v>
      </c>
      <c r="G13" s="79">
        <f t="shared" si="0"/>
        <v>9</v>
      </c>
    </row>
    <row r="14" spans="1:9">
      <c r="A14" s="79">
        <v>2007</v>
      </c>
      <c r="B14" s="239">
        <v>39263.791666666664</v>
      </c>
      <c r="C14" s="79">
        <v>1186605</v>
      </c>
      <c r="D14" s="79">
        <v>4.4857132698894464E-3</v>
      </c>
      <c r="E14" s="79">
        <v>4.8034876644889479E-2</v>
      </c>
      <c r="F14" s="159">
        <v>5299</v>
      </c>
      <c r="G14" s="79">
        <f t="shared" si="0"/>
        <v>14</v>
      </c>
    </row>
    <row r="15" spans="1:9">
      <c r="A15" s="79">
        <v>2008</v>
      </c>
      <c r="B15" s="239">
        <v>39629.791666666664</v>
      </c>
      <c r="C15" s="79">
        <v>1220144</v>
      </c>
      <c r="D15" s="79">
        <v>7.1518086202249087E-4</v>
      </c>
      <c r="E15" s="79">
        <v>2.8264671057344204E-2</v>
      </c>
      <c r="F15" s="159">
        <v>872</v>
      </c>
      <c r="G15" s="79">
        <f t="shared" si="0"/>
        <v>5</v>
      </c>
    </row>
    <row r="16" spans="1:9">
      <c r="A16" s="79">
        <v>2009</v>
      </c>
      <c r="B16" s="239">
        <v>39994.791666666664</v>
      </c>
      <c r="C16" s="79">
        <v>1198518</v>
      </c>
      <c r="D16" s="79">
        <v>3.142882730717389E-3</v>
      </c>
      <c r="E16" s="79">
        <v>-1.7724137478854929E-2</v>
      </c>
      <c r="F16" s="159">
        <v>3755</v>
      </c>
      <c r="G16" s="79">
        <f t="shared" si="0"/>
        <v>12</v>
      </c>
    </row>
    <row r="17" spans="1:7">
      <c r="A17" s="79">
        <v>2010</v>
      </c>
      <c r="B17" s="239">
        <v>40359.791666666664</v>
      </c>
      <c r="C17" s="79">
        <v>1243416</v>
      </c>
      <c r="D17" s="79">
        <v>5.5728755989568057E-3</v>
      </c>
      <c r="E17" s="79">
        <v>3.7461264661857285E-2</v>
      </c>
      <c r="F17" s="159">
        <v>6891</v>
      </c>
      <c r="G17" s="79">
        <f t="shared" si="0"/>
        <v>20</v>
      </c>
    </row>
    <row r="18" spans="1:7">
      <c r="A18" s="79">
        <v>2011</v>
      </c>
      <c r="B18" s="239">
        <v>40724.791666666664</v>
      </c>
      <c r="C18" s="79">
        <v>1294392</v>
      </c>
      <c r="D18" s="79">
        <v>4.3217760094100832E-3</v>
      </c>
      <c r="E18" s="79">
        <v>4.0996738018491019E-2</v>
      </c>
      <c r="F18" s="159">
        <v>5570</v>
      </c>
      <c r="G18" s="79">
        <f t="shared" si="0"/>
        <v>16</v>
      </c>
    </row>
    <row r="19" spans="1:7">
      <c r="A19" s="79">
        <v>2012</v>
      </c>
      <c r="B19" s="239">
        <v>41090.791666666664</v>
      </c>
      <c r="C19" s="79">
        <v>1334119</v>
      </c>
      <c r="D19" s="79">
        <v>4.5978465572249494E-3</v>
      </c>
      <c r="E19" s="79">
        <v>3.0691629738131887E-2</v>
      </c>
      <c r="F19" s="159">
        <v>6106</v>
      </c>
      <c r="G19" s="79">
        <f t="shared" si="0"/>
        <v>18</v>
      </c>
    </row>
    <row r="20" spans="1:7">
      <c r="A20" s="79">
        <v>2013</v>
      </c>
      <c r="B20" s="239">
        <v>41455.791666666664</v>
      </c>
      <c r="C20" s="79">
        <v>1383564</v>
      </c>
      <c r="D20" s="79">
        <v>2.5324820715486585E-3</v>
      </c>
      <c r="E20" s="79">
        <v>3.7061911268784886E-2</v>
      </c>
      <c r="F20" s="159">
        <v>3495</v>
      </c>
      <c r="G20" s="79">
        <f t="shared" si="0"/>
        <v>10</v>
      </c>
    </row>
    <row r="21" spans="1:7">
      <c r="A21" s="79">
        <v>2014</v>
      </c>
      <c r="B21" s="239">
        <v>41820.791666666664</v>
      </c>
      <c r="C21" s="79">
        <v>1433741</v>
      </c>
      <c r="D21" s="79">
        <v>7.1093409758222759E-3</v>
      </c>
      <c r="E21" s="79">
        <v>3.6266482793712473E-2</v>
      </c>
      <c r="F21" s="159">
        <v>10121</v>
      </c>
      <c r="G21" s="79">
        <f t="shared" si="0"/>
        <v>21</v>
      </c>
    </row>
    <row r="22" spans="1:7">
      <c r="A22" s="79">
        <v>2015</v>
      </c>
      <c r="B22" s="239">
        <v>42185.791666666664</v>
      </c>
      <c r="C22" s="79">
        <v>1498787</v>
      </c>
      <c r="D22" s="79">
        <v>3.0101272243856503E-3</v>
      </c>
      <c r="E22" s="79">
        <v>4.5368026721702259E-2</v>
      </c>
      <c r="F22" s="159">
        <v>4498</v>
      </c>
      <c r="G22" s="79">
        <f t="shared" si="0"/>
        <v>13</v>
      </c>
    </row>
    <row r="23" spans="1:7">
      <c r="A23" s="79">
        <v>2016</v>
      </c>
      <c r="B23" s="239">
        <v>42551.791666666664</v>
      </c>
      <c r="C23" s="79">
        <v>1582329</v>
      </c>
      <c r="D23" s="79">
        <v>3.4816490459710359E-3</v>
      </c>
      <c r="E23" s="79">
        <v>5.5739741537656817E-2</v>
      </c>
      <c r="F23" s="159">
        <v>5490</v>
      </c>
      <c r="G23" s="79">
        <f t="shared" si="0"/>
        <v>15</v>
      </c>
    </row>
    <row r="24" spans="1:7">
      <c r="A24" s="79">
        <v>2017</v>
      </c>
      <c r="B24" s="239">
        <v>42916.791666666664</v>
      </c>
      <c r="C24" s="79">
        <v>1675221</v>
      </c>
      <c r="D24" s="79">
        <v>1.5783988936859394E-3</v>
      </c>
      <c r="E24" s="79">
        <v>5.8705869638994157E-2</v>
      </c>
      <c r="F24" s="159">
        <v>2640</v>
      </c>
      <c r="G24" s="79">
        <f t="shared" si="0"/>
        <v>7</v>
      </c>
    </row>
    <row r="25" spans="1:7">
      <c r="A25" s="79">
        <v>2018</v>
      </c>
      <c r="B25" s="239">
        <v>43281.791666666664</v>
      </c>
      <c r="C25" s="79">
        <v>1750450</v>
      </c>
      <c r="D25" s="79">
        <v>-3.0203565080053618E-3</v>
      </c>
      <c r="E25" s="79">
        <v>4.4906910789680898E-2</v>
      </c>
      <c r="F25" s="159">
        <v>-5303</v>
      </c>
      <c r="G25" s="79">
        <f t="shared" si="0"/>
        <v>2</v>
      </c>
    </row>
    <row r="26" spans="1:7">
      <c r="A26" s="79">
        <v>2019</v>
      </c>
      <c r="B26" s="239">
        <v>43646.791666666664</v>
      </c>
      <c r="C26" s="79">
        <v>1792119</v>
      </c>
      <c r="D26" s="79">
        <v>-2.4580651086675287E-3</v>
      </c>
      <c r="E26" s="79">
        <v>2.3804735925047948E-2</v>
      </c>
      <c r="F26" s="159">
        <v>-4416</v>
      </c>
      <c r="G26" s="79">
        <f t="shared" si="0"/>
        <v>3</v>
      </c>
    </row>
    <row r="27" spans="1:7">
      <c r="A27" s="79">
        <v>2020</v>
      </c>
      <c r="B27" s="239">
        <v>44012.791666666664</v>
      </c>
      <c r="C27" s="79">
        <v>1742635</v>
      </c>
      <c r="D27" s="79">
        <v>-7.4782217437983078E-3</v>
      </c>
      <c r="E27" s="79">
        <v>-2.7612005675962337E-2</v>
      </c>
      <c r="F27" s="159">
        <v>-13130</v>
      </c>
      <c r="G27" s="79">
        <f t="shared" si="0"/>
        <v>1</v>
      </c>
    </row>
    <row r="28" spans="1:7">
      <c r="A28" s="79">
        <v>2021</v>
      </c>
      <c r="B28" s="239">
        <v>44377.791666666664</v>
      </c>
      <c r="C28" s="79">
        <v>1826575</v>
      </c>
      <c r="D28" s="79">
        <v>3.1799471107241128E-3</v>
      </c>
      <c r="E28" s="79">
        <v>4.8168434583260478E-2</v>
      </c>
      <c r="F28" s="159">
        <v>5790</v>
      </c>
      <c r="G28" s="79">
        <f>_xlfn.RANK.EQ(F28,$F$7:$F$28,1)</f>
        <v>17</v>
      </c>
    </row>
    <row r="29" spans="1:7">
      <c r="D29" s="79">
        <f>C27/C26-1</f>
        <v>-2.7612005675962337E-2</v>
      </c>
    </row>
  </sheetData>
  <mergeCells count="1">
    <mergeCell ref="H1:I1"/>
  </mergeCells>
  <hyperlinks>
    <hyperlink ref="H1:I1" location="Index!A1" display="Regresar al Índice" xr:uid="{728D4D8D-725D-45F7-AF31-C0B02C4E28BD}"/>
  </hyperlinks>
  <pageMargins left="0.7" right="0.7" top="0.75" bottom="0.75" header="0.3" footer="0.3"/>
  <pageSetup paperSize="9" orientation="portrait" horizontalDpi="300" verticalDpi="30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D9B95-2519-41EA-8583-BF2D1BF358A4}">
  <sheetPr codeName="Hoja113"/>
  <dimension ref="A1:I445"/>
  <sheetViews>
    <sheetView topLeftCell="B1" workbookViewId="0">
      <selection activeCell="B19" sqref="B19"/>
    </sheetView>
  </sheetViews>
  <sheetFormatPr baseColWidth="10" defaultColWidth="9.140625" defaultRowHeight="12"/>
  <cols>
    <col min="1" max="1" width="60.7109375" style="79" customWidth="1"/>
    <col min="2" max="2" width="7.7109375" style="79" customWidth="1"/>
    <col min="3" max="4" width="11.7109375" style="79" customWidth="1"/>
    <col min="5" max="5" width="8.85546875" style="79" bestFit="1" customWidth="1"/>
    <col min="6" max="7" width="4.7109375" style="79" customWidth="1"/>
    <col min="8" max="8" width="10.7109375" style="79" customWidth="1"/>
    <col min="9" max="16384" width="9.140625" style="79"/>
  </cols>
  <sheetData>
    <row r="1" spans="1:9" ht="15">
      <c r="A1" t="s">
        <v>1847</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509</v>
      </c>
      <c r="B6" s="79" t="s">
        <v>0</v>
      </c>
      <c r="C6" s="79" t="s">
        <v>758</v>
      </c>
      <c r="D6" s="79" t="s">
        <v>759</v>
      </c>
      <c r="E6" s="242" t="s">
        <v>760</v>
      </c>
      <c r="F6" s="79" t="s">
        <v>757</v>
      </c>
      <c r="G6" s="79" t="s">
        <v>761</v>
      </c>
      <c r="H6" s="79" t="s">
        <v>762</v>
      </c>
    </row>
    <row r="7" spans="1:9">
      <c r="A7" s="239" t="s">
        <v>894</v>
      </c>
      <c r="B7" s="79">
        <v>986809</v>
      </c>
      <c r="E7" s="159">
        <v>688</v>
      </c>
      <c r="F7" s="79">
        <v>2000</v>
      </c>
      <c r="G7" s="79">
        <v>1</v>
      </c>
      <c r="H7" s="79">
        <v>688</v>
      </c>
    </row>
    <row r="8" spans="1:9">
      <c r="A8" s="239" t="s">
        <v>895</v>
      </c>
      <c r="B8" s="79">
        <v>995832</v>
      </c>
      <c r="C8" s="79">
        <v>9.1436134044176054E-3</v>
      </c>
      <c r="E8" s="159">
        <v>9023</v>
      </c>
      <c r="F8" s="79">
        <v>2000</v>
      </c>
      <c r="G8" s="79">
        <v>2</v>
      </c>
      <c r="H8" s="79">
        <v>9711</v>
      </c>
    </row>
    <row r="9" spans="1:9">
      <c r="A9" s="239" t="s">
        <v>803</v>
      </c>
      <c r="B9" s="79">
        <v>1001069</v>
      </c>
      <c r="C9" s="79">
        <v>5.258919175122001E-3</v>
      </c>
      <c r="E9" s="159">
        <v>5237</v>
      </c>
      <c r="F9" s="79">
        <v>2000</v>
      </c>
      <c r="G9" s="79">
        <v>3</v>
      </c>
      <c r="H9" s="79">
        <v>14948</v>
      </c>
    </row>
    <row r="10" spans="1:9">
      <c r="A10" s="239" t="s">
        <v>879</v>
      </c>
      <c r="B10" s="79">
        <v>999403</v>
      </c>
      <c r="C10" s="79">
        <v>-1.6642209478068271E-3</v>
      </c>
      <c r="E10" s="159">
        <v>-1666</v>
      </c>
      <c r="F10" s="79">
        <v>2000</v>
      </c>
      <c r="G10" s="79">
        <v>4</v>
      </c>
      <c r="H10" s="79">
        <v>13282</v>
      </c>
    </row>
    <row r="11" spans="1:9">
      <c r="A11" s="239" t="s">
        <v>893</v>
      </c>
      <c r="B11" s="79">
        <v>1002441</v>
      </c>
      <c r="C11" s="79">
        <v>3.0398147694172817E-3</v>
      </c>
      <c r="E11" s="159">
        <v>3038</v>
      </c>
      <c r="F11" s="79">
        <v>2000</v>
      </c>
      <c r="G11" s="79">
        <v>5</v>
      </c>
      <c r="H11" s="79">
        <v>16320</v>
      </c>
    </row>
    <row r="12" spans="1:9">
      <c r="A12" s="239" t="s">
        <v>896</v>
      </c>
      <c r="B12" s="79">
        <v>1006280</v>
      </c>
      <c r="C12" s="79">
        <v>3.8296518199076868E-3</v>
      </c>
      <c r="E12" s="159">
        <v>3839</v>
      </c>
      <c r="F12" s="79">
        <v>2000</v>
      </c>
      <c r="G12" s="79">
        <v>6</v>
      </c>
      <c r="H12" s="79">
        <v>20159</v>
      </c>
    </row>
    <row r="13" spans="1:9">
      <c r="A13" s="239" t="s">
        <v>897</v>
      </c>
      <c r="B13" s="79">
        <v>1019506</v>
      </c>
      <c r="C13" s="79">
        <v>1.3143459076996544E-2</v>
      </c>
      <c r="E13" s="159">
        <v>13226</v>
      </c>
      <c r="F13" s="79">
        <v>2000</v>
      </c>
      <c r="G13" s="79">
        <v>7</v>
      </c>
      <c r="H13" s="79">
        <v>33385</v>
      </c>
    </row>
    <row r="14" spans="1:9">
      <c r="A14" s="239" t="s">
        <v>898</v>
      </c>
      <c r="B14" s="79">
        <v>1028391</v>
      </c>
      <c r="C14" s="79">
        <v>8.7150051103181969E-3</v>
      </c>
      <c r="E14" s="159">
        <v>8885</v>
      </c>
      <c r="F14" s="79">
        <v>2000</v>
      </c>
      <c r="G14" s="79">
        <v>8</v>
      </c>
      <c r="H14" s="79">
        <v>42270</v>
      </c>
    </row>
    <row r="15" spans="1:9">
      <c r="A15" s="239" t="s">
        <v>899</v>
      </c>
      <c r="B15" s="79">
        <v>1035137</v>
      </c>
      <c r="C15" s="79">
        <v>6.559761802660713E-3</v>
      </c>
      <c r="E15" s="159">
        <v>6746</v>
      </c>
      <c r="F15" s="79">
        <v>2000</v>
      </c>
      <c r="G15" s="79">
        <v>9</v>
      </c>
      <c r="H15" s="79">
        <v>49016</v>
      </c>
    </row>
    <row r="16" spans="1:9">
      <c r="A16" s="239" t="s">
        <v>900</v>
      </c>
      <c r="B16" s="79">
        <v>1046247</v>
      </c>
      <c r="C16" s="79">
        <v>1.0732878836327897E-2</v>
      </c>
      <c r="E16" s="159">
        <v>11110</v>
      </c>
      <c r="F16" s="79">
        <v>2000</v>
      </c>
      <c r="G16" s="79">
        <v>10</v>
      </c>
      <c r="H16" s="79">
        <v>60126</v>
      </c>
    </row>
    <row r="17" spans="1:9">
      <c r="A17" s="239" t="s">
        <v>901</v>
      </c>
      <c r="B17" s="79">
        <v>1054346</v>
      </c>
      <c r="C17" s="79">
        <v>7.7410018857879681E-3</v>
      </c>
      <c r="E17" s="159">
        <v>8099</v>
      </c>
      <c r="F17" s="79">
        <v>2000</v>
      </c>
      <c r="G17" s="79">
        <v>11</v>
      </c>
      <c r="H17" s="79">
        <v>68225</v>
      </c>
    </row>
    <row r="18" spans="1:9">
      <c r="A18" s="239" t="s">
        <v>902</v>
      </c>
      <c r="B18" s="79">
        <v>1034215</v>
      </c>
      <c r="C18" s="79">
        <v>-1.909335265652834E-2</v>
      </c>
      <c r="E18" s="159">
        <v>-20131</v>
      </c>
      <c r="F18" s="79">
        <v>2000</v>
      </c>
      <c r="G18" s="79">
        <v>12</v>
      </c>
      <c r="H18" s="79">
        <v>48094</v>
      </c>
    </row>
    <row r="19" spans="1:9">
      <c r="A19" s="239" t="s">
        <v>894</v>
      </c>
      <c r="B19" s="79">
        <v>1034052</v>
      </c>
      <c r="C19" s="79">
        <v>-1.5760746073112397E-4</v>
      </c>
      <c r="D19" s="79">
        <v>4.7874512696985949E-2</v>
      </c>
      <c r="E19" s="159">
        <v>-163</v>
      </c>
      <c r="F19" s="79">
        <v>2001</v>
      </c>
      <c r="G19" s="79">
        <v>1</v>
      </c>
      <c r="H19" s="79">
        <v>-163</v>
      </c>
      <c r="I19" s="164"/>
    </row>
    <row r="20" spans="1:9">
      <c r="A20" s="239" t="s">
        <v>895</v>
      </c>
      <c r="B20" s="79">
        <v>1033583</v>
      </c>
      <c r="C20" s="79">
        <v>-4.5355552718817638E-4</v>
      </c>
      <c r="D20" s="79">
        <v>3.7909004731721874E-2</v>
      </c>
      <c r="E20" s="159">
        <v>-469</v>
      </c>
      <c r="F20" s="79">
        <v>2001</v>
      </c>
      <c r="G20" s="79">
        <v>2</v>
      </c>
      <c r="H20" s="79">
        <v>-632</v>
      </c>
    </row>
    <row r="21" spans="1:9">
      <c r="A21" s="239" t="s">
        <v>803</v>
      </c>
      <c r="B21" s="79">
        <v>1026253</v>
      </c>
      <c r="C21" s="79">
        <v>-7.0918349082753629E-3</v>
      </c>
      <c r="D21" s="79">
        <v>2.5157107052560912E-2</v>
      </c>
      <c r="E21" s="159">
        <v>-7330</v>
      </c>
      <c r="F21" s="79">
        <v>2001</v>
      </c>
      <c r="G21" s="79">
        <v>3</v>
      </c>
      <c r="H21" s="79">
        <v>-7962</v>
      </c>
    </row>
    <row r="22" spans="1:9">
      <c r="A22" s="239" t="s">
        <v>879</v>
      </c>
      <c r="B22" s="79">
        <v>1021573</v>
      </c>
      <c r="C22" s="79">
        <v>-4.5602789955303535E-3</v>
      </c>
      <c r="D22" s="79">
        <v>2.2183243396307617E-2</v>
      </c>
      <c r="E22" s="159">
        <v>-4680</v>
      </c>
      <c r="F22" s="79">
        <v>2001</v>
      </c>
      <c r="G22" s="79">
        <v>4</v>
      </c>
      <c r="H22" s="79">
        <v>-12642</v>
      </c>
    </row>
    <row r="23" spans="1:9">
      <c r="A23" s="239" t="s">
        <v>893</v>
      </c>
      <c r="B23" s="79">
        <v>1017168</v>
      </c>
      <c r="C23" s="79">
        <v>-4.3119777049707153E-3</v>
      </c>
      <c r="D23" s="79">
        <v>1.4691138929872283E-2</v>
      </c>
      <c r="E23" s="159">
        <v>-4405</v>
      </c>
      <c r="F23" s="79">
        <v>2001</v>
      </c>
      <c r="G23" s="79">
        <v>5</v>
      </c>
      <c r="H23" s="79">
        <v>-17047</v>
      </c>
    </row>
    <row r="24" spans="1:9">
      <c r="A24" s="239" t="s">
        <v>896</v>
      </c>
      <c r="B24" s="79">
        <v>1012668</v>
      </c>
      <c r="C24" s="79">
        <v>-4.42404794488227E-3</v>
      </c>
      <c r="D24" s="79">
        <v>6.3481337202369037E-3</v>
      </c>
      <c r="E24" s="159">
        <v>-4500</v>
      </c>
      <c r="F24" s="79">
        <v>2001</v>
      </c>
      <c r="G24" s="79">
        <v>6</v>
      </c>
      <c r="H24" s="79">
        <v>-21547</v>
      </c>
    </row>
    <row r="25" spans="1:9">
      <c r="A25" s="239" t="s">
        <v>897</v>
      </c>
      <c r="B25" s="79">
        <v>1015524</v>
      </c>
      <c r="C25" s="79">
        <v>2.8202727843675834E-3</v>
      </c>
      <c r="D25" s="79">
        <v>-3.9058132075731056E-3</v>
      </c>
      <c r="E25" s="159">
        <v>2856</v>
      </c>
      <c r="F25" s="79">
        <v>2001</v>
      </c>
      <c r="G25" s="79">
        <v>7</v>
      </c>
      <c r="H25" s="79">
        <v>-18691</v>
      </c>
    </row>
    <row r="26" spans="1:9">
      <c r="A26" s="239" t="s">
        <v>898</v>
      </c>
      <c r="B26" s="79">
        <v>1017448</v>
      </c>
      <c r="C26" s="79">
        <v>1.8945884095304955E-3</v>
      </c>
      <c r="D26" s="79">
        <v>-1.0640894367998199E-2</v>
      </c>
      <c r="E26" s="159">
        <v>1924</v>
      </c>
      <c r="F26" s="79">
        <v>2001</v>
      </c>
      <c r="G26" s="79">
        <v>8</v>
      </c>
      <c r="H26" s="79">
        <v>-16767</v>
      </c>
    </row>
    <row r="27" spans="1:9">
      <c r="A27" s="239" t="s">
        <v>899</v>
      </c>
      <c r="B27" s="79">
        <v>1015693</v>
      </c>
      <c r="C27" s="79">
        <v>-1.7249038771514069E-3</v>
      </c>
      <c r="D27" s="79">
        <v>-1.8783987047125139E-2</v>
      </c>
      <c r="E27" s="159">
        <v>-1755</v>
      </c>
      <c r="F27" s="79">
        <v>2001</v>
      </c>
      <c r="G27" s="79">
        <v>9</v>
      </c>
      <c r="H27" s="79">
        <v>-18522</v>
      </c>
    </row>
    <row r="28" spans="1:9">
      <c r="A28" s="239" t="s">
        <v>900</v>
      </c>
      <c r="B28" s="79">
        <v>1023232</v>
      </c>
      <c r="C28" s="79">
        <v>7.4225184184590898E-3</v>
      </c>
      <c r="D28" s="79">
        <v>-2.1997673589506106E-2</v>
      </c>
      <c r="E28" s="159">
        <v>7539</v>
      </c>
      <c r="F28" s="79">
        <v>2001</v>
      </c>
      <c r="G28" s="79">
        <v>10</v>
      </c>
      <c r="H28" s="79">
        <v>-10983</v>
      </c>
    </row>
    <row r="29" spans="1:9">
      <c r="A29" s="239" t="s">
        <v>901</v>
      </c>
      <c r="B29" s="79">
        <v>1028481</v>
      </c>
      <c r="C29" s="79">
        <v>5.1298239304478077E-3</v>
      </c>
      <c r="D29" s="79">
        <v>-2.453179506537706E-2</v>
      </c>
      <c r="E29" s="159">
        <v>5249</v>
      </c>
      <c r="F29" s="79">
        <v>2001</v>
      </c>
      <c r="G29" s="79">
        <v>11</v>
      </c>
      <c r="H29" s="79">
        <v>-5734</v>
      </c>
    </row>
    <row r="30" spans="1:9">
      <c r="A30" s="239" t="s">
        <v>902</v>
      </c>
      <c r="B30" s="79">
        <v>1011723</v>
      </c>
      <c r="C30" s="79">
        <v>-1.6293932508232967E-2</v>
      </c>
      <c r="D30" s="79">
        <v>-2.1747895747015855E-2</v>
      </c>
      <c r="E30" s="159">
        <v>-16758</v>
      </c>
      <c r="F30" s="79">
        <v>2001</v>
      </c>
      <c r="G30" s="79">
        <v>12</v>
      </c>
      <c r="H30" s="79">
        <v>-22492</v>
      </c>
    </row>
    <row r="31" spans="1:9">
      <c r="A31" s="239" t="s">
        <v>894</v>
      </c>
      <c r="B31" s="79">
        <v>1011211</v>
      </c>
      <c r="C31" s="79">
        <v>-5.0606737219571762E-4</v>
      </c>
      <c r="D31" s="79">
        <v>-2.208883112261284E-2</v>
      </c>
      <c r="E31" s="159">
        <v>-512</v>
      </c>
      <c r="F31" s="79">
        <v>2002</v>
      </c>
      <c r="G31" s="79">
        <v>1</v>
      </c>
      <c r="H31" s="79">
        <v>-512</v>
      </c>
    </row>
    <row r="32" spans="1:9">
      <c r="A32" s="239" t="s">
        <v>895</v>
      </c>
      <c r="B32" s="79">
        <v>1021306</v>
      </c>
      <c r="C32" s="79">
        <v>9.9830796935556076E-3</v>
      </c>
      <c r="D32" s="79">
        <v>-1.1878097840231527E-2</v>
      </c>
      <c r="E32" s="159">
        <v>10095</v>
      </c>
      <c r="F32" s="79">
        <v>2002</v>
      </c>
      <c r="G32" s="79">
        <v>2</v>
      </c>
      <c r="H32" s="79">
        <v>9583</v>
      </c>
    </row>
    <row r="33" spans="1:8">
      <c r="A33" s="239" t="s">
        <v>803</v>
      </c>
      <c r="B33" s="79">
        <v>1017902</v>
      </c>
      <c r="C33" s="79">
        <v>-3.3329873710719049E-3</v>
      </c>
      <c r="D33" s="79">
        <v>-8.137369634973024E-3</v>
      </c>
      <c r="E33" s="159">
        <v>-3404</v>
      </c>
      <c r="F33" s="79">
        <v>2002</v>
      </c>
      <c r="G33" s="79">
        <v>3</v>
      </c>
      <c r="H33" s="79">
        <v>6179</v>
      </c>
    </row>
    <row r="34" spans="1:8">
      <c r="A34" s="239" t="s">
        <v>879</v>
      </c>
      <c r="B34" s="79">
        <v>1025252</v>
      </c>
      <c r="C34" s="79">
        <v>7.2207344125465589E-3</v>
      </c>
      <c r="D34" s="79">
        <v>3.6013089617676908E-3</v>
      </c>
      <c r="E34" s="159">
        <v>7350</v>
      </c>
      <c r="F34" s="79">
        <v>2002</v>
      </c>
      <c r="G34" s="79">
        <v>4</v>
      </c>
      <c r="H34" s="79">
        <v>13529</v>
      </c>
    </row>
    <row r="35" spans="1:8">
      <c r="A35" s="239" t="s">
        <v>893</v>
      </c>
      <c r="B35" s="79">
        <v>1020616</v>
      </c>
      <c r="C35" s="79">
        <v>-4.5218151244766913E-3</v>
      </c>
      <c r="D35" s="79">
        <v>3.3898038475452807E-3</v>
      </c>
      <c r="E35" s="159">
        <v>-4636</v>
      </c>
      <c r="F35" s="79">
        <v>2002</v>
      </c>
      <c r="G35" s="79">
        <v>5</v>
      </c>
      <c r="H35" s="79">
        <v>8893</v>
      </c>
    </row>
    <row r="36" spans="1:8">
      <c r="A36" s="239" t="s">
        <v>896</v>
      </c>
      <c r="B36" s="79">
        <v>1017493</v>
      </c>
      <c r="C36" s="79">
        <v>-3.0599167561551344E-3</v>
      </c>
      <c r="D36" s="79">
        <v>4.7646415212092563E-3</v>
      </c>
      <c r="E36" s="159">
        <v>-3123</v>
      </c>
      <c r="F36" s="79">
        <v>2002</v>
      </c>
      <c r="G36" s="79">
        <v>6</v>
      </c>
      <c r="H36" s="79">
        <v>5770</v>
      </c>
    </row>
    <row r="37" spans="1:8">
      <c r="A37" s="239" t="s">
        <v>897</v>
      </c>
      <c r="B37" s="79">
        <v>1023783</v>
      </c>
      <c r="C37" s="79">
        <v>6.1818607105896817E-3</v>
      </c>
      <c r="D37" s="79">
        <v>8.1327472319709937E-3</v>
      </c>
      <c r="E37" s="159">
        <v>6290</v>
      </c>
      <c r="F37" s="79">
        <v>2002</v>
      </c>
      <c r="G37" s="79">
        <v>7</v>
      </c>
      <c r="H37" s="79">
        <v>12060</v>
      </c>
    </row>
    <row r="38" spans="1:8">
      <c r="A38" s="239" t="s">
        <v>898</v>
      </c>
      <c r="B38" s="79">
        <v>1022753</v>
      </c>
      <c r="C38" s="79">
        <v>-1.0060725759267752E-3</v>
      </c>
      <c r="D38" s="79">
        <v>5.2140256799364515E-3</v>
      </c>
      <c r="E38" s="159">
        <v>-1030</v>
      </c>
      <c r="F38" s="79">
        <v>2002</v>
      </c>
      <c r="G38" s="79">
        <v>8</v>
      </c>
      <c r="H38" s="79">
        <v>11030</v>
      </c>
    </row>
    <row r="39" spans="1:8">
      <c r="A39" s="239" t="s">
        <v>899</v>
      </c>
      <c r="B39" s="79">
        <v>1029827</v>
      </c>
      <c r="C39" s="79">
        <v>6.9166260084301268E-3</v>
      </c>
      <c r="D39" s="79">
        <v>1.3915622141729811E-2</v>
      </c>
      <c r="E39" s="159">
        <v>7074</v>
      </c>
      <c r="F39" s="79">
        <v>2002</v>
      </c>
      <c r="G39" s="79">
        <v>9</v>
      </c>
      <c r="H39" s="79">
        <v>18104</v>
      </c>
    </row>
    <row r="40" spans="1:8">
      <c r="A40" s="239" t="s">
        <v>900</v>
      </c>
      <c r="B40" s="79">
        <v>1038774</v>
      </c>
      <c r="C40" s="79">
        <v>8.6878669912520134E-3</v>
      </c>
      <c r="D40" s="79">
        <v>1.5189126219664839E-2</v>
      </c>
      <c r="E40" s="159">
        <v>8947</v>
      </c>
      <c r="F40" s="79">
        <v>2002</v>
      </c>
      <c r="G40" s="79">
        <v>10</v>
      </c>
      <c r="H40" s="79">
        <v>27051</v>
      </c>
    </row>
    <row r="41" spans="1:8">
      <c r="A41" s="239" t="s">
        <v>901</v>
      </c>
      <c r="B41" s="79">
        <v>1046838</v>
      </c>
      <c r="C41" s="79">
        <v>7.7629975336310775E-3</v>
      </c>
      <c r="D41" s="79">
        <v>1.7848652527368003E-2</v>
      </c>
      <c r="E41" s="159">
        <v>8064</v>
      </c>
      <c r="F41" s="79">
        <v>2002</v>
      </c>
      <c r="G41" s="79">
        <v>11</v>
      </c>
      <c r="H41" s="79">
        <v>35115</v>
      </c>
    </row>
    <row r="42" spans="1:8">
      <c r="A42" s="239" t="s">
        <v>902</v>
      </c>
      <c r="B42" s="79">
        <v>1029691</v>
      </c>
      <c r="C42" s="79">
        <v>-1.6379802796612219E-2</v>
      </c>
      <c r="D42" s="79">
        <v>1.7759801842994527E-2</v>
      </c>
      <c r="E42" s="159">
        <v>-17147</v>
      </c>
      <c r="F42" s="79">
        <v>2002</v>
      </c>
      <c r="G42" s="79">
        <v>12</v>
      </c>
      <c r="H42" s="79">
        <v>17968</v>
      </c>
    </row>
    <row r="43" spans="1:8">
      <c r="A43" s="239" t="s">
        <v>894</v>
      </c>
      <c r="B43" s="79">
        <v>1031082</v>
      </c>
      <c r="C43" s="79">
        <v>1.3508907041044349E-3</v>
      </c>
      <c r="D43" s="79">
        <v>1.9650696046621396E-2</v>
      </c>
      <c r="E43" s="159">
        <v>1391</v>
      </c>
      <c r="F43" s="79">
        <v>2003</v>
      </c>
      <c r="G43" s="79">
        <v>1</v>
      </c>
      <c r="H43" s="79">
        <v>1391</v>
      </c>
    </row>
    <row r="44" spans="1:8">
      <c r="A44" s="239" t="s">
        <v>895</v>
      </c>
      <c r="B44" s="79">
        <v>1034757</v>
      </c>
      <c r="C44" s="79">
        <v>3.5642170069887236E-3</v>
      </c>
      <c r="D44" s="79">
        <v>1.3170391635807466E-2</v>
      </c>
      <c r="E44" s="159">
        <v>3675</v>
      </c>
      <c r="F44" s="79">
        <v>2003</v>
      </c>
      <c r="G44" s="79">
        <v>2</v>
      </c>
      <c r="H44" s="79">
        <v>5066</v>
      </c>
    </row>
    <row r="45" spans="1:8">
      <c r="A45" s="239" t="s">
        <v>803</v>
      </c>
      <c r="B45" s="79">
        <v>1034228</v>
      </c>
      <c r="C45" s="79">
        <v>-5.1123113929163466E-4</v>
      </c>
      <c r="D45" s="79">
        <v>1.60388721114606E-2</v>
      </c>
      <c r="E45" s="159">
        <v>-529</v>
      </c>
      <c r="F45" s="79">
        <v>2003</v>
      </c>
      <c r="G45" s="79">
        <v>3</v>
      </c>
      <c r="H45" s="79">
        <v>4537</v>
      </c>
    </row>
    <row r="46" spans="1:8">
      <c r="A46" s="239" t="s">
        <v>879</v>
      </c>
      <c r="B46" s="79">
        <v>1034680</v>
      </c>
      <c r="C46" s="79">
        <v>4.3704096195429365E-4</v>
      </c>
      <c r="D46" s="79">
        <v>9.1957879623740801E-3</v>
      </c>
      <c r="E46" s="159">
        <v>452</v>
      </c>
      <c r="F46" s="79">
        <v>2003</v>
      </c>
      <c r="G46" s="79">
        <v>4</v>
      </c>
      <c r="H46" s="79">
        <v>4989</v>
      </c>
    </row>
    <row r="47" spans="1:8">
      <c r="A47" s="239" t="s">
        <v>893</v>
      </c>
      <c r="B47" s="79">
        <v>1026751</v>
      </c>
      <c r="C47" s="79">
        <v>-7.6632388757876813E-3</v>
      </c>
      <c r="D47" s="79">
        <v>6.0110756641087448E-3</v>
      </c>
      <c r="E47" s="159">
        <v>-7929</v>
      </c>
      <c r="F47" s="79">
        <v>2003</v>
      </c>
      <c r="G47" s="79">
        <v>5</v>
      </c>
      <c r="H47" s="79">
        <v>-2940</v>
      </c>
    </row>
    <row r="48" spans="1:8">
      <c r="A48" s="239" t="s">
        <v>896</v>
      </c>
      <c r="B48" s="79">
        <v>1025662</v>
      </c>
      <c r="C48" s="79">
        <v>-1.0606271627687791E-3</v>
      </c>
      <c r="D48" s="79">
        <v>8.0285564618134408E-3</v>
      </c>
      <c r="E48" s="159">
        <v>-1089</v>
      </c>
      <c r="F48" s="79">
        <v>2003</v>
      </c>
      <c r="G48" s="79">
        <v>6</v>
      </c>
      <c r="H48" s="79">
        <v>-4029</v>
      </c>
    </row>
    <row r="49" spans="1:8">
      <c r="A49" s="239" t="s">
        <v>897</v>
      </c>
      <c r="B49" s="79">
        <v>1028176</v>
      </c>
      <c r="C49" s="79">
        <v>2.4510998750075785E-3</v>
      </c>
      <c r="D49" s="79">
        <v>4.2909483748021504E-3</v>
      </c>
      <c r="E49" s="159">
        <v>2514</v>
      </c>
      <c r="F49" s="79">
        <v>2003</v>
      </c>
      <c r="G49" s="79">
        <v>7</v>
      </c>
      <c r="H49" s="79">
        <v>-1515</v>
      </c>
    </row>
    <row r="50" spans="1:8">
      <c r="A50" s="239" t="s">
        <v>898</v>
      </c>
      <c r="B50" s="79">
        <v>1027412</v>
      </c>
      <c r="C50" s="79">
        <v>-7.430634443907902E-4</v>
      </c>
      <c r="D50" s="79">
        <v>4.5553520742545039E-3</v>
      </c>
      <c r="E50" s="159">
        <v>-764</v>
      </c>
      <c r="F50" s="79">
        <v>2003</v>
      </c>
      <c r="G50" s="79">
        <v>8</v>
      </c>
      <c r="H50" s="79">
        <v>-2279</v>
      </c>
    </row>
    <row r="51" spans="1:8">
      <c r="A51" s="239" t="s">
        <v>899</v>
      </c>
      <c r="B51" s="79">
        <v>1035397</v>
      </c>
      <c r="C51" s="79">
        <v>7.7719551650166085E-3</v>
      </c>
      <c r="D51" s="79">
        <v>5.4086754377191681E-3</v>
      </c>
      <c r="E51" s="159">
        <v>7985</v>
      </c>
      <c r="F51" s="79">
        <v>2003</v>
      </c>
      <c r="G51" s="79">
        <v>9</v>
      </c>
      <c r="H51" s="79">
        <v>5706</v>
      </c>
    </row>
    <row r="52" spans="1:8">
      <c r="A52" s="239" t="s">
        <v>900</v>
      </c>
      <c r="B52" s="79">
        <v>1044767</v>
      </c>
      <c r="C52" s="79">
        <v>9.0496688709740258E-3</v>
      </c>
      <c r="D52" s="79">
        <v>5.7693011184338783E-3</v>
      </c>
      <c r="E52" s="159">
        <v>9370</v>
      </c>
      <c r="F52" s="79">
        <v>2003</v>
      </c>
      <c r="G52" s="79">
        <v>10</v>
      </c>
      <c r="H52" s="79">
        <v>15076</v>
      </c>
    </row>
    <row r="53" spans="1:8">
      <c r="A53" s="239" t="s">
        <v>901</v>
      </c>
      <c r="B53" s="79">
        <v>1047273</v>
      </c>
      <c r="C53" s="79">
        <v>2.3986209365340905E-3</v>
      </c>
      <c r="D53" s="79">
        <v>4.1553707450425748E-4</v>
      </c>
      <c r="E53" s="159">
        <v>2506</v>
      </c>
      <c r="F53" s="79">
        <v>2003</v>
      </c>
      <c r="G53" s="79">
        <v>11</v>
      </c>
      <c r="H53" s="79">
        <v>17582</v>
      </c>
    </row>
    <row r="54" spans="1:8">
      <c r="A54" s="239" t="s">
        <v>902</v>
      </c>
      <c r="B54" s="79">
        <v>1041281</v>
      </c>
      <c r="C54" s="79">
        <v>-5.7215262877969852E-3</v>
      </c>
      <c r="D54" s="79">
        <v>1.1255803925643626E-2</v>
      </c>
      <c r="E54" s="159">
        <v>-5992</v>
      </c>
      <c r="F54" s="79">
        <v>2003</v>
      </c>
      <c r="G54" s="79">
        <v>12</v>
      </c>
      <c r="H54" s="79">
        <v>11590</v>
      </c>
    </row>
    <row r="55" spans="1:8">
      <c r="A55" s="239" t="s">
        <v>894</v>
      </c>
      <c r="B55" s="79">
        <v>1040993</v>
      </c>
      <c r="C55" s="79">
        <v>-2.7658240186845262E-4</v>
      </c>
      <c r="D55" s="79">
        <v>9.6122325867389335E-3</v>
      </c>
      <c r="E55" s="159">
        <v>-288</v>
      </c>
      <c r="F55" s="79">
        <v>2004</v>
      </c>
      <c r="G55" s="79">
        <v>1</v>
      </c>
      <c r="H55" s="79">
        <v>-288</v>
      </c>
    </row>
    <row r="56" spans="1:8">
      <c r="A56" s="239" t="s">
        <v>895</v>
      </c>
      <c r="B56" s="79">
        <v>1045612</v>
      </c>
      <c r="C56" s="79">
        <v>4.437109567499542E-3</v>
      </c>
      <c r="D56" s="79">
        <v>1.0490385665426816E-2</v>
      </c>
      <c r="E56" s="159">
        <v>4619</v>
      </c>
      <c r="F56" s="79">
        <v>2004</v>
      </c>
      <c r="G56" s="79">
        <v>2</v>
      </c>
      <c r="H56" s="79">
        <v>4331</v>
      </c>
    </row>
    <row r="57" spans="1:8">
      <c r="A57" s="239" t="s">
        <v>803</v>
      </c>
      <c r="B57" s="79">
        <v>1056463</v>
      </c>
      <c r="C57" s="79">
        <v>1.0377654426307226E-2</v>
      </c>
      <c r="D57" s="79">
        <v>2.149912785188568E-2</v>
      </c>
      <c r="E57" s="159">
        <v>10851</v>
      </c>
      <c r="F57" s="79">
        <v>2004</v>
      </c>
      <c r="G57" s="79">
        <v>3</v>
      </c>
      <c r="H57" s="79">
        <v>15182</v>
      </c>
    </row>
    <row r="58" spans="1:8">
      <c r="A58" s="239" t="s">
        <v>879</v>
      </c>
      <c r="B58" s="79">
        <v>1058029</v>
      </c>
      <c r="C58" s="79">
        <v>1.4823046334797585E-3</v>
      </c>
      <c r="D58" s="79">
        <v>2.2566397340240352E-2</v>
      </c>
      <c r="E58" s="159">
        <v>1566</v>
      </c>
      <c r="F58" s="79">
        <v>2004</v>
      </c>
      <c r="G58" s="79">
        <v>4</v>
      </c>
      <c r="H58" s="79">
        <v>16748</v>
      </c>
    </row>
    <row r="59" spans="1:8">
      <c r="A59" s="239" t="s">
        <v>893</v>
      </c>
      <c r="B59" s="79">
        <v>1053918</v>
      </c>
      <c r="C59" s="79">
        <v>-3.8855267672247562E-3</v>
      </c>
      <c r="D59" s="79">
        <v>2.6459190202882787E-2</v>
      </c>
      <c r="E59" s="159">
        <v>-4111</v>
      </c>
      <c r="F59" s="79">
        <v>2004</v>
      </c>
      <c r="G59" s="79">
        <v>5</v>
      </c>
      <c r="H59" s="79">
        <v>12637</v>
      </c>
    </row>
    <row r="60" spans="1:8">
      <c r="A60" s="239" t="s">
        <v>896</v>
      </c>
      <c r="B60" s="79">
        <v>1052893</v>
      </c>
      <c r="C60" s="79">
        <v>-9.7256143267310247E-4</v>
      </c>
      <c r="D60" s="79">
        <v>2.6549682059001878E-2</v>
      </c>
      <c r="E60" s="159">
        <v>-1025</v>
      </c>
      <c r="F60" s="79">
        <v>2004</v>
      </c>
      <c r="G60" s="79">
        <v>6</v>
      </c>
      <c r="H60" s="79">
        <v>11612</v>
      </c>
    </row>
    <row r="61" spans="1:8">
      <c r="A61" s="239" t="s">
        <v>897</v>
      </c>
      <c r="B61" s="79">
        <v>1056562</v>
      </c>
      <c r="C61" s="79">
        <v>3.4846845785849734E-3</v>
      </c>
      <c r="D61" s="79">
        <v>2.7608113785966504E-2</v>
      </c>
      <c r="E61" s="159">
        <v>3669</v>
      </c>
      <c r="F61" s="79">
        <v>2004</v>
      </c>
      <c r="G61" s="79">
        <v>7</v>
      </c>
      <c r="H61" s="79">
        <v>15281</v>
      </c>
    </row>
    <row r="62" spans="1:8">
      <c r="A62" s="239" t="s">
        <v>898</v>
      </c>
      <c r="B62" s="79">
        <v>1056251</v>
      </c>
      <c r="C62" s="79">
        <v>-2.9435092308827127E-4</v>
      </c>
      <c r="D62" s="79">
        <v>2.8069557295417935E-2</v>
      </c>
      <c r="E62" s="159">
        <v>-311</v>
      </c>
      <c r="F62" s="79">
        <v>2004</v>
      </c>
      <c r="G62" s="79">
        <v>8</v>
      </c>
      <c r="H62" s="79">
        <v>14970</v>
      </c>
    </row>
    <row r="63" spans="1:8">
      <c r="A63" s="239" t="s">
        <v>899</v>
      </c>
      <c r="B63" s="79">
        <v>1060955</v>
      </c>
      <c r="C63" s="79">
        <v>4.4534869079413397E-3</v>
      </c>
      <c r="D63" s="79">
        <v>2.4684251547957059E-2</v>
      </c>
      <c r="E63" s="159">
        <v>4704</v>
      </c>
      <c r="F63" s="79">
        <v>2004</v>
      </c>
      <c r="G63" s="79">
        <v>9</v>
      </c>
      <c r="H63" s="79">
        <v>19674</v>
      </c>
    </row>
    <row r="64" spans="1:8">
      <c r="A64" s="239" t="s">
        <v>900</v>
      </c>
      <c r="B64" s="79">
        <v>1064156</v>
      </c>
      <c r="C64" s="79">
        <v>3.0170930906587845E-3</v>
      </c>
      <c r="D64" s="79">
        <v>1.8558204843759363E-2</v>
      </c>
      <c r="E64" s="159">
        <v>3201</v>
      </c>
      <c r="F64" s="79">
        <v>2004</v>
      </c>
      <c r="G64" s="79">
        <v>10</v>
      </c>
      <c r="H64" s="79">
        <v>22875</v>
      </c>
    </row>
    <row r="65" spans="1:8">
      <c r="A65" s="239" t="s">
        <v>901</v>
      </c>
      <c r="B65" s="79">
        <v>1075523</v>
      </c>
      <c r="C65" s="79">
        <v>1.0681704562113037E-2</v>
      </c>
      <c r="D65" s="79">
        <v>2.6974819364196323E-2</v>
      </c>
      <c r="E65" s="159">
        <v>11367</v>
      </c>
      <c r="F65" s="79">
        <v>2004</v>
      </c>
      <c r="G65" s="79">
        <v>11</v>
      </c>
      <c r="H65" s="79">
        <v>34242</v>
      </c>
    </row>
    <row r="66" spans="1:8">
      <c r="A66" s="239" t="s">
        <v>902</v>
      </c>
      <c r="B66" s="79">
        <v>1062895</v>
      </c>
      <c r="C66" s="79">
        <v>-1.1741264482489022E-2</v>
      </c>
      <c r="D66" s="79">
        <v>2.075712511800365E-2</v>
      </c>
      <c r="E66" s="159">
        <v>-12628</v>
      </c>
      <c r="F66" s="79">
        <v>2004</v>
      </c>
      <c r="G66" s="79">
        <v>12</v>
      </c>
      <c r="H66" s="79">
        <v>21614</v>
      </c>
    </row>
    <row r="67" spans="1:8">
      <c r="A67" s="239" t="s">
        <v>894</v>
      </c>
      <c r="B67" s="79">
        <v>1067563</v>
      </c>
      <c r="C67" s="79">
        <v>4.3917790562566505E-3</v>
      </c>
      <c r="D67" s="79">
        <v>2.5523706691591652E-2</v>
      </c>
      <c r="E67" s="159">
        <v>4668</v>
      </c>
      <c r="F67" s="79">
        <v>2005</v>
      </c>
      <c r="G67" s="79">
        <v>1</v>
      </c>
      <c r="H67" s="79">
        <v>4668</v>
      </c>
    </row>
    <row r="68" spans="1:8">
      <c r="A68" s="239" t="s">
        <v>895</v>
      </c>
      <c r="B68" s="79">
        <v>1073734</v>
      </c>
      <c r="C68" s="79">
        <v>5.7804551113143088E-3</v>
      </c>
      <c r="D68" s="79">
        <v>2.6895253688748788E-2</v>
      </c>
      <c r="E68" s="159">
        <v>6171</v>
      </c>
      <c r="F68" s="79">
        <v>2005</v>
      </c>
      <c r="G68" s="79">
        <v>2</v>
      </c>
      <c r="H68" s="79">
        <v>10839</v>
      </c>
    </row>
    <row r="69" spans="1:8">
      <c r="A69" s="239" t="s">
        <v>803</v>
      </c>
      <c r="B69" s="79">
        <v>1074159</v>
      </c>
      <c r="C69" s="79">
        <v>3.9581497838381274E-4</v>
      </c>
      <c r="D69" s="79">
        <v>1.6750231669258708E-2</v>
      </c>
      <c r="E69" s="159">
        <v>425</v>
      </c>
      <c r="F69" s="79">
        <v>2005</v>
      </c>
      <c r="G69" s="79">
        <v>3</v>
      </c>
      <c r="H69" s="79">
        <v>11264</v>
      </c>
    </row>
    <row r="70" spans="1:8">
      <c r="A70" s="239" t="s">
        <v>879</v>
      </c>
      <c r="B70" s="79">
        <v>1074608</v>
      </c>
      <c r="C70" s="79">
        <v>4.1800143181780491E-4</v>
      </c>
      <c r="D70" s="79">
        <v>1.5669702815329201E-2</v>
      </c>
      <c r="E70" s="159">
        <v>449</v>
      </c>
      <c r="F70" s="79">
        <v>2005</v>
      </c>
      <c r="G70" s="79">
        <v>4</v>
      </c>
      <c r="H70" s="79">
        <v>11713</v>
      </c>
    </row>
    <row r="71" spans="1:8">
      <c r="A71" s="239" t="s">
        <v>893</v>
      </c>
      <c r="B71" s="79">
        <v>1076803</v>
      </c>
      <c r="C71" s="79">
        <v>2.0426053035154101E-3</v>
      </c>
      <c r="D71" s="79">
        <v>2.1714213060219034E-2</v>
      </c>
      <c r="E71" s="159">
        <v>2195</v>
      </c>
      <c r="F71" s="79">
        <v>2005</v>
      </c>
      <c r="G71" s="79">
        <v>5</v>
      </c>
      <c r="H71" s="79">
        <v>13908</v>
      </c>
    </row>
    <row r="72" spans="1:8">
      <c r="A72" s="239" t="s">
        <v>896</v>
      </c>
      <c r="B72" s="79">
        <v>1077808</v>
      </c>
      <c r="C72" s="79">
        <v>9.3331835071031044E-4</v>
      </c>
      <c r="D72" s="79">
        <v>2.3663373201265436E-2</v>
      </c>
      <c r="E72" s="159">
        <v>1005</v>
      </c>
      <c r="F72" s="79">
        <v>2005</v>
      </c>
      <c r="G72" s="79">
        <v>6</v>
      </c>
      <c r="H72" s="79">
        <v>14913</v>
      </c>
    </row>
    <row r="73" spans="1:8">
      <c r="A73" s="239" t="s">
        <v>897</v>
      </c>
      <c r="B73" s="79">
        <v>1077279</v>
      </c>
      <c r="C73" s="79">
        <v>-4.9081097932102136E-4</v>
      </c>
      <c r="D73" s="79">
        <v>1.9607935928038334E-2</v>
      </c>
      <c r="E73" s="159">
        <v>-529</v>
      </c>
      <c r="F73" s="79">
        <v>2005</v>
      </c>
      <c r="G73" s="79">
        <v>7</v>
      </c>
      <c r="H73" s="79">
        <v>14384</v>
      </c>
    </row>
    <row r="74" spans="1:8">
      <c r="A74" s="239" t="s">
        <v>898</v>
      </c>
      <c r="B74" s="79">
        <v>1079119</v>
      </c>
      <c r="C74" s="79">
        <v>1.7080069322803482E-3</v>
      </c>
      <c r="D74" s="79">
        <v>2.1650157017602867E-2</v>
      </c>
      <c r="E74" s="159">
        <v>1840</v>
      </c>
      <c r="F74" s="79">
        <v>2005</v>
      </c>
      <c r="G74" s="79">
        <v>8</v>
      </c>
      <c r="H74" s="79">
        <v>16224</v>
      </c>
    </row>
    <row r="75" spans="1:8">
      <c r="A75" s="239" t="s">
        <v>899</v>
      </c>
      <c r="B75" s="79">
        <v>1088567</v>
      </c>
      <c r="C75" s="79">
        <v>8.7552901950571638E-3</v>
      </c>
      <c r="D75" s="79">
        <v>2.6025609003209382E-2</v>
      </c>
      <c r="E75" s="159">
        <v>9448</v>
      </c>
      <c r="F75" s="79">
        <v>2005</v>
      </c>
      <c r="G75" s="79">
        <v>9</v>
      </c>
      <c r="H75" s="79">
        <v>25672</v>
      </c>
    </row>
    <row r="76" spans="1:8">
      <c r="A76" s="239" t="s">
        <v>900</v>
      </c>
      <c r="B76" s="79">
        <v>1099330</v>
      </c>
      <c r="C76" s="79">
        <v>9.8873105651742232E-3</v>
      </c>
      <c r="D76" s="79">
        <v>3.3053424497911932E-2</v>
      </c>
      <c r="E76" s="159">
        <v>10763</v>
      </c>
      <c r="F76" s="79">
        <v>2005</v>
      </c>
      <c r="G76" s="79">
        <v>10</v>
      </c>
      <c r="H76" s="79">
        <v>36435</v>
      </c>
    </row>
    <row r="77" spans="1:8">
      <c r="A77" s="239" t="s">
        <v>901</v>
      </c>
      <c r="B77" s="79">
        <v>1113239</v>
      </c>
      <c r="C77" s="79">
        <v>1.2652251826112293E-2</v>
      </c>
      <c r="D77" s="79">
        <v>3.5067590372311885E-2</v>
      </c>
      <c r="E77" s="159">
        <v>13909</v>
      </c>
      <c r="F77" s="79">
        <v>2005</v>
      </c>
      <c r="G77" s="79">
        <v>11</v>
      </c>
      <c r="H77" s="79">
        <v>50344</v>
      </c>
    </row>
    <row r="78" spans="1:8">
      <c r="A78" s="239" t="s">
        <v>902</v>
      </c>
      <c r="B78" s="79">
        <v>1095746</v>
      </c>
      <c r="C78" s="79">
        <v>-1.5713606871480379E-2</v>
      </c>
      <c r="D78" s="79">
        <v>3.0907098067071592E-2</v>
      </c>
      <c r="E78" s="159">
        <v>-17493</v>
      </c>
      <c r="F78" s="79">
        <v>2005</v>
      </c>
      <c r="G78" s="79">
        <v>12</v>
      </c>
      <c r="H78" s="79">
        <v>32851</v>
      </c>
    </row>
    <row r="79" spans="1:8">
      <c r="A79" s="239" t="s">
        <v>894</v>
      </c>
      <c r="B79" s="79">
        <v>1101257</v>
      </c>
      <c r="C79" s="79">
        <v>5.0294502558074772E-3</v>
      </c>
      <c r="D79" s="79">
        <v>3.1561603390151127E-2</v>
      </c>
      <c r="E79" s="159">
        <v>5511</v>
      </c>
      <c r="F79" s="79">
        <v>2006</v>
      </c>
      <c r="G79" s="79">
        <v>1</v>
      </c>
      <c r="H79" s="79">
        <v>5511</v>
      </c>
    </row>
    <row r="80" spans="1:8">
      <c r="A80" s="239" t="s">
        <v>895</v>
      </c>
      <c r="B80" s="79">
        <v>1109025</v>
      </c>
      <c r="C80" s="79">
        <v>7.0537576605642638E-3</v>
      </c>
      <c r="D80" s="79">
        <v>3.286754447563367E-2</v>
      </c>
      <c r="E80" s="159">
        <v>7768</v>
      </c>
      <c r="F80" s="79">
        <v>2006</v>
      </c>
      <c r="G80" s="79">
        <v>2</v>
      </c>
      <c r="H80" s="79">
        <v>13279</v>
      </c>
    </row>
    <row r="81" spans="1:8">
      <c r="A81" s="239" t="s">
        <v>803</v>
      </c>
      <c r="B81" s="79">
        <v>1119209</v>
      </c>
      <c r="C81" s="79">
        <v>9.1828407835712333E-3</v>
      </c>
      <c r="D81" s="79">
        <v>4.1939787312679E-2</v>
      </c>
      <c r="E81" s="159">
        <v>10184</v>
      </c>
      <c r="F81" s="79">
        <v>2006</v>
      </c>
      <c r="G81" s="79">
        <v>3</v>
      </c>
      <c r="H81" s="79">
        <v>23463</v>
      </c>
    </row>
    <row r="82" spans="1:8">
      <c r="A82" s="239" t="s">
        <v>879</v>
      </c>
      <c r="B82" s="79">
        <v>1116487</v>
      </c>
      <c r="C82" s="79">
        <v>-2.432074795681638E-3</v>
      </c>
      <c r="D82" s="79">
        <v>3.8971420276044944E-2</v>
      </c>
      <c r="E82" s="159">
        <v>-2722</v>
      </c>
      <c r="F82" s="79">
        <v>2006</v>
      </c>
      <c r="G82" s="79">
        <v>4</v>
      </c>
      <c r="H82" s="79">
        <v>20741</v>
      </c>
    </row>
    <row r="83" spans="1:8">
      <c r="A83" s="239" t="s">
        <v>893</v>
      </c>
      <c r="B83" s="79">
        <v>1121279</v>
      </c>
      <c r="C83" s="79">
        <v>4.2920338526108992E-3</v>
      </c>
      <c r="D83" s="79">
        <v>4.1303748225069992E-2</v>
      </c>
      <c r="E83" s="159">
        <v>4792</v>
      </c>
      <c r="F83" s="79">
        <v>2006</v>
      </c>
      <c r="G83" s="79">
        <v>5</v>
      </c>
      <c r="H83" s="79">
        <v>25533</v>
      </c>
    </row>
    <row r="84" spans="1:8">
      <c r="A84" s="239" t="s">
        <v>896</v>
      </c>
      <c r="B84" s="79">
        <v>1129262</v>
      </c>
      <c r="C84" s="79">
        <v>7.1195483015378258E-3</v>
      </c>
      <c r="D84" s="79">
        <v>4.7739486068019588E-2</v>
      </c>
      <c r="E84" s="159">
        <v>7983</v>
      </c>
      <c r="F84" s="79">
        <v>2006</v>
      </c>
      <c r="G84" s="79">
        <v>6</v>
      </c>
      <c r="H84" s="79">
        <v>33516</v>
      </c>
    </row>
    <row r="85" spans="1:8">
      <c r="A85" s="239" t="s">
        <v>897</v>
      </c>
      <c r="B85" s="79">
        <v>1132219</v>
      </c>
      <c r="C85" s="79">
        <v>2.6185243105674161E-3</v>
      </c>
      <c r="D85" s="79">
        <v>5.0998859162761034E-2</v>
      </c>
      <c r="E85" s="159">
        <v>2957</v>
      </c>
      <c r="F85" s="79">
        <v>2006</v>
      </c>
      <c r="G85" s="79">
        <v>7</v>
      </c>
      <c r="H85" s="79">
        <v>36473</v>
      </c>
    </row>
    <row r="86" spans="1:8">
      <c r="A86" s="239" t="s">
        <v>898</v>
      </c>
      <c r="B86" s="79">
        <v>1138666</v>
      </c>
      <c r="C86" s="79">
        <v>5.694128079461569E-3</v>
      </c>
      <c r="D86" s="79">
        <v>5.5181124602569298E-2</v>
      </c>
      <c r="E86" s="159">
        <v>6447</v>
      </c>
      <c r="F86" s="79">
        <v>2006</v>
      </c>
      <c r="G86" s="79">
        <v>8</v>
      </c>
      <c r="H86" s="79">
        <v>42920</v>
      </c>
    </row>
    <row r="87" spans="1:8">
      <c r="A87" s="239" t="s">
        <v>899</v>
      </c>
      <c r="B87" s="79">
        <v>1147420</v>
      </c>
      <c r="C87" s="79">
        <v>7.6879436112082811E-3</v>
      </c>
      <c r="D87" s="79">
        <v>5.4064655643612181E-2</v>
      </c>
      <c r="E87" s="159">
        <v>8754</v>
      </c>
      <c r="F87" s="79">
        <v>2006</v>
      </c>
      <c r="G87" s="79">
        <v>9</v>
      </c>
      <c r="H87" s="79">
        <v>51674</v>
      </c>
    </row>
    <row r="88" spans="1:8">
      <c r="A88" s="239" t="s">
        <v>900</v>
      </c>
      <c r="B88" s="79">
        <v>1157739</v>
      </c>
      <c r="C88" s="79">
        <v>8.9932195708632978E-3</v>
      </c>
      <c r="D88" s="79">
        <v>5.3131452793974576E-2</v>
      </c>
      <c r="E88" s="159">
        <v>10319</v>
      </c>
      <c r="F88" s="79">
        <v>2006</v>
      </c>
      <c r="G88" s="79">
        <v>10</v>
      </c>
      <c r="H88" s="79">
        <v>61993</v>
      </c>
    </row>
    <row r="89" spans="1:8">
      <c r="A89" s="239" t="s">
        <v>901</v>
      </c>
      <c r="B89" s="79">
        <v>1168371</v>
      </c>
      <c r="C89" s="79">
        <v>9.1834169877667016E-3</v>
      </c>
      <c r="D89" s="79">
        <v>4.9523956670580072E-2</v>
      </c>
      <c r="E89" s="159">
        <v>10632</v>
      </c>
      <c r="F89" s="79">
        <v>2006</v>
      </c>
      <c r="G89" s="79">
        <v>11</v>
      </c>
      <c r="H89" s="79">
        <v>72625</v>
      </c>
    </row>
    <row r="90" spans="1:8">
      <c r="A90" s="239" t="s">
        <v>902</v>
      </c>
      <c r="B90" s="79">
        <v>1147143</v>
      </c>
      <c r="C90" s="79">
        <v>-1.8168886423918451E-2</v>
      </c>
      <c r="D90" s="79">
        <v>4.6905943530708649E-2</v>
      </c>
      <c r="E90" s="159">
        <v>-21228</v>
      </c>
      <c r="F90" s="79">
        <v>2006</v>
      </c>
      <c r="G90" s="79">
        <v>12</v>
      </c>
      <c r="H90" s="79">
        <v>51397</v>
      </c>
    </row>
    <row r="91" spans="1:8">
      <c r="A91" s="239" t="s">
        <v>894</v>
      </c>
      <c r="B91" s="79">
        <v>1159470</v>
      </c>
      <c r="C91" s="79">
        <v>1.0745826806248138E-2</v>
      </c>
      <c r="D91" s="79">
        <v>5.2860503951393634E-2</v>
      </c>
      <c r="E91" s="159">
        <v>12327</v>
      </c>
      <c r="F91" s="79">
        <v>2007</v>
      </c>
      <c r="G91" s="79">
        <v>1</v>
      </c>
      <c r="H91" s="79">
        <v>12327</v>
      </c>
    </row>
    <row r="92" spans="1:8">
      <c r="A92" s="239" t="s">
        <v>895</v>
      </c>
      <c r="B92" s="79">
        <v>1167071</v>
      </c>
      <c r="C92" s="79">
        <v>6.5555814294462333E-3</v>
      </c>
      <c r="D92" s="79">
        <v>5.2339667726155836E-2</v>
      </c>
      <c r="E92" s="159">
        <v>7601</v>
      </c>
      <c r="F92" s="79">
        <v>2007</v>
      </c>
      <c r="G92" s="79">
        <v>2</v>
      </c>
      <c r="H92" s="79">
        <v>19928</v>
      </c>
    </row>
    <row r="93" spans="1:8">
      <c r="A93" s="239" t="s">
        <v>803</v>
      </c>
      <c r="B93" s="79">
        <v>1173248</v>
      </c>
      <c r="C93" s="79">
        <v>5.2927371171076487E-3</v>
      </c>
      <c r="D93" s="79">
        <v>4.8283207157912456E-2</v>
      </c>
      <c r="E93" s="159">
        <v>6177</v>
      </c>
      <c r="F93" s="79">
        <v>2007</v>
      </c>
      <c r="G93" s="79">
        <v>3</v>
      </c>
      <c r="H93" s="79">
        <v>26105</v>
      </c>
    </row>
    <row r="94" spans="1:8">
      <c r="A94" s="239" t="s">
        <v>879</v>
      </c>
      <c r="B94" s="79">
        <v>1175642</v>
      </c>
      <c r="C94" s="79">
        <v>2.0404893083132425E-3</v>
      </c>
      <c r="D94" s="79">
        <v>5.2983151617528979E-2</v>
      </c>
      <c r="E94" s="159">
        <v>2394</v>
      </c>
      <c r="F94" s="79">
        <v>2007</v>
      </c>
      <c r="G94" s="79">
        <v>4</v>
      </c>
      <c r="H94" s="79">
        <v>28499</v>
      </c>
    </row>
    <row r="95" spans="1:8">
      <c r="A95" s="239" t="s">
        <v>893</v>
      </c>
      <c r="B95" s="79">
        <v>1177550</v>
      </c>
      <c r="C95" s="79">
        <v>1.6229430387821875E-3</v>
      </c>
      <c r="D95" s="79">
        <v>5.0184655201783057E-2</v>
      </c>
      <c r="E95" s="159">
        <v>1908</v>
      </c>
      <c r="F95" s="79">
        <v>2007</v>
      </c>
      <c r="G95" s="79">
        <v>5</v>
      </c>
      <c r="H95" s="79">
        <v>30407</v>
      </c>
    </row>
    <row r="96" spans="1:8">
      <c r="A96" s="239" t="s">
        <v>896</v>
      </c>
      <c r="B96" s="79">
        <v>1181306</v>
      </c>
      <c r="C96" s="79">
        <v>3.1896734745870958E-3</v>
      </c>
      <c r="D96" s="79">
        <v>4.6086736293260655E-2</v>
      </c>
      <c r="E96" s="159">
        <v>3756</v>
      </c>
      <c r="F96" s="79">
        <v>2007</v>
      </c>
      <c r="G96" s="79">
        <v>6</v>
      </c>
      <c r="H96" s="79">
        <v>34163</v>
      </c>
    </row>
    <row r="97" spans="1:8">
      <c r="A97" s="239" t="s">
        <v>897</v>
      </c>
      <c r="B97" s="79">
        <v>1186605</v>
      </c>
      <c r="C97" s="79">
        <v>4.4857132698894464E-3</v>
      </c>
      <c r="D97" s="79">
        <v>4.8034876644889479E-2</v>
      </c>
      <c r="E97" s="159">
        <v>5299</v>
      </c>
      <c r="F97" s="79">
        <v>2007</v>
      </c>
      <c r="G97" s="79">
        <v>7</v>
      </c>
      <c r="H97" s="79">
        <v>39462</v>
      </c>
    </row>
    <row r="98" spans="1:8">
      <c r="A98" s="239" t="s">
        <v>898</v>
      </c>
      <c r="B98" s="79">
        <v>1191437</v>
      </c>
      <c r="C98" s="79">
        <v>4.0721217254267028E-3</v>
      </c>
      <c r="D98" s="79">
        <v>4.6344582168959203E-2</v>
      </c>
      <c r="E98" s="159">
        <v>4832</v>
      </c>
      <c r="F98" s="79">
        <v>2007</v>
      </c>
      <c r="G98" s="79">
        <v>8</v>
      </c>
      <c r="H98" s="79">
        <v>44294</v>
      </c>
    </row>
    <row r="99" spans="1:8">
      <c r="A99" s="239" t="s">
        <v>899</v>
      </c>
      <c r="B99" s="79">
        <v>1196379</v>
      </c>
      <c r="C99" s="79">
        <v>4.1479322868098745E-3</v>
      </c>
      <c r="D99" s="79">
        <v>4.2668769936030415E-2</v>
      </c>
      <c r="E99" s="159">
        <v>4942</v>
      </c>
      <c r="F99" s="79">
        <v>2007</v>
      </c>
      <c r="G99" s="79">
        <v>9</v>
      </c>
      <c r="H99" s="79">
        <v>49236</v>
      </c>
    </row>
    <row r="100" spans="1:8">
      <c r="A100" s="239" t="s">
        <v>900</v>
      </c>
      <c r="B100" s="79">
        <v>1210081</v>
      </c>
      <c r="C100" s="79">
        <v>1.1452892436259798E-2</v>
      </c>
      <c r="D100" s="79">
        <v>4.521053536246078E-2</v>
      </c>
      <c r="E100" s="159">
        <v>13702</v>
      </c>
      <c r="F100" s="79">
        <v>2007</v>
      </c>
      <c r="G100" s="79">
        <v>10</v>
      </c>
      <c r="H100" s="79">
        <v>62938</v>
      </c>
    </row>
    <row r="101" spans="1:8">
      <c r="A101" s="239" t="s">
        <v>901</v>
      </c>
      <c r="B101" s="79">
        <v>1219614</v>
      </c>
      <c r="C101" s="79">
        <v>7.8779850274486307E-3</v>
      </c>
      <c r="D101" s="79">
        <v>4.3858500424950542E-2</v>
      </c>
      <c r="E101" s="159">
        <v>9533</v>
      </c>
      <c r="F101" s="79">
        <v>2007</v>
      </c>
      <c r="G101" s="79">
        <v>11</v>
      </c>
      <c r="H101" s="79">
        <v>72471</v>
      </c>
    </row>
    <row r="102" spans="1:8">
      <c r="A102" s="239" t="s">
        <v>902</v>
      </c>
      <c r="B102" s="79">
        <v>1194386</v>
      </c>
      <c r="C102" s="79">
        <v>-2.0685233196732766E-2</v>
      </c>
      <c r="D102" s="79">
        <v>4.1183182916166405E-2</v>
      </c>
      <c r="E102" s="159">
        <v>-25228</v>
      </c>
      <c r="F102" s="79">
        <v>2007</v>
      </c>
      <c r="G102" s="79">
        <v>12</v>
      </c>
      <c r="H102" s="79">
        <v>47243</v>
      </c>
    </row>
    <row r="103" spans="1:8">
      <c r="A103" s="239" t="s">
        <v>894</v>
      </c>
      <c r="B103" s="79">
        <v>1206391</v>
      </c>
      <c r="C103" s="79">
        <v>1.0051189481457445E-2</v>
      </c>
      <c r="D103" s="79">
        <v>4.0467627450473165E-2</v>
      </c>
      <c r="E103" s="159">
        <v>12005</v>
      </c>
      <c r="F103" s="79">
        <v>2008</v>
      </c>
      <c r="G103" s="79">
        <v>1</v>
      </c>
      <c r="H103" s="79">
        <v>12005</v>
      </c>
    </row>
    <row r="104" spans="1:8">
      <c r="A104" s="239" t="s">
        <v>895</v>
      </c>
      <c r="B104" s="79">
        <v>1214066</v>
      </c>
      <c r="C104" s="79">
        <v>6.3619506445256047E-3</v>
      </c>
      <c r="D104" s="79">
        <v>4.0267473015780597E-2</v>
      </c>
      <c r="E104" s="159">
        <v>7675</v>
      </c>
      <c r="F104" s="79">
        <v>2008</v>
      </c>
      <c r="G104" s="79">
        <v>2</v>
      </c>
      <c r="H104" s="79">
        <v>19680</v>
      </c>
    </row>
    <row r="105" spans="1:8">
      <c r="A105" s="239" t="s">
        <v>803</v>
      </c>
      <c r="B105" s="79">
        <v>1214015</v>
      </c>
      <c r="C105" s="79">
        <v>-4.2007600904780951E-5</v>
      </c>
      <c r="D105" s="79">
        <v>3.4747129336679006E-2</v>
      </c>
      <c r="E105" s="159">
        <v>-51</v>
      </c>
      <c r="F105" s="79">
        <v>2008</v>
      </c>
      <c r="G105" s="79">
        <v>3</v>
      </c>
      <c r="H105" s="79">
        <v>19629</v>
      </c>
    </row>
    <row r="106" spans="1:8">
      <c r="A106" s="239" t="s">
        <v>879</v>
      </c>
      <c r="B106" s="79">
        <v>1218746</v>
      </c>
      <c r="C106" s="79">
        <v>3.8969864458018311E-3</v>
      </c>
      <c r="D106" s="79">
        <v>3.6664222611985542E-2</v>
      </c>
      <c r="E106" s="159">
        <v>4731</v>
      </c>
      <c r="F106" s="79">
        <v>2008</v>
      </c>
      <c r="G106" s="79">
        <v>4</v>
      </c>
      <c r="H106" s="79">
        <v>24360</v>
      </c>
    </row>
    <row r="107" spans="1:8">
      <c r="A107" s="239" t="s">
        <v>893</v>
      </c>
      <c r="B107" s="79">
        <v>1216016</v>
      </c>
      <c r="C107" s="79">
        <v>-2.2400073518189512E-3</v>
      </c>
      <c r="D107" s="79">
        <v>3.2666128826801311E-2</v>
      </c>
      <c r="E107" s="159">
        <v>-2730</v>
      </c>
      <c r="F107" s="79">
        <v>2008</v>
      </c>
      <c r="G107" s="79">
        <v>5</v>
      </c>
      <c r="H107" s="79">
        <v>21630</v>
      </c>
    </row>
    <row r="108" spans="1:8">
      <c r="A108" s="239" t="s">
        <v>896</v>
      </c>
      <c r="B108" s="79">
        <v>1219272</v>
      </c>
      <c r="C108" s="79">
        <v>2.6775963474163778E-3</v>
      </c>
      <c r="D108" s="79">
        <v>3.2139005473603044E-2</v>
      </c>
      <c r="E108" s="159">
        <v>3256</v>
      </c>
      <c r="F108" s="79">
        <v>2008</v>
      </c>
      <c r="G108" s="79">
        <v>6</v>
      </c>
      <c r="H108" s="79">
        <v>24886</v>
      </c>
    </row>
    <row r="109" spans="1:8">
      <c r="A109" s="239" t="s">
        <v>897</v>
      </c>
      <c r="B109" s="79">
        <v>1220144</v>
      </c>
      <c r="C109" s="79">
        <v>7.1518086202249087E-4</v>
      </c>
      <c r="D109" s="79">
        <v>2.8264671057344204E-2</v>
      </c>
      <c r="E109" s="159">
        <v>872</v>
      </c>
      <c r="F109" s="79">
        <v>2008</v>
      </c>
      <c r="G109" s="79">
        <v>7</v>
      </c>
      <c r="H109" s="79">
        <v>25758</v>
      </c>
    </row>
    <row r="110" spans="1:8">
      <c r="A110" s="239" t="s">
        <v>898</v>
      </c>
      <c r="B110" s="79">
        <v>1222971</v>
      </c>
      <c r="C110" s="79">
        <v>2.3169396399114195E-3</v>
      </c>
      <c r="D110" s="79">
        <v>2.6467198853149521E-2</v>
      </c>
      <c r="E110" s="159">
        <v>2827</v>
      </c>
      <c r="F110" s="79">
        <v>2008</v>
      </c>
      <c r="G110" s="79">
        <v>8</v>
      </c>
      <c r="H110" s="79">
        <v>28585</v>
      </c>
    </row>
    <row r="111" spans="1:8">
      <c r="A111" s="239" t="s">
        <v>899</v>
      </c>
      <c r="B111" s="79">
        <v>1226715</v>
      </c>
      <c r="C111" s="79">
        <v>3.0613972040220983E-3</v>
      </c>
      <c r="D111" s="79">
        <v>2.5356513278818937E-2</v>
      </c>
      <c r="E111" s="159">
        <v>3744</v>
      </c>
      <c r="F111" s="79">
        <v>2008</v>
      </c>
      <c r="G111" s="79">
        <v>9</v>
      </c>
      <c r="H111" s="79">
        <v>32329</v>
      </c>
    </row>
    <row r="112" spans="1:8">
      <c r="A112" s="239" t="s">
        <v>900</v>
      </c>
      <c r="B112" s="79">
        <v>1228030</v>
      </c>
      <c r="C112" s="79">
        <v>1.0719686316706944E-3</v>
      </c>
      <c r="D112" s="79">
        <v>1.4832891351901134E-2</v>
      </c>
      <c r="E112" s="159">
        <v>1315</v>
      </c>
      <c r="F112" s="79">
        <v>2008</v>
      </c>
      <c r="G112" s="79">
        <v>10</v>
      </c>
      <c r="H112" s="79">
        <v>33644</v>
      </c>
    </row>
    <row r="113" spans="1:8">
      <c r="A113" s="239" t="s">
        <v>901</v>
      </c>
      <c r="B113" s="79">
        <v>1225338</v>
      </c>
      <c r="C113" s="79">
        <v>-2.1921288567868791E-3</v>
      </c>
      <c r="D113" s="79">
        <v>4.6932882043007051E-3</v>
      </c>
      <c r="E113" s="159">
        <v>-2692</v>
      </c>
      <c r="F113" s="79">
        <v>2008</v>
      </c>
      <c r="G113" s="79">
        <v>11</v>
      </c>
      <c r="H113" s="79">
        <v>30952</v>
      </c>
    </row>
    <row r="114" spans="1:8">
      <c r="A114" s="239" t="s">
        <v>902</v>
      </c>
      <c r="B114" s="79">
        <v>1204590</v>
      </c>
      <c r="C114" s="79">
        <v>-1.6932470877423222E-2</v>
      </c>
      <c r="D114" s="79">
        <v>8.5433017466716166E-3</v>
      </c>
      <c r="E114" s="159">
        <v>-20748</v>
      </c>
      <c r="F114" s="79">
        <v>2008</v>
      </c>
      <c r="G114" s="79">
        <v>12</v>
      </c>
      <c r="H114" s="79">
        <v>10204</v>
      </c>
    </row>
    <row r="115" spans="1:8">
      <c r="A115" s="239" t="s">
        <v>894</v>
      </c>
      <c r="B115" s="79">
        <v>1200192</v>
      </c>
      <c r="C115" s="79">
        <v>-3.6510347919208597E-3</v>
      </c>
      <c r="D115" s="79">
        <v>-5.1384667160149222E-3</v>
      </c>
      <c r="E115" s="159">
        <v>-4398</v>
      </c>
      <c r="F115" s="79">
        <v>2009</v>
      </c>
      <c r="G115" s="79">
        <v>1</v>
      </c>
      <c r="H115" s="79">
        <v>-4398</v>
      </c>
    </row>
    <row r="116" spans="1:8">
      <c r="A116" s="239" t="s">
        <v>895</v>
      </c>
      <c r="B116" s="79">
        <v>1194715</v>
      </c>
      <c r="C116" s="79">
        <v>-4.5634365168240043E-3</v>
      </c>
      <c r="D116" s="79">
        <v>-1.593900166877249E-2</v>
      </c>
      <c r="E116" s="159">
        <v>-5477</v>
      </c>
      <c r="F116" s="79">
        <v>2009</v>
      </c>
      <c r="G116" s="79">
        <v>2</v>
      </c>
      <c r="H116" s="79">
        <v>-9875</v>
      </c>
    </row>
    <row r="117" spans="1:8">
      <c r="A117" s="239" t="s">
        <v>803</v>
      </c>
      <c r="B117" s="79">
        <v>1198805</v>
      </c>
      <c r="C117" s="79">
        <v>3.4234106042025925E-3</v>
      </c>
      <c r="D117" s="79">
        <v>-1.2528675510599108E-2</v>
      </c>
      <c r="E117" s="159">
        <v>4090</v>
      </c>
      <c r="F117" s="79">
        <v>2009</v>
      </c>
      <c r="G117" s="79">
        <v>3</v>
      </c>
      <c r="H117" s="79">
        <v>-5785</v>
      </c>
    </row>
    <row r="118" spans="1:8">
      <c r="A118" s="239" t="s">
        <v>879</v>
      </c>
      <c r="B118" s="79">
        <v>1193947</v>
      </c>
      <c r="C118" s="79">
        <v>-4.0523688172805494E-3</v>
      </c>
      <c r="D118" s="79">
        <v>-2.0347964218959458E-2</v>
      </c>
      <c r="E118" s="159">
        <v>-4858</v>
      </c>
      <c r="F118" s="79">
        <v>2009</v>
      </c>
      <c r="G118" s="79">
        <v>4</v>
      </c>
      <c r="H118" s="79">
        <v>-10643</v>
      </c>
    </row>
    <row r="119" spans="1:8">
      <c r="A119" s="239" t="s">
        <v>893</v>
      </c>
      <c r="B119" s="79">
        <v>1190262</v>
      </c>
      <c r="C119" s="79">
        <v>-3.0864016576950259E-3</v>
      </c>
      <c r="D119" s="79">
        <v>-2.1178997644767827E-2</v>
      </c>
      <c r="E119" s="159">
        <v>-3685</v>
      </c>
      <c r="F119" s="79">
        <v>2009</v>
      </c>
      <c r="G119" s="79">
        <v>5</v>
      </c>
      <c r="H119" s="79">
        <v>-14328</v>
      </c>
    </row>
    <row r="120" spans="1:8">
      <c r="A120" s="239" t="s">
        <v>896</v>
      </c>
      <c r="B120" s="79">
        <v>1194763</v>
      </c>
      <c r="C120" s="79">
        <v>3.7815203711450973E-3</v>
      </c>
      <c r="D120" s="79">
        <v>-2.0101339159760867E-2</v>
      </c>
      <c r="E120" s="159">
        <v>4501</v>
      </c>
      <c r="F120" s="79">
        <v>2009</v>
      </c>
      <c r="G120" s="79">
        <v>6</v>
      </c>
      <c r="H120" s="79">
        <v>-9827</v>
      </c>
    </row>
    <row r="121" spans="1:8">
      <c r="A121" s="239" t="s">
        <v>897</v>
      </c>
      <c r="B121" s="79">
        <v>1198518</v>
      </c>
      <c r="C121" s="79">
        <v>3.142882730717389E-3</v>
      </c>
      <c r="D121" s="79">
        <v>-1.7724137478854929E-2</v>
      </c>
      <c r="E121" s="159">
        <v>3755</v>
      </c>
      <c r="F121" s="79">
        <v>2009</v>
      </c>
      <c r="G121" s="79">
        <v>7</v>
      </c>
      <c r="H121" s="79">
        <v>-6072</v>
      </c>
    </row>
    <row r="122" spans="1:8">
      <c r="A122" s="239" t="s">
        <v>898</v>
      </c>
      <c r="B122" s="79">
        <v>1198986</v>
      </c>
      <c r="C122" s="79">
        <v>3.9048224557336475E-4</v>
      </c>
      <c r="D122" s="79">
        <v>-1.9612075838265963E-2</v>
      </c>
      <c r="E122" s="159">
        <v>468</v>
      </c>
      <c r="F122" s="79">
        <v>2009</v>
      </c>
      <c r="G122" s="79">
        <v>8</v>
      </c>
      <c r="H122" s="79">
        <v>-5604</v>
      </c>
    </row>
    <row r="123" spans="1:8">
      <c r="A123" s="239" t="s">
        <v>899</v>
      </c>
      <c r="B123" s="79">
        <v>1197731</v>
      </c>
      <c r="C123" s="79">
        <v>-1.0467178098826357E-3</v>
      </c>
      <c r="D123" s="79">
        <v>-2.3627329901403371E-2</v>
      </c>
      <c r="E123" s="159">
        <v>-1255</v>
      </c>
      <c r="F123" s="79">
        <v>2009</v>
      </c>
      <c r="G123" s="79">
        <v>9</v>
      </c>
      <c r="H123" s="79">
        <v>-6859</v>
      </c>
    </row>
    <row r="124" spans="1:8">
      <c r="A124" s="239" t="s">
        <v>900</v>
      </c>
      <c r="B124" s="79">
        <v>1210664</v>
      </c>
      <c r="C124" s="79">
        <v>1.0797917061510454E-2</v>
      </c>
      <c r="D124" s="79">
        <v>-1.4141348338395643E-2</v>
      </c>
      <c r="E124" s="159">
        <v>12933</v>
      </c>
      <c r="F124" s="79">
        <v>2009</v>
      </c>
      <c r="G124" s="79">
        <v>10</v>
      </c>
      <c r="H124" s="79">
        <v>6074</v>
      </c>
    </row>
    <row r="125" spans="1:8">
      <c r="A125" s="239" t="s">
        <v>901</v>
      </c>
      <c r="B125" s="79">
        <v>1221907</v>
      </c>
      <c r="C125" s="79">
        <v>9.2866393978841E-3</v>
      </c>
      <c r="D125" s="79">
        <v>-2.8000437430325542E-3</v>
      </c>
      <c r="E125" s="159">
        <v>11243</v>
      </c>
      <c r="F125" s="79">
        <v>2009</v>
      </c>
      <c r="G125" s="79">
        <v>11</v>
      </c>
      <c r="H125" s="79">
        <v>17317</v>
      </c>
    </row>
    <row r="126" spans="1:8">
      <c r="A126" s="239" t="s">
        <v>902</v>
      </c>
      <c r="B126" s="79">
        <v>1208019</v>
      </c>
      <c r="C126" s="79">
        <v>-1.136584044448552E-2</v>
      </c>
      <c r="D126" s="79">
        <v>2.846611710208391E-3</v>
      </c>
      <c r="E126" s="159">
        <v>-13888</v>
      </c>
      <c r="F126" s="79">
        <v>2009</v>
      </c>
      <c r="G126" s="79">
        <v>12</v>
      </c>
      <c r="H126" s="79">
        <v>3429</v>
      </c>
    </row>
    <row r="127" spans="1:8">
      <c r="A127" s="239" t="s">
        <v>894</v>
      </c>
      <c r="B127" s="79">
        <v>1207686</v>
      </c>
      <c r="C127" s="79">
        <v>-2.7565791597650158E-4</v>
      </c>
      <c r="D127" s="79">
        <v>6.2440009598463408E-3</v>
      </c>
      <c r="E127" s="159">
        <v>-333</v>
      </c>
      <c r="F127" s="79">
        <v>2010</v>
      </c>
      <c r="G127" s="79">
        <v>1</v>
      </c>
      <c r="H127" s="79">
        <v>-333</v>
      </c>
    </row>
    <row r="128" spans="1:8">
      <c r="A128" s="239" t="s">
        <v>895</v>
      </c>
      <c r="B128" s="79">
        <v>1215559</v>
      </c>
      <c r="C128" s="79">
        <v>6.5190786346782659E-3</v>
      </c>
      <c r="D128" s="79">
        <v>1.7446838785819319E-2</v>
      </c>
      <c r="E128" s="159">
        <v>7873</v>
      </c>
      <c r="F128" s="79">
        <v>2010</v>
      </c>
      <c r="G128" s="79">
        <v>2</v>
      </c>
      <c r="H128" s="79">
        <v>7540</v>
      </c>
    </row>
    <row r="129" spans="1:8">
      <c r="A129" s="239" t="s">
        <v>803</v>
      </c>
      <c r="B129" s="79">
        <v>1226178</v>
      </c>
      <c r="C129" s="79">
        <v>8.7358984631762393E-3</v>
      </c>
      <c r="D129" s="79">
        <v>2.2833571765216165E-2</v>
      </c>
      <c r="E129" s="159">
        <v>10619</v>
      </c>
      <c r="F129" s="79">
        <v>2010</v>
      </c>
      <c r="G129" s="79">
        <v>3</v>
      </c>
      <c r="H129" s="79">
        <v>18159</v>
      </c>
    </row>
    <row r="130" spans="1:8">
      <c r="A130" s="239" t="s">
        <v>879</v>
      </c>
      <c r="B130" s="79">
        <v>1232200</v>
      </c>
      <c r="C130" s="79">
        <v>4.9111956012912739E-3</v>
      </c>
      <c r="D130" s="79">
        <v>3.2039110613787614E-2</v>
      </c>
      <c r="E130" s="159">
        <v>6022</v>
      </c>
      <c r="F130" s="79">
        <v>2010</v>
      </c>
      <c r="G130" s="79">
        <v>4</v>
      </c>
      <c r="H130" s="79">
        <v>24181</v>
      </c>
    </row>
    <row r="131" spans="1:8">
      <c r="A131" s="239" t="s">
        <v>893</v>
      </c>
      <c r="B131" s="79">
        <v>1233199</v>
      </c>
      <c r="C131" s="79">
        <v>8.1074500892719392E-4</v>
      </c>
      <c r="D131" s="79">
        <v>3.6073570356778495E-2</v>
      </c>
      <c r="E131" s="159">
        <v>999</v>
      </c>
      <c r="F131" s="79">
        <v>2010</v>
      </c>
      <c r="G131" s="79">
        <v>5</v>
      </c>
      <c r="H131" s="79">
        <v>25180</v>
      </c>
    </row>
    <row r="132" spans="1:8">
      <c r="A132" s="239" t="s">
        <v>896</v>
      </c>
      <c r="B132" s="79">
        <v>1236525</v>
      </c>
      <c r="C132" s="79">
        <v>2.6970505165833103E-3</v>
      </c>
      <c r="D132" s="79">
        <v>3.4954212676489016E-2</v>
      </c>
      <c r="E132" s="159">
        <v>3326</v>
      </c>
      <c r="F132" s="79">
        <v>2010</v>
      </c>
      <c r="G132" s="79">
        <v>6</v>
      </c>
      <c r="H132" s="79">
        <v>28506</v>
      </c>
    </row>
    <row r="133" spans="1:8">
      <c r="A133" s="239" t="s">
        <v>897</v>
      </c>
      <c r="B133" s="79">
        <v>1243416</v>
      </c>
      <c r="C133" s="79">
        <v>5.5728755989568057E-3</v>
      </c>
      <c r="D133" s="79">
        <v>3.7461264661857285E-2</v>
      </c>
      <c r="E133" s="159">
        <v>6891</v>
      </c>
      <c r="F133" s="79">
        <v>2010</v>
      </c>
      <c r="G133" s="79">
        <v>7</v>
      </c>
      <c r="H133" s="79">
        <v>35397</v>
      </c>
    </row>
    <row r="134" spans="1:8">
      <c r="A134" s="239" t="s">
        <v>898</v>
      </c>
      <c r="B134" s="79">
        <v>1251516</v>
      </c>
      <c r="C134" s="79">
        <v>6.5143121851416463E-3</v>
      </c>
      <c r="D134" s="79">
        <v>4.38120211578783E-2</v>
      </c>
      <c r="E134" s="159">
        <v>8100</v>
      </c>
      <c r="F134" s="79">
        <v>2010</v>
      </c>
      <c r="G134" s="79">
        <v>8</v>
      </c>
      <c r="H134" s="79">
        <v>43497</v>
      </c>
    </row>
    <row r="135" spans="1:8">
      <c r="A135" s="239" t="s">
        <v>899</v>
      </c>
      <c r="B135" s="79">
        <v>1256598</v>
      </c>
      <c r="C135" s="79">
        <v>4.0606752131016055E-3</v>
      </c>
      <c r="D135" s="79">
        <v>4.9148765457352361E-2</v>
      </c>
      <c r="E135" s="159">
        <v>5082</v>
      </c>
      <c r="F135" s="79">
        <v>2010</v>
      </c>
      <c r="G135" s="79">
        <v>9</v>
      </c>
      <c r="H135" s="79">
        <v>48579</v>
      </c>
    </row>
    <row r="136" spans="1:8">
      <c r="A136" s="239" t="s">
        <v>900</v>
      </c>
      <c r="B136" s="79">
        <v>1268034</v>
      </c>
      <c r="C136" s="79">
        <v>9.1007625350350008E-3</v>
      </c>
      <c r="D136" s="79">
        <v>4.7387218914579199E-2</v>
      </c>
      <c r="E136" s="159">
        <v>11436</v>
      </c>
      <c r="F136" s="79">
        <v>2010</v>
      </c>
      <c r="G136" s="79">
        <v>10</v>
      </c>
      <c r="H136" s="79">
        <v>60015</v>
      </c>
    </row>
    <row r="137" spans="1:8">
      <c r="A137" s="239" t="s">
        <v>901</v>
      </c>
      <c r="B137" s="79">
        <v>1277314</v>
      </c>
      <c r="C137" s="79">
        <v>7.3184157522589999E-3</v>
      </c>
      <c r="D137" s="79">
        <v>4.5344694809015706E-2</v>
      </c>
      <c r="E137" s="159">
        <v>9280</v>
      </c>
      <c r="F137" s="79">
        <v>2010</v>
      </c>
      <c r="G137" s="79">
        <v>11</v>
      </c>
      <c r="H137" s="79">
        <v>69295</v>
      </c>
    </row>
    <row r="138" spans="1:8">
      <c r="A138" s="239" t="s">
        <v>902</v>
      </c>
      <c r="B138" s="79">
        <v>1263487</v>
      </c>
      <c r="C138" s="79">
        <v>-1.0825059460712105E-2</v>
      </c>
      <c r="D138" s="79">
        <v>4.591649634649797E-2</v>
      </c>
      <c r="E138" s="159">
        <v>-13827</v>
      </c>
      <c r="F138" s="79">
        <v>2010</v>
      </c>
      <c r="G138" s="79">
        <v>12</v>
      </c>
      <c r="H138" s="79">
        <v>55468</v>
      </c>
    </row>
    <row r="139" spans="1:8">
      <c r="A139" s="239" t="s">
        <v>894</v>
      </c>
      <c r="B139" s="79">
        <v>1264788</v>
      </c>
      <c r="C139" s="79">
        <v>1.0296900561699296E-3</v>
      </c>
      <c r="D139" s="79">
        <v>4.7282157779422906E-2</v>
      </c>
      <c r="E139" s="159">
        <v>1301</v>
      </c>
      <c r="F139" s="79">
        <v>2011</v>
      </c>
      <c r="G139" s="79">
        <v>1</v>
      </c>
      <c r="H139" s="79">
        <v>1301</v>
      </c>
    </row>
    <row r="140" spans="1:8">
      <c r="A140" s="239" t="s">
        <v>895</v>
      </c>
      <c r="B140" s="79">
        <v>1274313</v>
      </c>
      <c r="C140" s="79">
        <v>7.530906365335488E-3</v>
      </c>
      <c r="D140" s="79">
        <v>4.8334963584655277E-2</v>
      </c>
      <c r="E140" s="159">
        <v>9525</v>
      </c>
      <c r="F140" s="79">
        <v>2011</v>
      </c>
      <c r="G140" s="79">
        <v>2</v>
      </c>
      <c r="H140" s="79">
        <v>10826</v>
      </c>
    </row>
    <row r="141" spans="1:8">
      <c r="A141" s="239" t="s">
        <v>803</v>
      </c>
      <c r="B141" s="79">
        <v>1282251</v>
      </c>
      <c r="C141" s="79">
        <v>6.2292388133842191E-3</v>
      </c>
      <c r="D141" s="79">
        <v>4.5729902183859084E-2</v>
      </c>
      <c r="E141" s="159">
        <v>7938</v>
      </c>
      <c r="F141" s="79">
        <v>2011</v>
      </c>
      <c r="G141" s="79">
        <v>3</v>
      </c>
      <c r="H141" s="79">
        <v>18764</v>
      </c>
    </row>
    <row r="142" spans="1:8">
      <c r="A142" s="239" t="s">
        <v>879</v>
      </c>
      <c r="B142" s="79">
        <v>1284045</v>
      </c>
      <c r="C142" s="79">
        <v>1.3991020478829608E-3</v>
      </c>
      <c r="D142" s="79">
        <v>4.207515013796459E-2</v>
      </c>
      <c r="E142" s="159">
        <v>1794</v>
      </c>
      <c r="F142" s="79">
        <v>2011</v>
      </c>
      <c r="G142" s="79">
        <v>4</v>
      </c>
      <c r="H142" s="79">
        <v>20558</v>
      </c>
    </row>
    <row r="143" spans="1:8">
      <c r="A143" s="239" t="s">
        <v>893</v>
      </c>
      <c r="B143" s="79">
        <v>1285810</v>
      </c>
      <c r="C143" s="79">
        <v>1.3745624179837268E-3</v>
      </c>
      <c r="D143" s="79">
        <v>4.266221428982675E-2</v>
      </c>
      <c r="E143" s="159">
        <v>1765</v>
      </c>
      <c r="F143" s="79">
        <v>2011</v>
      </c>
      <c r="G143" s="79">
        <v>5</v>
      </c>
      <c r="H143" s="79">
        <v>22323</v>
      </c>
    </row>
    <row r="144" spans="1:8">
      <c r="A144" s="239" t="s">
        <v>896</v>
      </c>
      <c r="B144" s="79">
        <v>1288822</v>
      </c>
      <c r="C144" s="79">
        <v>2.3424922811301485E-3</v>
      </c>
      <c r="D144" s="79">
        <v>4.2293524190776477E-2</v>
      </c>
      <c r="E144" s="159">
        <v>3012</v>
      </c>
      <c r="F144" s="79">
        <v>2011</v>
      </c>
      <c r="G144" s="79">
        <v>6</v>
      </c>
      <c r="H144" s="79">
        <v>25335</v>
      </c>
    </row>
    <row r="145" spans="1:8">
      <c r="A145" s="239" t="s">
        <v>897</v>
      </c>
      <c r="B145" s="79">
        <v>1294392</v>
      </c>
      <c r="C145" s="79">
        <v>4.3217760094100832E-3</v>
      </c>
      <c r="D145" s="79">
        <v>4.0996738018491019E-2</v>
      </c>
      <c r="E145" s="159">
        <v>5570</v>
      </c>
      <c r="F145" s="79">
        <v>2011</v>
      </c>
      <c r="G145" s="79">
        <v>7</v>
      </c>
      <c r="H145" s="79">
        <v>30905</v>
      </c>
    </row>
    <row r="146" spans="1:8">
      <c r="A146" s="239" t="s">
        <v>898</v>
      </c>
      <c r="B146" s="79">
        <v>1299060</v>
      </c>
      <c r="C146" s="79">
        <v>3.606326367900925E-3</v>
      </c>
      <c r="D146" s="79">
        <v>3.7989126787032701E-2</v>
      </c>
      <c r="E146" s="159">
        <v>4668</v>
      </c>
      <c r="F146" s="79">
        <v>2011</v>
      </c>
      <c r="G146" s="79">
        <v>8</v>
      </c>
      <c r="H146" s="79">
        <v>35573</v>
      </c>
    </row>
    <row r="147" spans="1:8">
      <c r="A147" s="239" t="s">
        <v>899</v>
      </c>
      <c r="B147" s="79">
        <v>1307965</v>
      </c>
      <c r="C147" s="79">
        <v>6.8549566609701351E-3</v>
      </c>
      <c r="D147" s="79">
        <v>4.0877830459701503E-2</v>
      </c>
      <c r="E147" s="159">
        <v>8905</v>
      </c>
      <c r="F147" s="79">
        <v>2011</v>
      </c>
      <c r="G147" s="79">
        <v>9</v>
      </c>
      <c r="H147" s="79">
        <v>44478</v>
      </c>
    </row>
    <row r="148" spans="1:8">
      <c r="A148" s="239" t="s">
        <v>900</v>
      </c>
      <c r="B148" s="79">
        <v>1317875</v>
      </c>
      <c r="C148" s="79">
        <v>7.5766553386367175E-3</v>
      </c>
      <c r="D148" s="79">
        <v>3.9305728395295336E-2</v>
      </c>
      <c r="E148" s="159">
        <v>9910</v>
      </c>
      <c r="F148" s="79">
        <v>2011</v>
      </c>
      <c r="G148" s="79">
        <v>10</v>
      </c>
      <c r="H148" s="79">
        <v>54388</v>
      </c>
    </row>
    <row r="149" spans="1:8">
      <c r="A149" s="239" t="s">
        <v>901</v>
      </c>
      <c r="B149" s="79">
        <v>1325584</v>
      </c>
      <c r="C149" s="79">
        <v>5.8495684340320597E-3</v>
      </c>
      <c r="D149" s="79">
        <v>3.7790237952453287E-2</v>
      </c>
      <c r="E149" s="159">
        <v>7709</v>
      </c>
      <c r="F149" s="79">
        <v>2011</v>
      </c>
      <c r="G149" s="79">
        <v>11</v>
      </c>
      <c r="H149" s="79">
        <v>62097</v>
      </c>
    </row>
    <row r="150" spans="1:8">
      <c r="A150" s="239" t="s">
        <v>902</v>
      </c>
      <c r="B150" s="79">
        <v>1308282</v>
      </c>
      <c r="C150" s="79">
        <v>-1.3052360318169254E-2</v>
      </c>
      <c r="D150" s="79">
        <v>3.545347122685083E-2</v>
      </c>
      <c r="E150" s="159">
        <v>-17302</v>
      </c>
      <c r="F150" s="79">
        <v>2011</v>
      </c>
      <c r="G150" s="79">
        <v>12</v>
      </c>
      <c r="H150" s="79">
        <v>44795</v>
      </c>
    </row>
    <row r="151" spans="1:8">
      <c r="A151" s="239" t="s">
        <v>894</v>
      </c>
      <c r="B151" s="79">
        <v>1307399</v>
      </c>
      <c r="C151" s="79">
        <v>-6.7493093996551234E-4</v>
      </c>
      <c r="D151" s="79">
        <v>3.3690231090111489E-2</v>
      </c>
      <c r="E151" s="159">
        <v>-883</v>
      </c>
      <c r="F151" s="79">
        <v>2012</v>
      </c>
      <c r="G151" s="79">
        <v>1</v>
      </c>
      <c r="H151" s="79">
        <v>-883</v>
      </c>
    </row>
    <row r="152" spans="1:8">
      <c r="A152" s="239" t="s">
        <v>895</v>
      </c>
      <c r="B152" s="79">
        <v>1316368</v>
      </c>
      <c r="C152" s="79">
        <v>6.8601857581349623E-3</v>
      </c>
      <c r="D152" s="79">
        <v>3.3002096031351735E-2</v>
      </c>
      <c r="E152" s="159">
        <v>8969</v>
      </c>
      <c r="F152" s="79">
        <v>2012</v>
      </c>
      <c r="G152" s="79">
        <v>2</v>
      </c>
      <c r="H152" s="79">
        <v>8086</v>
      </c>
    </row>
    <row r="153" spans="1:8">
      <c r="A153" s="239" t="s">
        <v>803</v>
      </c>
      <c r="B153" s="79">
        <v>1327266</v>
      </c>
      <c r="C153" s="79">
        <v>8.2788399596465112E-3</v>
      </c>
      <c r="D153" s="79">
        <v>3.5106231151311285E-2</v>
      </c>
      <c r="E153" s="159">
        <v>10898</v>
      </c>
      <c r="F153" s="79">
        <v>2012</v>
      </c>
      <c r="G153" s="79">
        <v>3</v>
      </c>
      <c r="H153" s="79">
        <v>18984</v>
      </c>
    </row>
    <row r="154" spans="1:8">
      <c r="A154" s="239" t="s">
        <v>879</v>
      </c>
      <c r="B154" s="79">
        <v>1325979</v>
      </c>
      <c r="C154" s="79">
        <v>-9.6966244897400689E-4</v>
      </c>
      <c r="D154" s="79">
        <v>3.2657733957921931E-2</v>
      </c>
      <c r="E154" s="159">
        <v>-1287</v>
      </c>
      <c r="F154" s="79">
        <v>2012</v>
      </c>
      <c r="G154" s="79">
        <v>4</v>
      </c>
      <c r="H154" s="79">
        <v>17697</v>
      </c>
    </row>
    <row r="155" spans="1:8">
      <c r="A155" s="239" t="s">
        <v>893</v>
      </c>
      <c r="B155" s="79">
        <v>1325783</v>
      </c>
      <c r="C155" s="79">
        <v>-1.4781531230889655E-4</v>
      </c>
      <c r="D155" s="79">
        <v>3.1087796797349521E-2</v>
      </c>
      <c r="E155" s="159">
        <v>-196</v>
      </c>
      <c r="F155" s="79">
        <v>2012</v>
      </c>
      <c r="G155" s="79">
        <v>5</v>
      </c>
      <c r="H155" s="79">
        <v>17501</v>
      </c>
    </row>
    <row r="156" spans="1:8">
      <c r="A156" s="239" t="s">
        <v>896</v>
      </c>
      <c r="B156" s="79">
        <v>1328013</v>
      </c>
      <c r="C156" s="79">
        <v>1.6820248864255483E-3</v>
      </c>
      <c r="D156" s="79">
        <v>3.040838843533078E-2</v>
      </c>
      <c r="E156" s="159">
        <v>2230</v>
      </c>
      <c r="F156" s="79">
        <v>2012</v>
      </c>
      <c r="G156" s="79">
        <v>6</v>
      </c>
      <c r="H156" s="79">
        <v>19731</v>
      </c>
    </row>
    <row r="157" spans="1:8">
      <c r="A157" s="239" t="s">
        <v>897</v>
      </c>
      <c r="B157" s="79">
        <v>1334119</v>
      </c>
      <c r="C157" s="79">
        <v>4.5978465572249494E-3</v>
      </c>
      <c r="D157" s="79">
        <v>3.0691629738131887E-2</v>
      </c>
      <c r="E157" s="159">
        <v>6106</v>
      </c>
      <c r="F157" s="79">
        <v>2012</v>
      </c>
      <c r="G157" s="79">
        <v>7</v>
      </c>
      <c r="H157" s="79">
        <v>25837</v>
      </c>
    </row>
    <row r="158" spans="1:8">
      <c r="A158" s="239" t="s">
        <v>898</v>
      </c>
      <c r="B158" s="79">
        <v>1335671</v>
      </c>
      <c r="C158" s="79">
        <v>1.1633145169209769E-3</v>
      </c>
      <c r="D158" s="79">
        <v>2.8182685942142793E-2</v>
      </c>
      <c r="E158" s="159">
        <v>1552</v>
      </c>
      <c r="F158" s="79">
        <v>2012</v>
      </c>
      <c r="G158" s="79">
        <v>8</v>
      </c>
      <c r="H158" s="79">
        <v>27389</v>
      </c>
    </row>
    <row r="159" spans="1:8">
      <c r="A159" s="239" t="s">
        <v>899</v>
      </c>
      <c r="B159" s="79">
        <v>1340225</v>
      </c>
      <c r="C159" s="79">
        <v>3.4095222551062676E-3</v>
      </c>
      <c r="D159" s="79">
        <v>2.4664268539295708E-2</v>
      </c>
      <c r="E159" s="159">
        <v>4554</v>
      </c>
      <c r="F159" s="79">
        <v>2012</v>
      </c>
      <c r="G159" s="79">
        <v>9</v>
      </c>
      <c r="H159" s="79">
        <v>31943</v>
      </c>
    </row>
    <row r="160" spans="1:8">
      <c r="A160" s="239" t="s">
        <v>900</v>
      </c>
      <c r="B160" s="79">
        <v>1349654</v>
      </c>
      <c r="C160" s="79">
        <v>7.0353858493910071E-3</v>
      </c>
      <c r="D160" s="79">
        <v>2.41138195959405E-2</v>
      </c>
      <c r="E160" s="159">
        <v>9429</v>
      </c>
      <c r="F160" s="79">
        <v>2012</v>
      </c>
      <c r="G160" s="79">
        <v>10</v>
      </c>
      <c r="H160" s="79">
        <v>41372</v>
      </c>
    </row>
    <row r="161" spans="1:8">
      <c r="A161" s="239" t="s">
        <v>901</v>
      </c>
      <c r="B161" s="79">
        <v>1358570</v>
      </c>
      <c r="C161" s="79">
        <v>6.6061375730372962E-3</v>
      </c>
      <c r="D161" s="79">
        <v>2.4884126543470719E-2</v>
      </c>
      <c r="E161" s="159">
        <v>8916</v>
      </c>
      <c r="F161" s="79">
        <v>2012</v>
      </c>
      <c r="G161" s="79">
        <v>11</v>
      </c>
      <c r="H161" s="79">
        <v>50288</v>
      </c>
    </row>
    <row r="162" spans="1:8">
      <c r="A162" s="239" t="s">
        <v>902</v>
      </c>
      <c r="B162" s="79">
        <v>1349657</v>
      </c>
      <c r="C162" s="79">
        <v>-6.560574721950263E-3</v>
      </c>
      <c r="D162" s="79">
        <v>3.1625444667128244E-2</v>
      </c>
      <c r="E162" s="159">
        <v>-8913</v>
      </c>
      <c r="F162" s="79">
        <v>2012</v>
      </c>
      <c r="G162" s="79">
        <v>12</v>
      </c>
      <c r="H162" s="79">
        <v>41375</v>
      </c>
    </row>
    <row r="163" spans="1:8">
      <c r="A163" s="239" t="s">
        <v>894</v>
      </c>
      <c r="B163" s="79">
        <v>1353365</v>
      </c>
      <c r="C163" s="79">
        <v>2.7473647008091628E-3</v>
      </c>
      <c r="D163" s="79">
        <v>3.5158356400762036E-2</v>
      </c>
      <c r="E163" s="159">
        <v>3708</v>
      </c>
      <c r="F163" s="79">
        <v>2013</v>
      </c>
      <c r="G163" s="79">
        <v>1</v>
      </c>
      <c r="H163" s="79">
        <v>3708</v>
      </c>
    </row>
    <row r="164" spans="1:8">
      <c r="A164" s="239" t="s">
        <v>895</v>
      </c>
      <c r="B164" s="79">
        <v>1361492</v>
      </c>
      <c r="C164" s="79">
        <v>6.0050319019628873E-3</v>
      </c>
      <c r="D164" s="79">
        <v>3.4279168135354254E-2</v>
      </c>
      <c r="E164" s="159">
        <v>8127</v>
      </c>
      <c r="F164" s="79">
        <v>2013</v>
      </c>
      <c r="G164" s="79">
        <v>2</v>
      </c>
      <c r="H164" s="79">
        <v>11835</v>
      </c>
    </row>
    <row r="165" spans="1:8">
      <c r="A165" s="239" t="s">
        <v>803</v>
      </c>
      <c r="B165" s="79">
        <v>1368619</v>
      </c>
      <c r="C165" s="79">
        <v>5.2346984043976086E-3</v>
      </c>
      <c r="D165" s="79">
        <v>3.1156527779661269E-2</v>
      </c>
      <c r="E165" s="159">
        <v>7127</v>
      </c>
      <c r="F165" s="79">
        <v>2013</v>
      </c>
      <c r="G165" s="79">
        <v>3</v>
      </c>
      <c r="H165" s="79">
        <v>18962</v>
      </c>
    </row>
    <row r="166" spans="1:8">
      <c r="A166" s="239" t="s">
        <v>879</v>
      </c>
      <c r="B166" s="79">
        <v>1374487</v>
      </c>
      <c r="C166" s="79">
        <v>4.2875336379226692E-3</v>
      </c>
      <c r="D166" s="79">
        <v>3.6582781476931281E-2</v>
      </c>
      <c r="E166" s="159">
        <v>5868</v>
      </c>
      <c r="F166" s="79">
        <v>2013</v>
      </c>
      <c r="G166" s="79">
        <v>4</v>
      </c>
      <c r="H166" s="79">
        <v>24830</v>
      </c>
    </row>
    <row r="167" spans="1:8">
      <c r="A167" s="239" t="s">
        <v>893</v>
      </c>
      <c r="B167" s="79">
        <v>1378318</v>
      </c>
      <c r="C167" s="79">
        <v>2.7872217052615778E-3</v>
      </c>
      <c r="D167" s="79">
        <v>3.9625640093439163E-2</v>
      </c>
      <c r="E167" s="159">
        <v>3831</v>
      </c>
      <c r="F167" s="79">
        <v>2013</v>
      </c>
      <c r="G167" s="79">
        <v>5</v>
      </c>
      <c r="H167" s="79">
        <v>28661</v>
      </c>
    </row>
    <row r="168" spans="1:8">
      <c r="A168" s="239" t="s">
        <v>896</v>
      </c>
      <c r="B168" s="79">
        <v>1380069</v>
      </c>
      <c r="C168" s="79">
        <v>1.2703889813525659E-3</v>
      </c>
      <c r="D168" s="79">
        <v>3.9198411461333516E-2</v>
      </c>
      <c r="E168" s="159">
        <v>1751</v>
      </c>
      <c r="F168" s="79">
        <v>2013</v>
      </c>
      <c r="G168" s="79">
        <v>6</v>
      </c>
      <c r="H168" s="79">
        <v>30412</v>
      </c>
    </row>
    <row r="169" spans="1:8">
      <c r="A169" s="239" t="s">
        <v>897</v>
      </c>
      <c r="B169" s="79">
        <v>1383564</v>
      </c>
      <c r="C169" s="79">
        <v>2.5324820715486585E-3</v>
      </c>
      <c r="D169" s="79">
        <v>3.7061911268784886E-2</v>
      </c>
      <c r="E169" s="159">
        <v>3495</v>
      </c>
      <c r="F169" s="79">
        <v>2013</v>
      </c>
      <c r="G169" s="79">
        <v>7</v>
      </c>
      <c r="H169" s="79">
        <v>33907</v>
      </c>
    </row>
    <row r="170" spans="1:8">
      <c r="A170" s="239" t="s">
        <v>898</v>
      </c>
      <c r="B170" s="79">
        <v>1387421</v>
      </c>
      <c r="C170" s="79">
        <v>2.7877279258494703E-3</v>
      </c>
      <c r="D170" s="79">
        <v>3.8744571080752577E-2</v>
      </c>
      <c r="E170" s="159">
        <v>3857</v>
      </c>
      <c r="F170" s="79">
        <v>2013</v>
      </c>
      <c r="G170" s="79">
        <v>8</v>
      </c>
      <c r="H170" s="79">
        <v>37764</v>
      </c>
    </row>
    <row r="171" spans="1:8">
      <c r="A171" s="239" t="s">
        <v>899</v>
      </c>
      <c r="B171" s="79">
        <v>1391042</v>
      </c>
      <c r="C171" s="79">
        <v>2.6098783282075821E-3</v>
      </c>
      <c r="D171" s="79">
        <v>3.7916767706914989E-2</v>
      </c>
      <c r="E171" s="159">
        <v>3621</v>
      </c>
      <c r="F171" s="79">
        <v>2013</v>
      </c>
      <c r="G171" s="79">
        <v>9</v>
      </c>
      <c r="H171" s="79">
        <v>41385</v>
      </c>
    </row>
    <row r="172" spans="1:8">
      <c r="A172" s="239" t="s">
        <v>900</v>
      </c>
      <c r="B172" s="79">
        <v>1403518</v>
      </c>
      <c r="C172" s="79">
        <v>8.9688161824013068E-3</v>
      </c>
      <c r="D172" s="79">
        <v>3.9909487913198483E-2</v>
      </c>
      <c r="E172" s="159">
        <v>12476</v>
      </c>
      <c r="F172" s="79">
        <v>2013</v>
      </c>
      <c r="G172" s="79">
        <v>10</v>
      </c>
      <c r="H172" s="79">
        <v>53861</v>
      </c>
    </row>
    <row r="173" spans="1:8">
      <c r="A173" s="239" t="s">
        <v>901</v>
      </c>
      <c r="B173" s="79">
        <v>1410118</v>
      </c>
      <c r="C173" s="79">
        <v>4.7024690812658143E-3</v>
      </c>
      <c r="D173" s="79">
        <v>3.7942836953561487E-2</v>
      </c>
      <c r="E173" s="159">
        <v>6600</v>
      </c>
      <c r="F173" s="79">
        <v>2013</v>
      </c>
      <c r="G173" s="79">
        <v>11</v>
      </c>
      <c r="H173" s="79">
        <v>60461</v>
      </c>
    </row>
    <row r="174" spans="1:8">
      <c r="A174" s="239" t="s">
        <v>902</v>
      </c>
      <c r="B174" s="79">
        <v>1397248</v>
      </c>
      <c r="C174" s="79">
        <v>-9.1268957633332537E-3</v>
      </c>
      <c r="D174" s="79">
        <v>3.5261551638675614E-2</v>
      </c>
      <c r="E174" s="159">
        <v>-12870</v>
      </c>
      <c r="F174" s="79">
        <v>2013</v>
      </c>
      <c r="G174" s="79">
        <v>12</v>
      </c>
      <c r="H174" s="79">
        <v>47591</v>
      </c>
    </row>
    <row r="175" spans="1:8">
      <c r="A175" s="239" t="s">
        <v>894</v>
      </c>
      <c r="B175" s="79">
        <v>1396563</v>
      </c>
      <c r="C175" s="79">
        <v>-4.9024940454378552E-4</v>
      </c>
      <c r="D175" s="79">
        <v>3.1918957561337891E-2</v>
      </c>
      <c r="E175" s="159">
        <v>-685</v>
      </c>
      <c r="F175" s="79">
        <v>2014</v>
      </c>
      <c r="G175" s="79">
        <v>1</v>
      </c>
      <c r="H175" s="79">
        <v>-685</v>
      </c>
    </row>
    <row r="176" spans="1:8">
      <c r="A176" s="239" t="s">
        <v>895</v>
      </c>
      <c r="B176" s="79">
        <v>1402503</v>
      </c>
      <c r="C176" s="79">
        <v>4.2532989918822039E-3</v>
      </c>
      <c r="D176" s="79">
        <v>3.0122101341763408E-2</v>
      </c>
      <c r="E176" s="159">
        <v>5940</v>
      </c>
      <c r="F176" s="79">
        <v>2014</v>
      </c>
      <c r="G176" s="79">
        <v>2</v>
      </c>
      <c r="H176" s="79">
        <v>5255</v>
      </c>
    </row>
    <row r="177" spans="1:8">
      <c r="A177" s="239" t="s">
        <v>803</v>
      </c>
      <c r="B177" s="79">
        <v>1413343</v>
      </c>
      <c r="C177" s="79">
        <v>7.7290387257638038E-3</v>
      </c>
      <c r="D177" s="79">
        <v>3.2678196050178965E-2</v>
      </c>
      <c r="E177" s="159">
        <v>10840</v>
      </c>
      <c r="F177" s="79">
        <v>2014</v>
      </c>
      <c r="G177" s="79">
        <v>3</v>
      </c>
      <c r="H177" s="79">
        <v>16095</v>
      </c>
    </row>
    <row r="178" spans="1:8">
      <c r="A178" s="239" t="s">
        <v>879</v>
      </c>
      <c r="B178" s="79">
        <v>1415615</v>
      </c>
      <c r="C178" s="79">
        <v>1.6075361748704164E-3</v>
      </c>
      <c r="D178" s="79">
        <v>2.9922436516314876E-2</v>
      </c>
      <c r="E178" s="159">
        <v>2272</v>
      </c>
      <c r="F178" s="79">
        <v>2014</v>
      </c>
      <c r="G178" s="79">
        <v>4</v>
      </c>
      <c r="H178" s="79">
        <v>18367</v>
      </c>
    </row>
    <row r="179" spans="1:8">
      <c r="A179" s="239" t="s">
        <v>893</v>
      </c>
      <c r="B179" s="79">
        <v>1421309</v>
      </c>
      <c r="C179" s="79">
        <v>4.022280069086559E-3</v>
      </c>
      <c r="D179" s="79">
        <v>3.1190915304015521E-2</v>
      </c>
      <c r="E179" s="159">
        <v>5694</v>
      </c>
      <c r="F179" s="79">
        <v>2014</v>
      </c>
      <c r="G179" s="79">
        <v>5</v>
      </c>
      <c r="H179" s="79">
        <v>24061</v>
      </c>
    </row>
    <row r="180" spans="1:8">
      <c r="A180" s="239" t="s">
        <v>896</v>
      </c>
      <c r="B180" s="79">
        <v>1423620</v>
      </c>
      <c r="C180" s="79">
        <v>1.6259659229624912E-3</v>
      </c>
      <c r="D180" s="79">
        <v>3.1557117796284118E-2</v>
      </c>
      <c r="E180" s="159">
        <v>2311</v>
      </c>
      <c r="F180" s="79">
        <v>2014</v>
      </c>
      <c r="G180" s="79">
        <v>6</v>
      </c>
      <c r="H180" s="79">
        <v>26372</v>
      </c>
    </row>
    <row r="181" spans="1:8">
      <c r="A181" s="239" t="s">
        <v>897</v>
      </c>
      <c r="B181" s="79">
        <v>1433741</v>
      </c>
      <c r="C181" s="79">
        <v>7.1093409758222759E-3</v>
      </c>
      <c r="D181" s="79">
        <v>3.6266482793712473E-2</v>
      </c>
      <c r="E181" s="159">
        <v>10121</v>
      </c>
      <c r="F181" s="79">
        <v>2014</v>
      </c>
      <c r="G181" s="79">
        <v>7</v>
      </c>
      <c r="H181" s="79">
        <v>36493</v>
      </c>
    </row>
    <row r="182" spans="1:8">
      <c r="A182" s="239" t="s">
        <v>898</v>
      </c>
      <c r="B182" s="79">
        <v>1435303</v>
      </c>
      <c r="C182" s="79">
        <v>1.0894575798556794E-3</v>
      </c>
      <c r="D182" s="79">
        <v>3.4511514529475873E-2</v>
      </c>
      <c r="E182" s="159">
        <v>1562</v>
      </c>
      <c r="F182" s="79">
        <v>2014</v>
      </c>
      <c r="G182" s="79">
        <v>8</v>
      </c>
      <c r="H182" s="79">
        <v>38055</v>
      </c>
    </row>
    <row r="183" spans="1:8">
      <c r="A183" s="239" t="s">
        <v>899</v>
      </c>
      <c r="B183" s="79">
        <v>1447119</v>
      </c>
      <c r="C183" s="79">
        <v>8.2324080699336388E-3</v>
      </c>
      <c r="D183" s="79">
        <v>4.0312945259740607E-2</v>
      </c>
      <c r="E183" s="159">
        <v>11816</v>
      </c>
      <c r="F183" s="79">
        <v>2014</v>
      </c>
      <c r="G183" s="79">
        <v>9</v>
      </c>
      <c r="H183" s="79">
        <v>49871</v>
      </c>
    </row>
    <row r="184" spans="1:8">
      <c r="A184" s="239" t="s">
        <v>900</v>
      </c>
      <c r="B184" s="79">
        <v>1463050</v>
      </c>
      <c r="C184" s="79">
        <v>1.1008769838555033E-2</v>
      </c>
      <c r="D184" s="79">
        <v>4.2416271113017379E-2</v>
      </c>
      <c r="E184" s="159">
        <v>15931</v>
      </c>
      <c r="F184" s="79">
        <v>2014</v>
      </c>
      <c r="G184" s="79">
        <v>10</v>
      </c>
      <c r="H184" s="79">
        <v>65802</v>
      </c>
    </row>
    <row r="185" spans="1:8">
      <c r="A185" s="239" t="s">
        <v>901</v>
      </c>
      <c r="B185" s="79">
        <v>1477172</v>
      </c>
      <c r="C185" s="79">
        <v>9.6524383992344642E-3</v>
      </c>
      <c r="D185" s="79">
        <v>4.7552048835629357E-2</v>
      </c>
      <c r="E185" s="159">
        <v>14122</v>
      </c>
      <c r="F185" s="79">
        <v>2014</v>
      </c>
      <c r="G185" s="79">
        <v>11</v>
      </c>
      <c r="H185" s="79">
        <v>79924</v>
      </c>
    </row>
    <row r="186" spans="1:8">
      <c r="A186" s="239" t="s">
        <v>902</v>
      </c>
      <c r="B186" s="79">
        <v>1463340</v>
      </c>
      <c r="C186" s="79">
        <v>-9.3638384697245503E-3</v>
      </c>
      <c r="D186" s="79">
        <v>4.7301552766581212E-2</v>
      </c>
      <c r="E186" s="159">
        <v>-13832</v>
      </c>
      <c r="F186" s="79">
        <v>2014</v>
      </c>
      <c r="G186" s="79">
        <v>12</v>
      </c>
      <c r="H186" s="79">
        <v>66092</v>
      </c>
    </row>
    <row r="187" spans="1:8">
      <c r="A187" s="239" t="s">
        <v>894</v>
      </c>
      <c r="B187" s="79">
        <v>1466848</v>
      </c>
      <c r="C187" s="79">
        <v>2.3972555933686746E-3</v>
      </c>
      <c r="D187" s="79">
        <v>5.0327124519266242E-2</v>
      </c>
      <c r="E187" s="159">
        <v>3508</v>
      </c>
      <c r="F187" s="79">
        <v>2015</v>
      </c>
      <c r="G187" s="79">
        <v>1</v>
      </c>
      <c r="H187" s="79">
        <v>3508</v>
      </c>
    </row>
    <row r="188" spans="1:8">
      <c r="A188" s="239" t="s">
        <v>895</v>
      </c>
      <c r="B188" s="79">
        <v>1479593</v>
      </c>
      <c r="C188" s="79">
        <v>8.6886984881868745E-3</v>
      </c>
      <c r="D188" s="79">
        <v>5.4966014332946234E-2</v>
      </c>
      <c r="E188" s="159">
        <v>12745</v>
      </c>
      <c r="F188" s="79">
        <v>2015</v>
      </c>
      <c r="G188" s="79">
        <v>2</v>
      </c>
      <c r="H188" s="79">
        <v>16253</v>
      </c>
    </row>
    <row r="189" spans="1:8">
      <c r="A189" s="239" t="s">
        <v>803</v>
      </c>
      <c r="B189" s="79">
        <v>1493885</v>
      </c>
      <c r="C189" s="79">
        <v>9.6594130953580049E-3</v>
      </c>
      <c r="D189" s="79">
        <v>5.6986874382227048E-2</v>
      </c>
      <c r="E189" s="159">
        <v>14292</v>
      </c>
      <c r="F189" s="79">
        <v>2015</v>
      </c>
      <c r="G189" s="79">
        <v>3</v>
      </c>
      <c r="H189" s="79">
        <v>30545</v>
      </c>
    </row>
    <row r="190" spans="1:8">
      <c r="A190" s="239" t="s">
        <v>879</v>
      </c>
      <c r="B190" s="79">
        <v>1496860</v>
      </c>
      <c r="C190" s="79">
        <v>1.9914518185804031E-3</v>
      </c>
      <c r="D190" s="79">
        <v>5.7392016897249709E-2</v>
      </c>
      <c r="E190" s="159">
        <v>2975</v>
      </c>
      <c r="F190" s="79">
        <v>2015</v>
      </c>
      <c r="G190" s="79">
        <v>4</v>
      </c>
      <c r="H190" s="79">
        <v>33520</v>
      </c>
    </row>
    <row r="191" spans="1:8">
      <c r="A191" s="239" t="s">
        <v>893</v>
      </c>
      <c r="B191" s="79">
        <v>1496590</v>
      </c>
      <c r="C191" s="79">
        <v>-1.8037759042266455E-4</v>
      </c>
      <c r="D191" s="79">
        <v>5.2965963066440969E-2</v>
      </c>
      <c r="E191" s="159">
        <v>-270</v>
      </c>
      <c r="F191" s="79">
        <v>2015</v>
      </c>
      <c r="G191" s="79">
        <v>5</v>
      </c>
      <c r="H191" s="79">
        <v>33250</v>
      </c>
    </row>
    <row r="192" spans="1:8">
      <c r="A192" s="239" t="s">
        <v>896</v>
      </c>
      <c r="B192" s="79">
        <v>1494289</v>
      </c>
      <c r="C192" s="79">
        <v>-1.5374952391770114E-3</v>
      </c>
      <c r="D192" s="79">
        <v>4.9640353465109976E-2</v>
      </c>
      <c r="E192" s="159">
        <v>-2301</v>
      </c>
      <c r="F192" s="79">
        <v>2015</v>
      </c>
      <c r="G192" s="79">
        <v>6</v>
      </c>
      <c r="H192" s="79">
        <v>30949</v>
      </c>
    </row>
    <row r="193" spans="1:8">
      <c r="A193" s="239" t="s">
        <v>897</v>
      </c>
      <c r="B193" s="79">
        <v>1498787</v>
      </c>
      <c r="C193" s="79">
        <v>3.0101272243856503E-3</v>
      </c>
      <c r="D193" s="79">
        <v>4.5368026721702259E-2</v>
      </c>
      <c r="E193" s="159">
        <v>4498</v>
      </c>
      <c r="F193" s="79">
        <v>2015</v>
      </c>
      <c r="G193" s="79">
        <v>7</v>
      </c>
      <c r="H193" s="79">
        <v>35447</v>
      </c>
    </row>
    <row r="194" spans="1:8">
      <c r="A194" s="239" t="s">
        <v>898</v>
      </c>
      <c r="B194" s="79">
        <v>1505250</v>
      </c>
      <c r="C194" s="79">
        <v>4.3121537616752637E-3</v>
      </c>
      <c r="D194" s="79">
        <v>4.8733263986767916E-2</v>
      </c>
      <c r="E194" s="159">
        <v>6463</v>
      </c>
      <c r="F194" s="79">
        <v>2015</v>
      </c>
      <c r="G194" s="79">
        <v>8</v>
      </c>
      <c r="H194" s="79">
        <v>41910</v>
      </c>
    </row>
    <row r="195" spans="1:8">
      <c r="A195" s="239" t="s">
        <v>899</v>
      </c>
      <c r="B195" s="79">
        <v>1517710</v>
      </c>
      <c r="C195" s="79">
        <v>8.2776947350937657E-3</v>
      </c>
      <c r="D195" s="79">
        <v>4.8780369824458214E-2</v>
      </c>
      <c r="E195" s="159">
        <v>12460</v>
      </c>
      <c r="F195" s="79">
        <v>2015</v>
      </c>
      <c r="G195" s="79">
        <v>9</v>
      </c>
      <c r="H195" s="79">
        <v>54370</v>
      </c>
    </row>
    <row r="196" spans="1:8">
      <c r="A196" s="239" t="s">
        <v>900</v>
      </c>
      <c r="B196" s="79">
        <v>1530447</v>
      </c>
      <c r="C196" s="79">
        <v>8.3922488485943525E-3</v>
      </c>
      <c r="D196" s="79">
        <v>4.6066094801954893E-2</v>
      </c>
      <c r="E196" s="159">
        <v>12737</v>
      </c>
      <c r="F196" s="79">
        <v>2015</v>
      </c>
      <c r="G196" s="79">
        <v>10</v>
      </c>
      <c r="H196" s="79">
        <v>67107</v>
      </c>
    </row>
    <row r="197" spans="1:8">
      <c r="A197" s="239" t="s">
        <v>901</v>
      </c>
      <c r="B197" s="79">
        <v>1548821</v>
      </c>
      <c r="C197" s="79">
        <v>1.2005642795862803E-2</v>
      </c>
      <c r="D197" s="79">
        <v>4.8504168776554168E-2</v>
      </c>
      <c r="E197" s="159">
        <v>18374</v>
      </c>
      <c r="F197" s="79">
        <v>2015</v>
      </c>
      <c r="G197" s="79">
        <v>11</v>
      </c>
      <c r="H197" s="79">
        <v>85481</v>
      </c>
    </row>
    <row r="198" spans="1:8">
      <c r="A198" s="239" t="s">
        <v>902</v>
      </c>
      <c r="B198" s="79">
        <v>1535255</v>
      </c>
      <c r="C198" s="79">
        <v>-8.7589204950088151E-3</v>
      </c>
      <c r="D198" s="79">
        <v>4.9144423032241313E-2</v>
      </c>
      <c r="E198" s="159">
        <v>-13566</v>
      </c>
      <c r="F198" s="79">
        <v>2015</v>
      </c>
      <c r="G198" s="79">
        <v>12</v>
      </c>
      <c r="H198" s="79">
        <v>71915</v>
      </c>
    </row>
    <row r="199" spans="1:8">
      <c r="A199" s="239" t="s">
        <v>894</v>
      </c>
      <c r="B199" s="79">
        <v>1539143</v>
      </c>
      <c r="C199" s="79">
        <v>2.5324783179341281E-3</v>
      </c>
      <c r="D199" s="79">
        <v>4.9285951918671911E-2</v>
      </c>
      <c r="E199" s="159">
        <v>3888</v>
      </c>
      <c r="F199" s="79">
        <v>2016</v>
      </c>
      <c r="G199" s="79">
        <v>1</v>
      </c>
      <c r="H199" s="79">
        <v>3888</v>
      </c>
    </row>
    <row r="200" spans="1:8">
      <c r="A200" s="239" t="s">
        <v>895</v>
      </c>
      <c r="B200" s="79">
        <v>1552349</v>
      </c>
      <c r="C200" s="79">
        <v>8.5800994449507506E-3</v>
      </c>
      <c r="D200" s="79">
        <v>4.9172982029517476E-2</v>
      </c>
      <c r="E200" s="159">
        <v>13206</v>
      </c>
      <c r="F200" s="79">
        <v>2016</v>
      </c>
      <c r="G200" s="79">
        <v>2</v>
      </c>
      <c r="H200" s="79">
        <v>17094</v>
      </c>
    </row>
    <row r="201" spans="1:8">
      <c r="A201" s="239" t="s">
        <v>803</v>
      </c>
      <c r="B201" s="79">
        <v>1559149</v>
      </c>
      <c r="C201" s="79">
        <v>4.3804582603526043E-3</v>
      </c>
      <c r="D201" s="79">
        <v>4.3687432432884643E-2</v>
      </c>
      <c r="E201" s="159">
        <v>6800</v>
      </c>
      <c r="F201" s="79">
        <v>2016</v>
      </c>
      <c r="G201" s="79">
        <v>3</v>
      </c>
      <c r="H201" s="79">
        <v>23894</v>
      </c>
    </row>
    <row r="202" spans="1:8">
      <c r="A202" s="239" t="s">
        <v>879</v>
      </c>
      <c r="B202" s="79">
        <v>1569657</v>
      </c>
      <c r="C202" s="79">
        <v>6.739573959897438E-3</v>
      </c>
      <c r="D202" s="79">
        <v>4.8633138703686463E-2</v>
      </c>
      <c r="E202" s="159">
        <v>10508</v>
      </c>
      <c r="F202" s="79">
        <v>2016</v>
      </c>
      <c r="G202" s="79">
        <v>4</v>
      </c>
      <c r="H202" s="79">
        <v>34402</v>
      </c>
    </row>
    <row r="203" spans="1:8">
      <c r="A203" s="239" t="s">
        <v>893</v>
      </c>
      <c r="B203" s="79">
        <v>1571236</v>
      </c>
      <c r="C203" s="79">
        <v>1.0059522558112377E-3</v>
      </c>
      <c r="D203" s="79">
        <v>4.987738792855767E-2</v>
      </c>
      <c r="E203" s="159">
        <v>1579</v>
      </c>
      <c r="F203" s="79">
        <v>2016</v>
      </c>
      <c r="G203" s="79">
        <v>5</v>
      </c>
      <c r="H203" s="79">
        <v>35981</v>
      </c>
    </row>
    <row r="204" spans="1:8">
      <c r="A204" s="239" t="s">
        <v>896</v>
      </c>
      <c r="B204" s="79">
        <v>1576839</v>
      </c>
      <c r="C204" s="79">
        <v>3.565982449485583E-3</v>
      </c>
      <c r="D204" s="79">
        <v>5.5243664378175739E-2</v>
      </c>
      <c r="E204" s="159">
        <v>5603</v>
      </c>
      <c r="F204" s="79">
        <v>2016</v>
      </c>
      <c r="G204" s="79">
        <v>6</v>
      </c>
      <c r="H204" s="79">
        <v>41584</v>
      </c>
    </row>
    <row r="205" spans="1:8">
      <c r="A205" s="239" t="s">
        <v>897</v>
      </c>
      <c r="B205" s="79">
        <v>1582329</v>
      </c>
      <c r="C205" s="79">
        <v>3.4816490459710359E-3</v>
      </c>
      <c r="D205" s="79">
        <v>5.5739741537656817E-2</v>
      </c>
      <c r="E205" s="159">
        <v>5490</v>
      </c>
      <c r="F205" s="79">
        <v>2016</v>
      </c>
      <c r="G205" s="79">
        <v>7</v>
      </c>
      <c r="H205" s="79">
        <v>47074</v>
      </c>
    </row>
    <row r="206" spans="1:8">
      <c r="A206" s="239" t="s">
        <v>898</v>
      </c>
      <c r="B206" s="79">
        <v>1592063</v>
      </c>
      <c r="C206" s="79">
        <v>6.1516915887909196E-3</v>
      </c>
      <c r="D206" s="79">
        <v>5.7673476166749671E-2</v>
      </c>
      <c r="E206" s="159">
        <v>9734</v>
      </c>
      <c r="F206" s="79">
        <v>2016</v>
      </c>
      <c r="G206" s="79">
        <v>8</v>
      </c>
      <c r="H206" s="79">
        <v>56808</v>
      </c>
    </row>
    <row r="207" spans="1:8">
      <c r="A207" s="239" t="s">
        <v>899</v>
      </c>
      <c r="B207" s="79">
        <v>1608623</v>
      </c>
      <c r="C207" s="79">
        <v>1.0401598429207848E-2</v>
      </c>
      <c r="D207" s="79">
        <v>5.9901430444551318E-2</v>
      </c>
      <c r="E207" s="159">
        <v>16560</v>
      </c>
      <c r="F207" s="79">
        <v>2016</v>
      </c>
      <c r="G207" s="79">
        <v>9</v>
      </c>
      <c r="H207" s="79">
        <v>73368</v>
      </c>
    </row>
    <row r="208" spans="1:8">
      <c r="A208" s="239" t="s">
        <v>900</v>
      </c>
      <c r="B208" s="79">
        <v>1627392</v>
      </c>
      <c r="C208" s="79">
        <v>1.1667743156724697E-2</v>
      </c>
      <c r="D208" s="79">
        <v>6.3344238644003958E-2</v>
      </c>
      <c r="E208" s="159">
        <v>18769</v>
      </c>
      <c r="F208" s="79">
        <v>2016</v>
      </c>
      <c r="G208" s="79">
        <v>10</v>
      </c>
      <c r="H208" s="79">
        <v>92137</v>
      </c>
    </row>
    <row r="209" spans="1:8">
      <c r="A209" s="239" t="s">
        <v>901</v>
      </c>
      <c r="B209" s="79">
        <v>1643345</v>
      </c>
      <c r="C209" s="79">
        <v>9.802801046090881E-3</v>
      </c>
      <c r="D209" s="79">
        <v>6.1029647712679491E-2</v>
      </c>
      <c r="E209" s="159">
        <v>15953</v>
      </c>
      <c r="F209" s="79">
        <v>2016</v>
      </c>
      <c r="G209" s="79">
        <v>11</v>
      </c>
      <c r="H209" s="79">
        <v>108090</v>
      </c>
    </row>
    <row r="210" spans="1:8">
      <c r="A210" s="239" t="s">
        <v>902</v>
      </c>
      <c r="B210" s="79">
        <v>1624237</v>
      </c>
      <c r="C210" s="79">
        <v>-1.1627503658696137E-2</v>
      </c>
      <c r="D210" s="79">
        <v>5.7959101256794376E-2</v>
      </c>
      <c r="E210" s="159">
        <v>-19108</v>
      </c>
      <c r="F210" s="79">
        <v>2016</v>
      </c>
      <c r="G210" s="79">
        <v>12</v>
      </c>
      <c r="H210" s="79">
        <v>88982</v>
      </c>
    </row>
    <row r="211" spans="1:8">
      <c r="A211" s="239" t="s">
        <v>894</v>
      </c>
      <c r="B211" s="79">
        <v>1635012</v>
      </c>
      <c r="C211" s="79">
        <v>6.6338840945010524E-3</v>
      </c>
      <c r="D211" s="79">
        <v>6.2287259858245791E-2</v>
      </c>
      <c r="E211" s="159">
        <v>10775</v>
      </c>
      <c r="F211" s="79">
        <v>2017</v>
      </c>
      <c r="G211" s="79">
        <v>1</v>
      </c>
      <c r="H211" s="79">
        <v>10775</v>
      </c>
    </row>
    <row r="212" spans="1:8">
      <c r="A212" s="239" t="s">
        <v>895</v>
      </c>
      <c r="B212" s="79">
        <v>1640265</v>
      </c>
      <c r="C212" s="79">
        <v>3.2128204563637297E-3</v>
      </c>
      <c r="D212" s="79">
        <v>5.6634171826051904E-2</v>
      </c>
      <c r="E212" s="159">
        <v>5253</v>
      </c>
      <c r="F212" s="79">
        <v>2017</v>
      </c>
      <c r="G212" s="79">
        <v>2</v>
      </c>
      <c r="H212" s="79">
        <v>16028</v>
      </c>
    </row>
    <row r="213" spans="1:8">
      <c r="A213" s="239" t="s">
        <v>803</v>
      </c>
      <c r="B213" s="79">
        <v>1661636</v>
      </c>
      <c r="C213" s="79">
        <v>1.3028992266493455E-2</v>
      </c>
      <c r="D213" s="79">
        <v>6.573265287666552E-2</v>
      </c>
      <c r="E213" s="159">
        <v>21371</v>
      </c>
      <c r="F213" s="79">
        <v>2017</v>
      </c>
      <c r="G213" s="79">
        <v>3</v>
      </c>
      <c r="H213" s="79">
        <v>37399</v>
      </c>
    </row>
    <row r="214" spans="1:8">
      <c r="A214" s="239" t="s">
        <v>879</v>
      </c>
      <c r="B214" s="79">
        <v>1662463</v>
      </c>
      <c r="C214" s="79">
        <v>4.977022645151763E-4</v>
      </c>
      <c r="D214" s="79">
        <v>5.9125019032820525E-2</v>
      </c>
      <c r="E214" s="159">
        <v>827</v>
      </c>
      <c r="F214" s="79">
        <v>2017</v>
      </c>
      <c r="G214" s="79">
        <v>4</v>
      </c>
      <c r="H214" s="79">
        <v>38226</v>
      </c>
    </row>
    <row r="215" spans="1:8">
      <c r="A215" s="239" t="s">
        <v>893</v>
      </c>
      <c r="B215" s="79">
        <v>1664615</v>
      </c>
      <c r="C215" s="79">
        <v>1.2944648993691299E-3</v>
      </c>
      <c r="D215" s="79">
        <v>5.9430282911033139E-2</v>
      </c>
      <c r="E215" s="159">
        <v>2152</v>
      </c>
      <c r="F215" s="79">
        <v>2017</v>
      </c>
      <c r="G215" s="79">
        <v>5</v>
      </c>
      <c r="H215" s="79">
        <v>40378</v>
      </c>
    </row>
    <row r="216" spans="1:8">
      <c r="A216" s="239" t="s">
        <v>896</v>
      </c>
      <c r="B216" s="79">
        <v>1672581</v>
      </c>
      <c r="C216" s="79">
        <v>4.7854909393463263E-3</v>
      </c>
      <c r="D216" s="79">
        <v>6.0717676313180924E-2</v>
      </c>
      <c r="E216" s="159">
        <v>7966</v>
      </c>
      <c r="F216" s="79">
        <v>2017</v>
      </c>
      <c r="G216" s="79">
        <v>6</v>
      </c>
      <c r="H216" s="79">
        <v>48344</v>
      </c>
    </row>
    <row r="217" spans="1:8">
      <c r="A217" s="239" t="s">
        <v>897</v>
      </c>
      <c r="B217" s="79">
        <v>1675221</v>
      </c>
      <c r="C217" s="79">
        <v>1.5783988936859394E-3</v>
      </c>
      <c r="D217" s="79">
        <v>5.8705869638994157E-2</v>
      </c>
      <c r="E217" s="159">
        <v>2640</v>
      </c>
      <c r="F217" s="79">
        <v>2017</v>
      </c>
      <c r="G217" s="79">
        <v>7</v>
      </c>
      <c r="H217" s="79">
        <v>50984</v>
      </c>
    </row>
    <row r="218" spans="1:8">
      <c r="A218" s="239" t="s">
        <v>898</v>
      </c>
      <c r="B218" s="79">
        <v>1694618</v>
      </c>
      <c r="C218" s="79">
        <v>1.1578770800986904E-2</v>
      </c>
      <c r="D218" s="79">
        <v>6.4416420706969513E-2</v>
      </c>
      <c r="E218" s="159">
        <v>19397</v>
      </c>
      <c r="F218" s="79">
        <v>2017</v>
      </c>
      <c r="G218" s="79">
        <v>8</v>
      </c>
      <c r="H218" s="79">
        <v>70381</v>
      </c>
    </row>
    <row r="219" spans="1:8">
      <c r="A219" s="239" t="s">
        <v>899</v>
      </c>
      <c r="B219" s="79">
        <v>1708982</v>
      </c>
      <c r="C219" s="79">
        <v>8.4762465641223805E-3</v>
      </c>
      <c r="D219" s="79">
        <v>6.2388141907706141E-2</v>
      </c>
      <c r="E219" s="159">
        <v>14364</v>
      </c>
      <c r="F219" s="79">
        <v>2017</v>
      </c>
      <c r="G219" s="79">
        <v>9</v>
      </c>
      <c r="H219" s="79">
        <v>84745</v>
      </c>
    </row>
    <row r="220" spans="1:8">
      <c r="A220" s="239" t="s">
        <v>900</v>
      </c>
      <c r="B220" s="79">
        <v>1728026</v>
      </c>
      <c r="C220" s="79">
        <v>1.1143476057676516E-2</v>
      </c>
      <c r="D220" s="79">
        <v>6.1837590451470748E-2</v>
      </c>
      <c r="E220" s="159">
        <v>19044</v>
      </c>
      <c r="F220" s="79">
        <v>2017</v>
      </c>
      <c r="G220" s="79">
        <v>10</v>
      </c>
      <c r="H220" s="79">
        <v>103789</v>
      </c>
    </row>
    <row r="221" spans="1:8">
      <c r="A221" s="239" t="s">
        <v>901</v>
      </c>
      <c r="B221" s="79">
        <v>1740013</v>
      </c>
      <c r="C221" s="79">
        <v>6.9368169228936072E-3</v>
      </c>
      <c r="D221" s="79">
        <v>5.8823923156732238E-2</v>
      </c>
      <c r="E221" s="159">
        <v>11987</v>
      </c>
      <c r="F221" s="79">
        <v>2017</v>
      </c>
      <c r="G221" s="79">
        <v>11</v>
      </c>
      <c r="H221" s="79">
        <v>115776</v>
      </c>
    </row>
    <row r="222" spans="1:8">
      <c r="A222" s="239" t="s">
        <v>902</v>
      </c>
      <c r="B222" s="79">
        <v>1717868</v>
      </c>
      <c r="C222" s="79">
        <v>-1.2726916408095756E-2</v>
      </c>
      <c r="D222" s="79">
        <v>5.7646144004846578E-2</v>
      </c>
      <c r="E222" s="159">
        <v>-22145</v>
      </c>
      <c r="F222" s="79">
        <v>2017</v>
      </c>
      <c r="G222" s="79">
        <v>12</v>
      </c>
      <c r="H222" s="79">
        <v>93631</v>
      </c>
    </row>
    <row r="223" spans="1:8">
      <c r="A223" s="239" t="s">
        <v>894</v>
      </c>
      <c r="B223" s="79">
        <v>1723991</v>
      </c>
      <c r="C223" s="79">
        <v>3.5643017973441271E-3</v>
      </c>
      <c r="D223" s="79">
        <v>5.4421007307591696E-2</v>
      </c>
      <c r="E223" s="159">
        <v>6123</v>
      </c>
      <c r="F223" s="79">
        <v>2018</v>
      </c>
      <c r="G223" s="79">
        <v>1</v>
      </c>
      <c r="H223" s="79">
        <v>6123</v>
      </c>
    </row>
    <row r="224" spans="1:8">
      <c r="A224" s="239" t="s">
        <v>895</v>
      </c>
      <c r="B224" s="79">
        <v>1738722</v>
      </c>
      <c r="C224" s="79">
        <v>8.5447081800311686E-3</v>
      </c>
      <c r="D224" s="79">
        <v>6.0025056926777065E-2</v>
      </c>
      <c r="E224" s="159">
        <v>14731</v>
      </c>
      <c r="F224" s="79">
        <v>2018</v>
      </c>
      <c r="G224" s="79">
        <v>2</v>
      </c>
      <c r="H224" s="79">
        <v>20854</v>
      </c>
    </row>
    <row r="225" spans="1:8">
      <c r="A225" s="239" t="s">
        <v>803</v>
      </c>
      <c r="B225" s="79">
        <v>1743804</v>
      </c>
      <c r="C225" s="79">
        <v>2.9228364281350672E-3</v>
      </c>
      <c r="D225" s="79">
        <v>4.9450060061289047E-2</v>
      </c>
      <c r="E225" s="159">
        <v>5082</v>
      </c>
      <c r="F225" s="79">
        <v>2018</v>
      </c>
      <c r="G225" s="79">
        <v>3</v>
      </c>
      <c r="H225" s="79">
        <v>25936</v>
      </c>
    </row>
    <row r="226" spans="1:8">
      <c r="A226" s="239" t="s">
        <v>879</v>
      </c>
      <c r="B226" s="79">
        <v>1749012</v>
      </c>
      <c r="C226" s="79">
        <v>2.9865741792081124E-3</v>
      </c>
      <c r="D226" s="79">
        <v>5.206070751649805E-2</v>
      </c>
      <c r="E226" s="159">
        <v>5208</v>
      </c>
      <c r="F226" s="79">
        <v>2018</v>
      </c>
      <c r="G226" s="79">
        <v>4</v>
      </c>
      <c r="H226" s="79">
        <v>31144</v>
      </c>
    </row>
    <row r="227" spans="1:8">
      <c r="A227" s="239" t="s">
        <v>893</v>
      </c>
      <c r="B227" s="79">
        <v>1752923</v>
      </c>
      <c r="C227" s="79">
        <v>2.2361195920896915E-3</v>
      </c>
      <c r="D227" s="79">
        <v>5.3050104678859622E-2</v>
      </c>
      <c r="E227" s="159">
        <v>3911</v>
      </c>
      <c r="F227" s="79">
        <v>2018</v>
      </c>
      <c r="G227" s="79">
        <v>5</v>
      </c>
      <c r="H227" s="79">
        <v>35055</v>
      </c>
    </row>
    <row r="228" spans="1:8">
      <c r="A228" s="239" t="s">
        <v>896</v>
      </c>
      <c r="B228" s="79">
        <v>1755753</v>
      </c>
      <c r="C228" s="79">
        <v>1.6144462706007001E-3</v>
      </c>
      <c r="D228" s="79">
        <v>4.972673969153063E-2</v>
      </c>
      <c r="E228" s="159">
        <v>2830</v>
      </c>
      <c r="F228" s="79">
        <v>2018</v>
      </c>
      <c r="G228" s="79">
        <v>6</v>
      </c>
      <c r="H228" s="79">
        <v>37885</v>
      </c>
    </row>
    <row r="229" spans="1:8">
      <c r="A229" s="239" t="s">
        <v>897</v>
      </c>
      <c r="B229" s="79">
        <v>1750450</v>
      </c>
      <c r="C229" s="79">
        <v>-3.0203565080053618E-3</v>
      </c>
      <c r="D229" s="79">
        <v>4.4906910789680898E-2</v>
      </c>
      <c r="E229" s="159">
        <v>-5303</v>
      </c>
      <c r="F229" s="79">
        <v>2018</v>
      </c>
      <c r="G229" s="79">
        <v>7</v>
      </c>
      <c r="H229" s="79">
        <v>32582</v>
      </c>
    </row>
    <row r="230" spans="1:8">
      <c r="A230" s="239" t="s">
        <v>898</v>
      </c>
      <c r="B230" s="79">
        <v>1766168</v>
      </c>
      <c r="C230" s="79">
        <v>8.9794052957810067E-3</v>
      </c>
      <c r="D230" s="79">
        <v>4.2221904877677519E-2</v>
      </c>
      <c r="E230" s="159">
        <v>15718</v>
      </c>
      <c r="F230" s="79">
        <v>2018</v>
      </c>
      <c r="G230" s="79">
        <v>8</v>
      </c>
      <c r="H230" s="79">
        <v>48300</v>
      </c>
    </row>
    <row r="231" spans="1:8">
      <c r="A231" s="239" t="s">
        <v>899</v>
      </c>
      <c r="B231" s="79">
        <v>1774072</v>
      </c>
      <c r="C231" s="79">
        <v>4.4752254598656727E-3</v>
      </c>
      <c r="D231" s="79">
        <v>3.8087001501478701E-2</v>
      </c>
      <c r="E231" s="159">
        <v>7904</v>
      </c>
      <c r="F231" s="79">
        <v>2018</v>
      </c>
      <c r="G231" s="79">
        <v>9</v>
      </c>
      <c r="H231" s="79">
        <v>56204</v>
      </c>
    </row>
    <row r="232" spans="1:8">
      <c r="A232" s="239" t="s">
        <v>900</v>
      </c>
      <c r="B232" s="79">
        <v>1782918</v>
      </c>
      <c r="C232" s="79">
        <v>4.9862688774751085E-3</v>
      </c>
      <c r="D232" s="79">
        <v>3.176572574718195E-2</v>
      </c>
      <c r="E232" s="159">
        <v>8846</v>
      </c>
      <c r="F232" s="79">
        <v>2018</v>
      </c>
      <c r="G232" s="79">
        <v>10</v>
      </c>
      <c r="H232" s="79">
        <v>65050</v>
      </c>
    </row>
    <row r="233" spans="1:8">
      <c r="A233" s="239" t="s">
        <v>901</v>
      </c>
      <c r="B233" s="79">
        <v>1792036</v>
      </c>
      <c r="C233" s="79">
        <v>5.1140882530773535E-3</v>
      </c>
      <c r="D233" s="79">
        <v>2.9898052485814786E-2</v>
      </c>
      <c r="E233" s="159">
        <v>9118</v>
      </c>
      <c r="F233" s="79">
        <v>2018</v>
      </c>
      <c r="G233" s="79">
        <v>11</v>
      </c>
      <c r="H233" s="79">
        <v>74168</v>
      </c>
    </row>
    <row r="234" spans="1:8">
      <c r="A234" s="239" t="s">
        <v>902</v>
      </c>
      <c r="B234" s="79">
        <v>1761000</v>
      </c>
      <c r="C234" s="79">
        <v>-1.7318848505275541E-2</v>
      </c>
      <c r="D234" s="79">
        <v>2.5107866262134237E-2</v>
      </c>
      <c r="E234" s="159">
        <v>-31036</v>
      </c>
      <c r="F234" s="79">
        <v>2018</v>
      </c>
      <c r="G234" s="79">
        <v>12</v>
      </c>
      <c r="H234" s="79">
        <v>43132</v>
      </c>
    </row>
    <row r="235" spans="1:8">
      <c r="A235" s="239" t="s">
        <v>894</v>
      </c>
      <c r="B235" s="79">
        <v>1778570</v>
      </c>
      <c r="C235" s="79">
        <v>9.9772856331630244E-3</v>
      </c>
      <c r="D235" s="79">
        <v>3.1658517938898845E-2</v>
      </c>
      <c r="E235" s="159">
        <v>17570</v>
      </c>
      <c r="F235" s="79">
        <v>2019</v>
      </c>
      <c r="G235" s="79">
        <v>1</v>
      </c>
      <c r="H235" s="79">
        <v>17570</v>
      </c>
    </row>
    <row r="236" spans="1:8">
      <c r="A236" s="239" t="s">
        <v>895</v>
      </c>
      <c r="B236" s="79">
        <v>1792233</v>
      </c>
      <c r="C236" s="79">
        <v>7.6820142024209837E-3</v>
      </c>
      <c r="D236" s="79">
        <v>3.0776052755989713E-2</v>
      </c>
      <c r="E236" s="159">
        <v>13663</v>
      </c>
      <c r="F236" s="79">
        <v>2019</v>
      </c>
      <c r="G236" s="79">
        <v>2</v>
      </c>
      <c r="H236" s="79">
        <v>31233</v>
      </c>
    </row>
    <row r="237" spans="1:8">
      <c r="A237" s="239" t="s">
        <v>803</v>
      </c>
      <c r="B237" s="79">
        <v>1796144</v>
      </c>
      <c r="C237" s="79">
        <v>2.1821939446489136E-3</v>
      </c>
      <c r="D237" s="79">
        <v>3.0014841117464997E-2</v>
      </c>
      <c r="E237" s="159">
        <v>3911</v>
      </c>
      <c r="F237" s="79">
        <v>2019</v>
      </c>
      <c r="G237" s="79">
        <v>3</v>
      </c>
      <c r="H237" s="79">
        <v>35144</v>
      </c>
    </row>
    <row r="238" spans="1:8">
      <c r="A238" s="239" t="s">
        <v>879</v>
      </c>
      <c r="B238" s="79">
        <v>1798713</v>
      </c>
      <c r="C238" s="79">
        <v>1.4302862131321259E-3</v>
      </c>
      <c r="D238" s="79">
        <v>2.8416614637292392E-2</v>
      </c>
      <c r="E238" s="159">
        <v>2569</v>
      </c>
      <c r="F238" s="79">
        <v>2019</v>
      </c>
      <c r="G238" s="79">
        <v>4</v>
      </c>
      <c r="H238" s="79">
        <v>37713</v>
      </c>
    </row>
    <row r="239" spans="1:8">
      <c r="A239" s="239" t="s">
        <v>893</v>
      </c>
      <c r="B239" s="79">
        <v>1798861</v>
      </c>
      <c r="C239" s="79">
        <v>8.2281053175314867E-5</v>
      </c>
      <c r="D239" s="79">
        <v>2.6206513349416927E-2</v>
      </c>
      <c r="E239" s="159">
        <v>148</v>
      </c>
      <c r="F239" s="79">
        <v>2019</v>
      </c>
      <c r="G239" s="79">
        <v>5</v>
      </c>
      <c r="H239" s="79">
        <v>37861</v>
      </c>
    </row>
    <row r="240" spans="1:8">
      <c r="A240" s="239" t="s">
        <v>896</v>
      </c>
      <c r="B240" s="79">
        <v>1796535</v>
      </c>
      <c r="C240" s="79">
        <v>-1.293040429471759E-3</v>
      </c>
      <c r="D240" s="79">
        <v>2.3227640790020043E-2</v>
      </c>
      <c r="E240" s="159">
        <v>-2326</v>
      </c>
      <c r="F240" s="79">
        <v>2019</v>
      </c>
      <c r="G240" s="79">
        <v>6</v>
      </c>
      <c r="H240" s="79">
        <v>35535</v>
      </c>
    </row>
    <row r="241" spans="1:9">
      <c r="A241" s="239" t="s">
        <v>897</v>
      </c>
      <c r="B241" s="79">
        <v>1792119</v>
      </c>
      <c r="C241" s="79">
        <v>-2.4580651086675287E-3</v>
      </c>
      <c r="D241" s="79">
        <v>2.3804735925047948E-2</v>
      </c>
      <c r="E241" s="159">
        <v>-4416</v>
      </c>
      <c r="F241" s="79">
        <v>2019</v>
      </c>
      <c r="G241" s="79">
        <v>7</v>
      </c>
      <c r="H241" s="79">
        <v>31119</v>
      </c>
    </row>
    <row r="242" spans="1:9">
      <c r="A242" s="239" t="s">
        <v>898</v>
      </c>
      <c r="B242" s="79">
        <v>1800138</v>
      </c>
      <c r="C242" s="79">
        <v>4.4745912520318676E-3</v>
      </c>
      <c r="D242" s="79">
        <v>1.9233730879508526E-2</v>
      </c>
      <c r="E242" s="159">
        <v>8019</v>
      </c>
      <c r="F242" s="79">
        <v>2019</v>
      </c>
      <c r="G242" s="79">
        <v>8</v>
      </c>
      <c r="H242" s="79">
        <v>39138</v>
      </c>
    </row>
    <row r="243" spans="1:9">
      <c r="A243" s="239" t="s">
        <v>899</v>
      </c>
      <c r="B243" s="79">
        <v>1815615</v>
      </c>
      <c r="C243" s="79">
        <v>8.5976741783129196E-3</v>
      </c>
      <c r="D243" s="79">
        <v>2.341674971478036E-2</v>
      </c>
      <c r="E243" s="159">
        <v>15477</v>
      </c>
      <c r="F243" s="79">
        <v>2019</v>
      </c>
      <c r="G243" s="79">
        <v>9</v>
      </c>
      <c r="H243" s="79">
        <v>54615</v>
      </c>
    </row>
    <row r="244" spans="1:9">
      <c r="A244" s="239" t="s">
        <v>900</v>
      </c>
      <c r="B244" s="79">
        <v>1828691</v>
      </c>
      <c r="C244" s="79">
        <v>7.201967377445051E-3</v>
      </c>
      <c r="D244" s="79">
        <v>2.5673081992553692E-2</v>
      </c>
      <c r="E244" s="159">
        <v>13076</v>
      </c>
      <c r="F244" s="79">
        <v>2019</v>
      </c>
      <c r="G244" s="79">
        <v>10</v>
      </c>
      <c r="H244" s="79">
        <v>67691</v>
      </c>
    </row>
    <row r="245" spans="1:9">
      <c r="A245" s="239" t="s">
        <v>901</v>
      </c>
      <c r="B245" s="79">
        <v>1840150</v>
      </c>
      <c r="C245" s="79">
        <v>6.2662308722467586E-3</v>
      </c>
      <c r="D245" s="79">
        <v>2.6848790984109749E-2</v>
      </c>
      <c r="E245" s="159">
        <v>11459</v>
      </c>
      <c r="F245" s="79">
        <v>2019</v>
      </c>
      <c r="G245" s="79">
        <v>11</v>
      </c>
      <c r="H245" s="79">
        <v>79150</v>
      </c>
    </row>
    <row r="246" spans="1:9">
      <c r="A246" s="239" t="s">
        <v>902</v>
      </c>
      <c r="B246" s="79">
        <v>1812699</v>
      </c>
      <c r="C246" s="79">
        <v>-1.4917805613672841E-2</v>
      </c>
      <c r="D246" s="79">
        <v>2.9357751277683031E-2</v>
      </c>
      <c r="E246" s="159">
        <v>-27451</v>
      </c>
      <c r="F246" s="79">
        <v>2019</v>
      </c>
      <c r="G246" s="79">
        <v>12</v>
      </c>
      <c r="H246" s="79">
        <v>51699</v>
      </c>
      <c r="I246" s="79" t="str">
        <f t="shared" ref="I246" si="0">IF(G246&lt;=11,H246/H245-1,"")</f>
        <v/>
      </c>
    </row>
    <row r="247" spans="1:9">
      <c r="A247" s="239" t="s">
        <v>894</v>
      </c>
      <c r="B247" s="79">
        <v>1822293</v>
      </c>
      <c r="C247" s="79">
        <v>5.2926602817124913E-3</v>
      </c>
      <c r="D247" s="79">
        <v>2.4583232596973925E-2</v>
      </c>
      <c r="E247" s="159">
        <v>9594</v>
      </c>
      <c r="F247" s="79">
        <v>2020</v>
      </c>
      <c r="G247" s="79">
        <v>1</v>
      </c>
      <c r="H247" s="79">
        <v>9594</v>
      </c>
      <c r="I247" s="164">
        <f>B247/$B$246-1</f>
        <v>5.2926602817124913E-3</v>
      </c>
    </row>
    <row r="248" spans="1:9">
      <c r="A248" s="239" t="s">
        <v>895</v>
      </c>
      <c r="B248" s="79">
        <v>1837966</v>
      </c>
      <c r="C248" s="79">
        <v>8.6007025214935862E-3</v>
      </c>
      <c r="D248" s="79">
        <v>2.5517329499010533E-2</v>
      </c>
      <c r="E248" s="159">
        <v>15673</v>
      </c>
      <c r="F248" s="79">
        <v>2020</v>
      </c>
      <c r="G248" s="79">
        <v>2</v>
      </c>
      <c r="H248" s="79">
        <v>25267</v>
      </c>
      <c r="I248" s="164">
        <f t="shared" ref="I248:I253" si="1">B248/$B$246-1</f>
        <v>1.3938883399836399E-2</v>
      </c>
    </row>
    <row r="249" spans="1:9">
      <c r="A249" s="239" t="s">
        <v>803</v>
      </c>
      <c r="B249" s="79">
        <v>1831940</v>
      </c>
      <c r="C249" s="79">
        <v>-3.2786243053462005E-3</v>
      </c>
      <c r="D249" s="79">
        <v>1.9929359784070844E-2</v>
      </c>
      <c r="E249" s="159">
        <v>-6026</v>
      </c>
      <c r="F249" s="79">
        <v>2020</v>
      </c>
      <c r="G249" s="79">
        <v>3</v>
      </c>
      <c r="H249" s="79">
        <v>19241</v>
      </c>
      <c r="I249" s="164">
        <f t="shared" si="1"/>
        <v>1.0614558732586099E-2</v>
      </c>
    </row>
    <row r="250" spans="1:9">
      <c r="A250" s="239" t="s">
        <v>879</v>
      </c>
      <c r="B250" s="79">
        <v>1793795</v>
      </c>
      <c r="C250" s="79">
        <v>-2.0822188499623362E-2</v>
      </c>
      <c r="D250" s="79">
        <v>-2.7341771588907937E-3</v>
      </c>
      <c r="E250" s="159">
        <v>-38145</v>
      </c>
      <c r="F250" s="79">
        <v>2020</v>
      </c>
      <c r="G250" s="79">
        <v>4</v>
      </c>
      <c r="H250" s="79">
        <v>-18904</v>
      </c>
      <c r="I250" s="164">
        <f t="shared" si="1"/>
        <v>-1.0428648109807481E-2</v>
      </c>
    </row>
    <row r="251" spans="1:9">
      <c r="A251" s="239" t="s">
        <v>893</v>
      </c>
      <c r="B251" s="79">
        <v>1770324</v>
      </c>
      <c r="C251" s="79">
        <v>-1.3084549795266409E-2</v>
      </c>
      <c r="D251" s="79">
        <v>-1.5863927229508024E-2</v>
      </c>
      <c r="E251" s="159">
        <v>-23471</v>
      </c>
      <c r="F251" s="79">
        <v>2020</v>
      </c>
      <c r="G251" s="79">
        <v>5</v>
      </c>
      <c r="H251" s="79">
        <v>-42375</v>
      </c>
      <c r="I251" s="164">
        <f t="shared" si="1"/>
        <v>-2.3376743739583872E-2</v>
      </c>
    </row>
    <row r="252" spans="1:9">
      <c r="A252" s="239" t="s">
        <v>896</v>
      </c>
      <c r="B252" s="79">
        <v>1755765</v>
      </c>
      <c r="C252" s="79">
        <v>-8.2239183335931498E-3</v>
      </c>
      <c r="D252" s="79">
        <v>-2.2693685344287728E-2</v>
      </c>
      <c r="E252" s="159">
        <v>-14559</v>
      </c>
      <c r="F252" s="79">
        <v>2020</v>
      </c>
      <c r="G252" s="79">
        <v>6</v>
      </c>
      <c r="H252" s="79">
        <v>-56934</v>
      </c>
      <c r="I252" s="164">
        <f t="shared" si="1"/>
        <v>-3.1408413641757393E-2</v>
      </c>
    </row>
    <row r="253" spans="1:9">
      <c r="A253" s="239" t="s">
        <v>897</v>
      </c>
      <c r="B253" s="79">
        <v>1742635</v>
      </c>
      <c r="C253" s="79">
        <v>-7.4782217437983078E-3</v>
      </c>
      <c r="D253" s="79">
        <v>-2.7612005675962337E-2</v>
      </c>
      <c r="E253" s="159">
        <v>-13130</v>
      </c>
      <c r="F253" s="79">
        <v>2020</v>
      </c>
      <c r="G253" s="79">
        <v>7</v>
      </c>
      <c r="H253" s="79">
        <v>-70064</v>
      </c>
      <c r="I253" s="164">
        <f t="shared" si="1"/>
        <v>-3.8651756303721641E-2</v>
      </c>
    </row>
    <row r="254" spans="1:9">
      <c r="A254" s="239" t="s">
        <v>898</v>
      </c>
      <c r="B254" s="79">
        <v>1758496</v>
      </c>
      <c r="C254" s="164">
        <v>9.1017338685381866E-3</v>
      </c>
      <c r="D254" s="164">
        <v>-2.3132670939672417E-2</v>
      </c>
      <c r="E254" s="159">
        <v>15861</v>
      </c>
      <c r="F254" s="79">
        <v>2020</v>
      </c>
      <c r="G254" s="79">
        <v>8</v>
      </c>
      <c r="H254" s="159">
        <v>-54203</v>
      </c>
      <c r="I254" s="164">
        <f>B254/$B$246-1</f>
        <v>-2.9901820434611648E-2</v>
      </c>
    </row>
    <row r="255" spans="1:9">
      <c r="A255" s="239" t="s">
        <v>899</v>
      </c>
      <c r="B255" s="79">
        <v>1769661</v>
      </c>
      <c r="C255" s="79">
        <v>6.3491756591997905E-3</v>
      </c>
      <c r="D255" s="79">
        <v>-2.5310432002379368E-2</v>
      </c>
      <c r="E255" s="159">
        <v>11165</v>
      </c>
      <c r="F255" s="79">
        <v>2020</v>
      </c>
      <c r="G255" s="79">
        <v>9</v>
      </c>
      <c r="H255" s="159">
        <v>-43038</v>
      </c>
      <c r="I255" s="164">
        <f t="shared" ref="I255:I260" si="2">B255/$B$246-1</f>
        <v>-2.3742496685881131E-2</v>
      </c>
    </row>
    <row r="256" spans="1:9">
      <c r="A256" s="239" t="s">
        <v>900</v>
      </c>
      <c r="B256" s="79">
        <v>1788334</v>
      </c>
      <c r="C256" s="79">
        <v>1.0551738440300218E-2</v>
      </c>
      <c r="D256" s="79">
        <v>-2.2068791282945033E-2</v>
      </c>
      <c r="E256" s="159">
        <v>18673</v>
      </c>
      <c r="F256" s="79">
        <v>2020</v>
      </c>
      <c r="G256" s="79">
        <v>10</v>
      </c>
      <c r="H256" s="79">
        <v>-24365</v>
      </c>
      <c r="I256" s="164">
        <f t="shared" si="2"/>
        <v>-1.3441282860530035E-2</v>
      </c>
    </row>
    <row r="257" spans="1:9">
      <c r="A257" s="239" t="s">
        <v>901</v>
      </c>
      <c r="B257" s="79">
        <v>1805269</v>
      </c>
      <c r="C257" s="238">
        <v>9.4697075602208081E-3</v>
      </c>
      <c r="D257" s="238">
        <v>-1.8955519930440423E-2</v>
      </c>
      <c r="E257" s="159">
        <v>16935</v>
      </c>
      <c r="F257" s="79">
        <v>2020</v>
      </c>
      <c r="G257" s="79">
        <v>11</v>
      </c>
      <c r="H257" s="79">
        <v>-7430</v>
      </c>
      <c r="I257" s="164">
        <f t="shared" si="2"/>
        <v>-4.0988603182326999E-3</v>
      </c>
    </row>
    <row r="258" spans="1:9">
      <c r="A258" s="239" t="s">
        <v>902</v>
      </c>
      <c r="B258" s="79">
        <v>1780367</v>
      </c>
      <c r="C258" s="79">
        <v>-1.3794066147482686E-2</v>
      </c>
      <c r="D258" s="79">
        <v>-1.7836386515356351E-2</v>
      </c>
      <c r="E258" s="159">
        <v>-24902</v>
      </c>
      <c r="F258" s="79">
        <v>2020</v>
      </c>
      <c r="G258" s="79">
        <v>12</v>
      </c>
      <c r="H258" s="79">
        <v>-32332</v>
      </c>
      <c r="I258" s="164">
        <f t="shared" si="2"/>
        <v>-1.7836386515356351E-2</v>
      </c>
    </row>
    <row r="259" spans="1:9">
      <c r="A259" s="239" t="s">
        <v>894</v>
      </c>
      <c r="B259" s="79">
        <v>1787122</v>
      </c>
      <c r="C259" s="79">
        <v>3.7941615408507712E-3</v>
      </c>
      <c r="D259" s="79">
        <v>-1.9300408880459918E-2</v>
      </c>
      <c r="E259" s="159">
        <v>6755</v>
      </c>
      <c r="F259" s="79">
        <v>2021</v>
      </c>
      <c r="G259" s="79">
        <v>1</v>
      </c>
      <c r="H259" s="79">
        <v>6755</v>
      </c>
      <c r="I259" s="164">
        <f t="shared" si="2"/>
        <v>-1.4109899106249824E-2</v>
      </c>
    </row>
    <row r="260" spans="1:9">
      <c r="A260" s="239" t="s">
        <v>895</v>
      </c>
      <c r="B260" s="79">
        <v>1800733</v>
      </c>
      <c r="C260" s="79">
        <v>7.6161560318770416E-3</v>
      </c>
      <c r="D260" s="79">
        <v>-2.0257719674901531E-2</v>
      </c>
      <c r="E260" s="159">
        <v>13611</v>
      </c>
      <c r="F260" s="79">
        <v>2021</v>
      </c>
      <c r="G260" s="79">
        <v>2</v>
      </c>
      <c r="H260" s="79">
        <v>20366</v>
      </c>
      <c r="I260" s="164">
        <f t="shared" si="2"/>
        <v>-6.6012062675601113E-3</v>
      </c>
    </row>
    <row r="261" spans="1:9">
      <c r="A261" s="239" t="s">
        <v>803</v>
      </c>
      <c r="B261" s="79">
        <v>1803619</v>
      </c>
      <c r="C261" s="79">
        <v>1.6026806861428877E-3</v>
      </c>
      <c r="D261" s="79">
        <v>-1.5459567453082523E-2</v>
      </c>
      <c r="E261" s="159">
        <v>2886</v>
      </c>
      <c r="F261" s="79">
        <v>2021</v>
      </c>
      <c r="G261" s="79">
        <v>3</v>
      </c>
      <c r="H261" s="79">
        <v>23252</v>
      </c>
    </row>
    <row r="262" spans="1:9">
      <c r="A262" s="239" t="s">
        <v>879</v>
      </c>
      <c r="B262" s="79">
        <v>1810884</v>
      </c>
      <c r="C262" s="79">
        <v>4.0280125680645096E-3</v>
      </c>
      <c r="D262" s="79">
        <v>9.5267296430194826E-3</v>
      </c>
      <c r="E262" s="159">
        <v>7265</v>
      </c>
      <c r="F262" s="79">
        <v>2021</v>
      </c>
      <c r="G262" s="79">
        <v>4</v>
      </c>
      <c r="H262" s="79">
        <v>30517</v>
      </c>
    </row>
    <row r="263" spans="1:9">
      <c r="A263" s="239" t="s">
        <v>893</v>
      </c>
      <c r="B263" s="79">
        <v>1815607</v>
      </c>
      <c r="C263" s="79">
        <v>2.608118465898368E-3</v>
      </c>
      <c r="D263" s="79">
        <v>2.5578933573741303E-2</v>
      </c>
      <c r="E263" s="159">
        <v>4723</v>
      </c>
      <c r="F263" s="79">
        <v>2021</v>
      </c>
      <c r="G263" s="79">
        <v>5</v>
      </c>
      <c r="H263" s="79">
        <v>35240</v>
      </c>
    </row>
    <row r="264" spans="1:9">
      <c r="A264" s="239" t="s">
        <v>896</v>
      </c>
      <c r="B264" s="79">
        <v>1820785</v>
      </c>
      <c r="C264" s="79">
        <v>2.8519387730934209E-3</v>
      </c>
      <c r="D264" s="79">
        <v>3.703229076784198E-2</v>
      </c>
      <c r="E264" s="159">
        <v>5178</v>
      </c>
      <c r="F264" s="79">
        <v>2021</v>
      </c>
      <c r="G264" s="79">
        <v>6</v>
      </c>
      <c r="H264" s="79">
        <v>40418</v>
      </c>
    </row>
    <row r="265" spans="1:9">
      <c r="A265" s="79" t="s">
        <v>897</v>
      </c>
      <c r="B265" s="79">
        <v>1826575</v>
      </c>
      <c r="C265" s="79">
        <v>3.1799471107241128E-3</v>
      </c>
      <c r="D265" s="79">
        <v>4.8168434583260478E-2</v>
      </c>
      <c r="E265" s="159">
        <v>5790</v>
      </c>
      <c r="F265" s="79">
        <v>2021</v>
      </c>
      <c r="G265" s="79">
        <v>7</v>
      </c>
      <c r="H265" s="79">
        <v>46208</v>
      </c>
    </row>
    <row r="266" spans="1:9">
      <c r="E266" s="159"/>
    </row>
    <row r="267" spans="1:9">
      <c r="E267" s="159"/>
    </row>
    <row r="268" spans="1:9">
      <c r="E268" s="159"/>
    </row>
    <row r="269" spans="1:9">
      <c r="E269" s="159"/>
    </row>
    <row r="270" spans="1:9">
      <c r="E270" s="159"/>
    </row>
    <row r="271" spans="1:9">
      <c r="E271" s="159"/>
    </row>
    <row r="272" spans="1:9">
      <c r="E272" s="159"/>
    </row>
    <row r="273" spans="5:5">
      <c r="E273" s="159"/>
    </row>
    <row r="274" spans="5:5">
      <c r="E274" s="159"/>
    </row>
    <row r="275" spans="5:5">
      <c r="E275" s="159"/>
    </row>
    <row r="276" spans="5:5">
      <c r="E276" s="159"/>
    </row>
    <row r="277" spans="5:5">
      <c r="E277" s="159"/>
    </row>
    <row r="278" spans="5:5">
      <c r="E278" s="159"/>
    </row>
    <row r="279" spans="5:5">
      <c r="E279" s="159"/>
    </row>
    <row r="280" spans="5:5">
      <c r="E280" s="159"/>
    </row>
    <row r="281" spans="5:5">
      <c r="E281" s="159"/>
    </row>
    <row r="282" spans="5:5">
      <c r="E282" s="159"/>
    </row>
    <row r="283" spans="5:5">
      <c r="E283" s="159"/>
    </row>
    <row r="284" spans="5:5">
      <c r="E284" s="159"/>
    </row>
    <row r="285" spans="5:5">
      <c r="E285" s="159"/>
    </row>
    <row r="286" spans="5:5">
      <c r="E286" s="159"/>
    </row>
    <row r="287" spans="5:5">
      <c r="E287" s="159"/>
    </row>
    <row r="288" spans="5:5">
      <c r="E288" s="159"/>
    </row>
    <row r="289" spans="5:5">
      <c r="E289" s="159"/>
    </row>
    <row r="290" spans="5:5">
      <c r="E290" s="159"/>
    </row>
    <row r="291" spans="5:5">
      <c r="E291" s="159"/>
    </row>
    <row r="292" spans="5:5">
      <c r="E292" s="159"/>
    </row>
    <row r="293" spans="5:5">
      <c r="E293" s="159"/>
    </row>
    <row r="294" spans="5:5">
      <c r="E294" s="159"/>
    </row>
    <row r="295" spans="5:5">
      <c r="E295" s="159"/>
    </row>
    <row r="296" spans="5:5">
      <c r="E296" s="159"/>
    </row>
    <row r="297" spans="5:5">
      <c r="E297" s="159"/>
    </row>
    <row r="298" spans="5:5">
      <c r="E298" s="159"/>
    </row>
    <row r="299" spans="5:5">
      <c r="E299" s="159"/>
    </row>
    <row r="300" spans="5:5">
      <c r="E300" s="159"/>
    </row>
    <row r="301" spans="5:5">
      <c r="E301" s="159"/>
    </row>
    <row r="302" spans="5:5">
      <c r="E302" s="159"/>
    </row>
    <row r="303" spans="5:5">
      <c r="E303" s="159"/>
    </row>
    <row r="304" spans="5:5">
      <c r="E304" s="159"/>
    </row>
    <row r="305" spans="5:5">
      <c r="E305" s="159"/>
    </row>
    <row r="306" spans="5:5">
      <c r="E306" s="159"/>
    </row>
    <row r="307" spans="5:5">
      <c r="E307" s="159"/>
    </row>
    <row r="308" spans="5:5">
      <c r="E308" s="159"/>
    </row>
    <row r="309" spans="5:5">
      <c r="E309" s="159"/>
    </row>
    <row r="310" spans="5:5">
      <c r="E310" s="159"/>
    </row>
    <row r="311" spans="5:5">
      <c r="E311" s="159"/>
    </row>
    <row r="312" spans="5:5">
      <c r="E312" s="159"/>
    </row>
    <row r="313" spans="5:5">
      <c r="E313" s="159"/>
    </row>
    <row r="314" spans="5:5">
      <c r="E314" s="159"/>
    </row>
    <row r="315" spans="5:5">
      <c r="E315" s="159"/>
    </row>
    <row r="316" spans="5:5">
      <c r="E316" s="159"/>
    </row>
    <row r="317" spans="5:5">
      <c r="E317" s="159"/>
    </row>
    <row r="318" spans="5:5">
      <c r="E318" s="159"/>
    </row>
    <row r="319" spans="5:5">
      <c r="E319" s="159"/>
    </row>
    <row r="320" spans="5:5">
      <c r="E320" s="159"/>
    </row>
    <row r="321" spans="5:5">
      <c r="E321" s="159"/>
    </row>
    <row r="322" spans="5:5">
      <c r="E322" s="159"/>
    </row>
    <row r="323" spans="5:5">
      <c r="E323" s="159"/>
    </row>
    <row r="324" spans="5:5">
      <c r="E324" s="159"/>
    </row>
    <row r="325" spans="5:5">
      <c r="E325" s="159"/>
    </row>
    <row r="326" spans="5:5">
      <c r="E326" s="159"/>
    </row>
    <row r="327" spans="5:5">
      <c r="E327" s="159"/>
    </row>
    <row r="328" spans="5:5">
      <c r="E328" s="159"/>
    </row>
    <row r="329" spans="5:5">
      <c r="E329" s="159"/>
    </row>
    <row r="330" spans="5:5">
      <c r="E330" s="159"/>
    </row>
    <row r="331" spans="5:5">
      <c r="E331" s="159"/>
    </row>
    <row r="332" spans="5:5">
      <c r="E332" s="159"/>
    </row>
    <row r="333" spans="5:5">
      <c r="E333" s="159"/>
    </row>
    <row r="334" spans="5:5">
      <c r="E334" s="159"/>
    </row>
    <row r="335" spans="5:5">
      <c r="E335" s="159"/>
    </row>
    <row r="336" spans="5:5">
      <c r="E336" s="159"/>
    </row>
    <row r="337" spans="5:5">
      <c r="E337" s="159"/>
    </row>
    <row r="338" spans="5:5">
      <c r="E338" s="159"/>
    </row>
    <row r="339" spans="5:5">
      <c r="E339" s="159"/>
    </row>
    <row r="340" spans="5:5">
      <c r="E340" s="159"/>
    </row>
    <row r="341" spans="5:5">
      <c r="E341" s="159"/>
    </row>
    <row r="342" spans="5:5">
      <c r="E342" s="159"/>
    </row>
    <row r="343" spans="5:5">
      <c r="E343" s="159"/>
    </row>
    <row r="344" spans="5:5">
      <c r="E344" s="159"/>
    </row>
    <row r="345" spans="5:5">
      <c r="E345" s="159"/>
    </row>
    <row r="346" spans="5:5">
      <c r="E346" s="159"/>
    </row>
    <row r="347" spans="5:5">
      <c r="E347" s="159"/>
    </row>
    <row r="348" spans="5:5">
      <c r="E348" s="159"/>
    </row>
    <row r="349" spans="5:5">
      <c r="E349" s="159"/>
    </row>
    <row r="350" spans="5:5">
      <c r="E350" s="159"/>
    </row>
    <row r="351" spans="5:5">
      <c r="E351" s="159"/>
    </row>
    <row r="352" spans="5:5">
      <c r="E352" s="159"/>
    </row>
    <row r="353" spans="5:5">
      <c r="E353" s="159"/>
    </row>
    <row r="354" spans="5:5">
      <c r="E354" s="159"/>
    </row>
    <row r="355" spans="5:5">
      <c r="E355" s="159"/>
    </row>
    <row r="356" spans="5:5">
      <c r="E356" s="159"/>
    </row>
    <row r="357" spans="5:5">
      <c r="E357" s="159"/>
    </row>
    <row r="358" spans="5:5">
      <c r="E358" s="159"/>
    </row>
    <row r="359" spans="5:5">
      <c r="E359" s="159"/>
    </row>
    <row r="360" spans="5:5">
      <c r="E360" s="159"/>
    </row>
    <row r="361" spans="5:5">
      <c r="E361" s="159"/>
    </row>
    <row r="362" spans="5:5">
      <c r="E362" s="159"/>
    </row>
    <row r="363" spans="5:5">
      <c r="E363" s="159"/>
    </row>
    <row r="364" spans="5:5">
      <c r="E364" s="159"/>
    </row>
    <row r="365" spans="5:5">
      <c r="E365" s="159"/>
    </row>
    <row r="366" spans="5:5">
      <c r="E366" s="159"/>
    </row>
    <row r="367" spans="5:5">
      <c r="E367" s="159"/>
    </row>
    <row r="368" spans="5:5">
      <c r="E368" s="159"/>
    </row>
    <row r="369" spans="5:5">
      <c r="E369" s="159"/>
    </row>
    <row r="370" spans="5:5">
      <c r="E370" s="159"/>
    </row>
    <row r="371" spans="5:5">
      <c r="E371" s="159"/>
    </row>
    <row r="372" spans="5:5">
      <c r="E372" s="159"/>
    </row>
    <row r="373" spans="5:5">
      <c r="E373" s="159"/>
    </row>
    <row r="374" spans="5:5">
      <c r="E374" s="159"/>
    </row>
    <row r="375" spans="5:5">
      <c r="E375" s="159"/>
    </row>
    <row r="376" spans="5:5">
      <c r="E376" s="159"/>
    </row>
    <row r="377" spans="5:5">
      <c r="E377" s="159"/>
    </row>
    <row r="378" spans="5:5">
      <c r="E378" s="159"/>
    </row>
    <row r="379" spans="5:5">
      <c r="E379" s="159"/>
    </row>
    <row r="380" spans="5:5">
      <c r="E380" s="159"/>
    </row>
    <row r="381" spans="5:5">
      <c r="E381" s="159"/>
    </row>
    <row r="382" spans="5:5">
      <c r="E382" s="159"/>
    </row>
    <row r="383" spans="5:5">
      <c r="E383" s="159"/>
    </row>
    <row r="384" spans="5:5">
      <c r="E384" s="159"/>
    </row>
    <row r="385" spans="5:5">
      <c r="E385" s="159"/>
    </row>
    <row r="386" spans="5:5">
      <c r="E386" s="159"/>
    </row>
    <row r="387" spans="5:5">
      <c r="E387" s="159"/>
    </row>
    <row r="388" spans="5:5">
      <c r="E388" s="159"/>
    </row>
    <row r="389" spans="5:5">
      <c r="E389" s="159"/>
    </row>
    <row r="390" spans="5:5">
      <c r="E390" s="159"/>
    </row>
    <row r="391" spans="5:5">
      <c r="E391" s="159"/>
    </row>
    <row r="392" spans="5:5">
      <c r="E392" s="159"/>
    </row>
    <row r="393" spans="5:5">
      <c r="E393" s="159"/>
    </row>
    <row r="394" spans="5:5">
      <c r="E394" s="159"/>
    </row>
    <row r="395" spans="5:5">
      <c r="E395" s="159"/>
    </row>
    <row r="396" spans="5:5">
      <c r="E396" s="159"/>
    </row>
    <row r="397" spans="5:5">
      <c r="E397" s="159"/>
    </row>
    <row r="398" spans="5:5">
      <c r="E398" s="159"/>
    </row>
    <row r="399" spans="5:5">
      <c r="E399" s="159"/>
    </row>
    <row r="400" spans="5:5">
      <c r="E400" s="159"/>
    </row>
    <row r="401" spans="5:5">
      <c r="E401" s="159"/>
    </row>
    <row r="402" spans="5:5">
      <c r="E402" s="159"/>
    </row>
    <row r="403" spans="5:5">
      <c r="E403" s="159"/>
    </row>
    <row r="404" spans="5:5">
      <c r="E404" s="159"/>
    </row>
    <row r="405" spans="5:5">
      <c r="E405" s="159"/>
    </row>
    <row r="406" spans="5:5">
      <c r="E406" s="159"/>
    </row>
    <row r="407" spans="5:5">
      <c r="E407" s="159"/>
    </row>
    <row r="408" spans="5:5">
      <c r="E408" s="159"/>
    </row>
    <row r="409" spans="5:5">
      <c r="E409" s="159"/>
    </row>
    <row r="410" spans="5:5">
      <c r="E410" s="159"/>
    </row>
    <row r="411" spans="5:5">
      <c r="E411" s="159"/>
    </row>
    <row r="412" spans="5:5">
      <c r="E412" s="159"/>
    </row>
    <row r="413" spans="5:5">
      <c r="E413" s="159"/>
    </row>
    <row r="414" spans="5:5">
      <c r="E414" s="159"/>
    </row>
    <row r="415" spans="5:5">
      <c r="E415" s="159"/>
    </row>
    <row r="416" spans="5:5">
      <c r="E416" s="159"/>
    </row>
    <row r="417" spans="5:5">
      <c r="E417" s="159"/>
    </row>
    <row r="418" spans="5:5">
      <c r="E418" s="159"/>
    </row>
    <row r="419" spans="5:5">
      <c r="E419" s="159"/>
    </row>
    <row r="420" spans="5:5">
      <c r="E420" s="159"/>
    </row>
    <row r="421" spans="5:5">
      <c r="E421" s="159"/>
    </row>
    <row r="422" spans="5:5">
      <c r="E422" s="159"/>
    </row>
    <row r="423" spans="5:5">
      <c r="E423" s="159"/>
    </row>
    <row r="424" spans="5:5">
      <c r="E424" s="159"/>
    </row>
    <row r="425" spans="5:5">
      <c r="E425" s="159"/>
    </row>
    <row r="426" spans="5:5">
      <c r="E426" s="159"/>
    </row>
    <row r="427" spans="5:5">
      <c r="E427" s="159"/>
    </row>
    <row r="428" spans="5:5">
      <c r="E428" s="159"/>
    </row>
    <row r="429" spans="5:5">
      <c r="E429" s="159"/>
    </row>
    <row r="430" spans="5:5">
      <c r="E430" s="159"/>
    </row>
    <row r="431" spans="5:5">
      <c r="E431" s="159"/>
    </row>
    <row r="432" spans="5:5">
      <c r="E432" s="159"/>
    </row>
    <row r="433" spans="5:5">
      <c r="E433" s="159"/>
    </row>
    <row r="434" spans="5:5">
      <c r="E434" s="159"/>
    </row>
    <row r="435" spans="5:5">
      <c r="E435" s="159"/>
    </row>
    <row r="436" spans="5:5">
      <c r="E436" s="159"/>
    </row>
    <row r="437" spans="5:5">
      <c r="E437" s="159"/>
    </row>
    <row r="438" spans="5:5">
      <c r="E438" s="159"/>
    </row>
    <row r="439" spans="5:5">
      <c r="E439" s="159"/>
    </row>
    <row r="440" spans="5:5">
      <c r="E440" s="159"/>
    </row>
    <row r="441" spans="5:5">
      <c r="E441" s="159"/>
    </row>
    <row r="442" spans="5:5">
      <c r="E442" s="159"/>
    </row>
    <row r="443" spans="5:5">
      <c r="E443" s="159"/>
    </row>
    <row r="444" spans="5:5">
      <c r="E444" s="159"/>
    </row>
    <row r="445" spans="5:5">
      <c r="E445" s="159"/>
    </row>
  </sheetData>
  <mergeCells count="1">
    <mergeCell ref="H1:I1"/>
  </mergeCells>
  <hyperlinks>
    <hyperlink ref="H1:I1" location="Index!A1" display="Regresar al Índice" xr:uid="{08313B63-7F3F-4FC6-BDB6-204B67542488}"/>
  </hyperlinks>
  <pageMargins left="0.7" right="0.7" top="0.75" bottom="0.75" header="0.3" footer="0.3"/>
  <pageSetup paperSize="9" orientation="portrait" horizontalDpi="300" verticalDpi="30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6161F-675D-4380-8460-8C843D7C34C2}">
  <sheetPr codeName="Hoja114"/>
  <dimension ref="A1:I39"/>
  <sheetViews>
    <sheetView workbookViewId="0">
      <selection activeCell="B19" sqref="B19"/>
    </sheetView>
  </sheetViews>
  <sheetFormatPr baseColWidth="10" defaultColWidth="9.140625" defaultRowHeight="12"/>
  <cols>
    <col min="1" max="1" width="60.7109375" style="79" customWidth="1"/>
    <col min="2" max="2" width="23.7109375" style="79" customWidth="1"/>
    <col min="3" max="3" width="20.7109375" style="79" customWidth="1"/>
    <col min="4" max="4" width="8.42578125" style="79" bestFit="1" customWidth="1"/>
    <col min="5" max="5" width="4.7109375" style="79" customWidth="1"/>
    <col min="6" max="8" width="3.7109375" style="79" customWidth="1"/>
    <col min="9" max="10" width="9.140625" style="79" customWidth="1"/>
    <col min="11" max="16384" width="9.140625" style="79"/>
  </cols>
  <sheetData>
    <row r="1" spans="1:9" ht="15">
      <c r="A1" t="s">
        <v>1848</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2</v>
      </c>
      <c r="B6" s="79" t="s">
        <v>1116</v>
      </c>
      <c r="C6" s="79" t="s">
        <v>1117</v>
      </c>
      <c r="D6" s="79" t="s">
        <v>763</v>
      </c>
    </row>
    <row r="7" spans="1:9">
      <c r="A7" s="79" t="s">
        <v>13</v>
      </c>
      <c r="B7" s="79">
        <v>1622778</v>
      </c>
      <c r="C7" s="79">
        <v>1611607</v>
      </c>
      <c r="D7" s="159">
        <v>-11171</v>
      </c>
    </row>
    <row r="8" spans="1:9">
      <c r="A8" s="79" t="s">
        <v>27</v>
      </c>
      <c r="B8" s="79">
        <v>595916</v>
      </c>
      <c r="C8" s="79">
        <v>592379</v>
      </c>
      <c r="D8" s="159">
        <v>-3537</v>
      </c>
      <c r="E8" s="79">
        <f>_xlfn.RANK.EQ(D8,$D$8:$D$39,0)</f>
        <v>32</v>
      </c>
    </row>
    <row r="9" spans="1:9">
      <c r="A9" s="79" t="s">
        <v>32</v>
      </c>
      <c r="B9" s="79">
        <v>380707</v>
      </c>
      <c r="C9" s="79">
        <v>378786</v>
      </c>
      <c r="D9" s="159">
        <v>-1921</v>
      </c>
      <c r="E9" s="79">
        <f t="shared" ref="E9:E39" si="0">_xlfn.RANK.EQ(D9,$D$8:$D$39,0)</f>
        <v>31</v>
      </c>
    </row>
    <row r="10" spans="1:9">
      <c r="A10" s="79" t="s">
        <v>17</v>
      </c>
      <c r="B10" s="79">
        <v>460645</v>
      </c>
      <c r="C10" s="79">
        <v>459348</v>
      </c>
      <c r="D10" s="159">
        <v>-1297</v>
      </c>
      <c r="E10" s="79">
        <f t="shared" si="0"/>
        <v>30</v>
      </c>
    </row>
    <row r="11" spans="1:9">
      <c r="A11" s="79" t="s">
        <v>19</v>
      </c>
      <c r="B11" s="79">
        <v>159031</v>
      </c>
      <c r="C11" s="79">
        <v>158791</v>
      </c>
      <c r="D11" s="159">
        <v>-240</v>
      </c>
      <c r="E11" s="79">
        <f t="shared" si="0"/>
        <v>29</v>
      </c>
    </row>
    <row r="12" spans="1:9">
      <c r="A12" s="79" t="s">
        <v>11</v>
      </c>
      <c r="B12" s="79">
        <v>139861</v>
      </c>
      <c r="C12" s="79">
        <v>139826</v>
      </c>
      <c r="D12" s="159">
        <v>-35</v>
      </c>
      <c r="E12" s="79">
        <f t="shared" si="0"/>
        <v>28</v>
      </c>
    </row>
    <row r="13" spans="1:9">
      <c r="A13" s="79" t="s">
        <v>8</v>
      </c>
      <c r="B13" s="79">
        <v>931191</v>
      </c>
      <c r="C13" s="79">
        <v>932271</v>
      </c>
      <c r="D13" s="159">
        <v>1080</v>
      </c>
      <c r="E13" s="79">
        <f t="shared" si="0"/>
        <v>27</v>
      </c>
    </row>
    <row r="14" spans="1:9">
      <c r="A14" s="79" t="s">
        <v>30</v>
      </c>
      <c r="B14" s="79">
        <v>103302</v>
      </c>
      <c r="C14" s="79">
        <v>104407</v>
      </c>
      <c r="D14" s="159">
        <v>1105</v>
      </c>
      <c r="E14" s="79">
        <f t="shared" si="0"/>
        <v>26</v>
      </c>
    </row>
    <row r="15" spans="1:9">
      <c r="A15" s="79" t="s">
        <v>33</v>
      </c>
      <c r="B15" s="79">
        <v>189848</v>
      </c>
      <c r="C15" s="79">
        <v>190973</v>
      </c>
      <c r="D15" s="159">
        <v>1125</v>
      </c>
      <c r="E15" s="79">
        <f t="shared" si="0"/>
        <v>25</v>
      </c>
    </row>
    <row r="16" spans="1:9">
      <c r="A16" s="79" t="s">
        <v>21</v>
      </c>
      <c r="B16" s="79">
        <v>208994</v>
      </c>
      <c r="C16" s="79">
        <v>210228</v>
      </c>
      <c r="D16" s="159">
        <v>1234</v>
      </c>
      <c r="E16" s="79">
        <f t="shared" si="0"/>
        <v>24</v>
      </c>
    </row>
    <row r="17" spans="1:5">
      <c r="A17" s="79" t="s">
        <v>18</v>
      </c>
      <c r="B17" s="79">
        <v>203488</v>
      </c>
      <c r="C17" s="79">
        <v>205282</v>
      </c>
      <c r="D17" s="159">
        <v>1794</v>
      </c>
      <c r="E17" s="79">
        <f t="shared" si="0"/>
        <v>23</v>
      </c>
    </row>
    <row r="18" spans="1:5">
      <c r="A18" s="79" t="s">
        <v>31</v>
      </c>
      <c r="B18" s="79">
        <v>707079</v>
      </c>
      <c r="C18" s="79">
        <v>709293</v>
      </c>
      <c r="D18" s="159">
        <v>2214</v>
      </c>
      <c r="E18" s="79">
        <f t="shared" si="0"/>
        <v>22</v>
      </c>
    </row>
    <row r="19" spans="1:5">
      <c r="A19" s="79" t="s">
        <v>15</v>
      </c>
      <c r="B19" s="79">
        <v>148621</v>
      </c>
      <c r="C19" s="79">
        <v>151226</v>
      </c>
      <c r="D19" s="159">
        <v>2605</v>
      </c>
      <c r="E19" s="79">
        <f t="shared" si="0"/>
        <v>21</v>
      </c>
    </row>
    <row r="20" spans="1:5">
      <c r="A20" s="79" t="s">
        <v>16</v>
      </c>
      <c r="B20" s="79">
        <v>226457</v>
      </c>
      <c r="C20" s="79">
        <v>229304</v>
      </c>
      <c r="D20" s="159">
        <v>2847</v>
      </c>
      <c r="E20" s="79">
        <f t="shared" si="0"/>
        <v>20</v>
      </c>
    </row>
    <row r="21" spans="1:5">
      <c r="A21" s="79" t="s">
        <v>25</v>
      </c>
      <c r="B21" s="79">
        <v>450346</v>
      </c>
      <c r="C21" s="79">
        <v>453368</v>
      </c>
      <c r="D21" s="159">
        <v>3022</v>
      </c>
      <c r="E21" s="79">
        <f t="shared" si="0"/>
        <v>19</v>
      </c>
    </row>
    <row r="22" spans="1:5">
      <c r="A22" s="79" t="s">
        <v>6</v>
      </c>
      <c r="B22" s="79">
        <v>128911</v>
      </c>
      <c r="C22" s="79">
        <v>131962</v>
      </c>
      <c r="D22" s="159">
        <v>3051</v>
      </c>
      <c r="E22" s="79">
        <f t="shared" si="0"/>
        <v>18</v>
      </c>
    </row>
    <row r="23" spans="1:5">
      <c r="A23" s="79" t="s">
        <v>3</v>
      </c>
      <c r="B23" s="79">
        <v>330146</v>
      </c>
      <c r="C23" s="79">
        <v>333223</v>
      </c>
      <c r="D23" s="159">
        <v>3077</v>
      </c>
      <c r="E23" s="79">
        <f t="shared" si="0"/>
        <v>17</v>
      </c>
    </row>
    <row r="24" spans="1:5">
      <c r="A24" s="79" t="s">
        <v>5</v>
      </c>
      <c r="B24" s="79">
        <v>180020</v>
      </c>
      <c r="C24" s="79">
        <v>183282</v>
      </c>
      <c r="D24" s="159">
        <v>3262</v>
      </c>
      <c r="E24" s="79">
        <f t="shared" si="0"/>
        <v>16</v>
      </c>
    </row>
    <row r="25" spans="1:5">
      <c r="A25" s="79" t="s">
        <v>7</v>
      </c>
      <c r="B25" s="79">
        <v>225406</v>
      </c>
      <c r="C25" s="79">
        <v>229159</v>
      </c>
      <c r="D25" s="159">
        <v>3753</v>
      </c>
      <c r="E25" s="79">
        <f t="shared" si="0"/>
        <v>15</v>
      </c>
    </row>
    <row r="26" spans="1:5">
      <c r="A26" s="79" t="s">
        <v>23</v>
      </c>
      <c r="B26" s="79">
        <v>618558</v>
      </c>
      <c r="C26" s="79">
        <v>622860</v>
      </c>
      <c r="D26" s="159">
        <v>4302</v>
      </c>
      <c r="E26" s="79">
        <f t="shared" si="0"/>
        <v>14</v>
      </c>
    </row>
    <row r="27" spans="1:5">
      <c r="A27" s="79" t="s">
        <v>12</v>
      </c>
      <c r="B27" s="79">
        <v>243680</v>
      </c>
      <c r="C27" s="79">
        <v>248024</v>
      </c>
      <c r="D27" s="159">
        <v>4344</v>
      </c>
      <c r="E27" s="79">
        <f t="shared" si="0"/>
        <v>13</v>
      </c>
    </row>
    <row r="28" spans="1:5">
      <c r="A28" s="79" t="s">
        <v>22</v>
      </c>
      <c r="B28" s="79">
        <v>594915</v>
      </c>
      <c r="C28" s="79">
        <v>599636</v>
      </c>
      <c r="D28" s="159">
        <v>4721</v>
      </c>
      <c r="E28" s="79">
        <f t="shared" si="0"/>
        <v>12</v>
      </c>
    </row>
    <row r="29" spans="1:5">
      <c r="A29" s="79" t="s">
        <v>28</v>
      </c>
      <c r="B29" s="79">
        <v>194993</v>
      </c>
      <c r="C29" s="79">
        <v>200421</v>
      </c>
      <c r="D29" s="159">
        <v>5428</v>
      </c>
      <c r="E29" s="79">
        <f t="shared" si="0"/>
        <v>11</v>
      </c>
    </row>
    <row r="30" spans="1:5">
      <c r="A30" s="79" t="s">
        <v>0</v>
      </c>
      <c r="B30" s="79">
        <v>1820785</v>
      </c>
      <c r="C30" s="79">
        <v>1826575</v>
      </c>
      <c r="D30" s="159">
        <v>5790</v>
      </c>
      <c r="E30" s="79">
        <f t="shared" si="0"/>
        <v>10</v>
      </c>
    </row>
    <row r="31" spans="1:5">
      <c r="A31" s="79" t="s">
        <v>29</v>
      </c>
      <c r="B31" s="79">
        <v>684207</v>
      </c>
      <c r="C31" s="79">
        <v>690314</v>
      </c>
      <c r="D31" s="159">
        <v>6107</v>
      </c>
      <c r="E31" s="79">
        <f t="shared" si="0"/>
        <v>9</v>
      </c>
    </row>
    <row r="32" spans="1:5">
      <c r="A32" s="79" t="s">
        <v>10</v>
      </c>
      <c r="B32" s="79">
        <v>779285</v>
      </c>
      <c r="C32" s="79">
        <v>786210</v>
      </c>
      <c r="D32" s="159">
        <v>6925</v>
      </c>
      <c r="E32" s="79">
        <f t="shared" si="0"/>
        <v>8</v>
      </c>
    </row>
    <row r="33" spans="1:5">
      <c r="A33" s="79" t="s">
        <v>14</v>
      </c>
      <c r="B33" s="79">
        <v>996819</v>
      </c>
      <c r="C33" s="79">
        <v>1003954</v>
      </c>
      <c r="D33" s="159">
        <v>7135</v>
      </c>
      <c r="E33" s="79">
        <f t="shared" si="0"/>
        <v>7</v>
      </c>
    </row>
    <row r="34" spans="1:5">
      <c r="A34" s="79" t="s">
        <v>26</v>
      </c>
      <c r="B34" s="79">
        <v>559597</v>
      </c>
      <c r="C34" s="79">
        <v>566809</v>
      </c>
      <c r="D34" s="159">
        <v>7212</v>
      </c>
      <c r="E34" s="79">
        <f t="shared" si="0"/>
        <v>6</v>
      </c>
    </row>
    <row r="35" spans="1:5">
      <c r="A35" s="79" t="s">
        <v>9</v>
      </c>
      <c r="B35" s="79">
        <v>3230475</v>
      </c>
      <c r="C35" s="79">
        <v>3240746</v>
      </c>
      <c r="D35" s="159">
        <v>10271</v>
      </c>
      <c r="E35" s="79">
        <f t="shared" si="0"/>
        <v>5</v>
      </c>
    </row>
    <row r="36" spans="1:5">
      <c r="A36" s="79" t="s">
        <v>24</v>
      </c>
      <c r="B36" s="79">
        <v>406636</v>
      </c>
      <c r="C36" s="79">
        <v>417457</v>
      </c>
      <c r="D36" s="159">
        <v>10821</v>
      </c>
      <c r="E36" s="79">
        <f t="shared" si="0"/>
        <v>4</v>
      </c>
    </row>
    <row r="37" spans="1:5">
      <c r="A37" s="79" t="s">
        <v>4</v>
      </c>
      <c r="B37" s="79">
        <v>989518</v>
      </c>
      <c r="C37" s="79">
        <v>1004864</v>
      </c>
      <c r="D37" s="159">
        <v>15346</v>
      </c>
      <c r="E37" s="79">
        <f t="shared" si="0"/>
        <v>3</v>
      </c>
    </row>
    <row r="38" spans="1:5">
      <c r="A38" s="79" t="s">
        <v>20</v>
      </c>
      <c r="B38" s="79">
        <v>1663165</v>
      </c>
      <c r="C38" s="79">
        <v>1679338</v>
      </c>
      <c r="D38" s="159">
        <v>16173</v>
      </c>
      <c r="E38" s="79">
        <f t="shared" si="0"/>
        <v>2</v>
      </c>
    </row>
    <row r="39" spans="1:5">
      <c r="A39" s="79" t="s">
        <v>1</v>
      </c>
      <c r="B39" s="79">
        <v>20175380</v>
      </c>
      <c r="C39" s="79">
        <v>20291923</v>
      </c>
      <c r="D39" s="159">
        <v>116543</v>
      </c>
      <c r="E39" s="79">
        <f t="shared" si="0"/>
        <v>1</v>
      </c>
    </row>
  </sheetData>
  <mergeCells count="1">
    <mergeCell ref="H1:I1"/>
  </mergeCells>
  <hyperlinks>
    <hyperlink ref="H1:I1" location="Index!A1" display="Regresar al Índice" xr:uid="{0463E743-5060-4B8D-B5F6-EFC3845D5B89}"/>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0D96A-448A-4557-B504-A1E7B0B1200B}">
  <sheetPr codeName="Hoja17"/>
  <dimension ref="A1:I26"/>
  <sheetViews>
    <sheetView workbookViewId="0">
      <selection activeCell="B19" sqref="B19"/>
    </sheetView>
  </sheetViews>
  <sheetFormatPr baseColWidth="10" defaultRowHeight="12"/>
  <cols>
    <col min="1" max="1" width="33.85546875" style="421" customWidth="1"/>
    <col min="2" max="2" width="15.28515625" style="421" customWidth="1"/>
    <col min="3" max="16384" width="11.42578125" style="421"/>
  </cols>
  <sheetData>
    <row r="1" spans="1:9" ht="15">
      <c r="A1" t="s">
        <v>1754</v>
      </c>
      <c r="H1" s="688" t="s">
        <v>38</v>
      </c>
      <c r="I1" s="688"/>
    </row>
    <row r="2" spans="1:9">
      <c r="A2" s="583" t="s">
        <v>1635</v>
      </c>
    </row>
    <row r="6" spans="1:9" ht="24">
      <c r="A6" s="584" t="s">
        <v>1544</v>
      </c>
      <c r="B6" s="585" t="s">
        <v>787</v>
      </c>
      <c r="C6" s="585" t="s">
        <v>1545</v>
      </c>
      <c r="D6" s="585" t="s">
        <v>1546</v>
      </c>
    </row>
    <row r="7" spans="1:9">
      <c r="A7" s="586" t="s">
        <v>1567</v>
      </c>
      <c r="B7" s="606" t="s">
        <v>1529</v>
      </c>
      <c r="C7" s="607">
        <v>317666.66666666669</v>
      </c>
      <c r="D7" s="606">
        <v>9</v>
      </c>
    </row>
    <row r="8" spans="1:9">
      <c r="A8" s="586" t="s">
        <v>1568</v>
      </c>
      <c r="B8" s="608" t="s">
        <v>1529</v>
      </c>
      <c r="C8" s="609">
        <v>332000</v>
      </c>
      <c r="D8" s="608">
        <v>10</v>
      </c>
    </row>
    <row r="9" spans="1:9">
      <c r="A9" s="586" t="s">
        <v>1569</v>
      </c>
      <c r="B9" s="606" t="s">
        <v>168</v>
      </c>
      <c r="C9" s="607">
        <v>357268.2</v>
      </c>
      <c r="D9" s="606">
        <v>5</v>
      </c>
    </row>
    <row r="10" spans="1:9">
      <c r="A10" s="586" t="s">
        <v>1570</v>
      </c>
      <c r="B10" s="608" t="s">
        <v>168</v>
      </c>
      <c r="C10" s="609">
        <v>370000</v>
      </c>
      <c r="D10" s="608">
        <v>3</v>
      </c>
    </row>
    <row r="11" spans="1:9">
      <c r="A11" s="586" t="s">
        <v>1571</v>
      </c>
      <c r="B11" s="606" t="s">
        <v>1529</v>
      </c>
      <c r="C11" s="607">
        <v>373333.33333333331</v>
      </c>
      <c r="D11" s="606">
        <v>3</v>
      </c>
    </row>
    <row r="12" spans="1:9">
      <c r="A12" s="586" t="s">
        <v>1572</v>
      </c>
      <c r="B12" s="608" t="s">
        <v>1529</v>
      </c>
      <c r="C12" s="609">
        <v>380500</v>
      </c>
      <c r="D12" s="608">
        <v>4</v>
      </c>
    </row>
    <row r="13" spans="1:9">
      <c r="A13" s="586" t="s">
        <v>1573</v>
      </c>
      <c r="B13" s="606" t="s">
        <v>1529</v>
      </c>
      <c r="C13" s="607">
        <v>402500</v>
      </c>
      <c r="D13" s="606">
        <v>4</v>
      </c>
    </row>
    <row r="14" spans="1:9">
      <c r="A14" s="586" t="s">
        <v>1574</v>
      </c>
      <c r="B14" s="608" t="s">
        <v>1530</v>
      </c>
      <c r="C14" s="609">
        <v>427000</v>
      </c>
      <c r="D14" s="608">
        <v>7</v>
      </c>
    </row>
    <row r="15" spans="1:9">
      <c r="A15" s="586" t="s">
        <v>1575</v>
      </c>
      <c r="B15" s="606" t="s">
        <v>1529</v>
      </c>
      <c r="C15" s="607">
        <v>430000</v>
      </c>
      <c r="D15" s="606">
        <v>4</v>
      </c>
    </row>
    <row r="16" spans="1:9">
      <c r="A16" s="586" t="s">
        <v>1576</v>
      </c>
      <c r="B16" s="608" t="s">
        <v>1529</v>
      </c>
      <c r="C16" s="609">
        <v>469000</v>
      </c>
      <c r="D16" s="608">
        <v>10</v>
      </c>
    </row>
    <row r="17" spans="1:4">
      <c r="A17" s="586" t="s">
        <v>1577</v>
      </c>
      <c r="B17" s="606" t="s">
        <v>154</v>
      </c>
      <c r="C17" s="607">
        <v>498000</v>
      </c>
      <c r="D17" s="606">
        <v>5</v>
      </c>
    </row>
    <row r="18" spans="1:4">
      <c r="A18" s="586" t="s">
        <v>1578</v>
      </c>
      <c r="B18" s="608" t="s">
        <v>1529</v>
      </c>
      <c r="C18" s="609">
        <v>519947.01351351349</v>
      </c>
      <c r="D18" s="608">
        <v>74</v>
      </c>
    </row>
    <row r="19" spans="1:4">
      <c r="A19" s="586" t="s">
        <v>1579</v>
      </c>
      <c r="B19" s="606" t="s">
        <v>1529</v>
      </c>
      <c r="C19" s="607">
        <v>538895.19999999995</v>
      </c>
      <c r="D19" s="606">
        <v>5</v>
      </c>
    </row>
    <row r="20" spans="1:4">
      <c r="A20" s="586" t="s">
        <v>1580</v>
      </c>
      <c r="B20" s="608" t="s">
        <v>1529</v>
      </c>
      <c r="C20" s="609">
        <v>564086.5384615385</v>
      </c>
      <c r="D20" s="608">
        <v>13</v>
      </c>
    </row>
    <row r="21" spans="1:4">
      <c r="A21" s="586" t="s">
        <v>1581</v>
      </c>
      <c r="B21" s="606" t="s">
        <v>168</v>
      </c>
      <c r="C21" s="607">
        <v>577750</v>
      </c>
      <c r="D21" s="606">
        <v>4</v>
      </c>
    </row>
    <row r="22" spans="1:4">
      <c r="A22" s="586" t="s">
        <v>1582</v>
      </c>
      <c r="B22" s="608" t="s">
        <v>154</v>
      </c>
      <c r="C22" s="609">
        <v>588585.25</v>
      </c>
      <c r="D22" s="608">
        <v>4</v>
      </c>
    </row>
    <row r="23" spans="1:4">
      <c r="A23" s="586" t="s">
        <v>1583</v>
      </c>
      <c r="B23" s="606" t="s">
        <v>1529</v>
      </c>
      <c r="C23" s="607">
        <v>591188</v>
      </c>
      <c r="D23" s="606">
        <v>7</v>
      </c>
    </row>
    <row r="24" spans="1:4">
      <c r="A24" s="586" t="s">
        <v>1584</v>
      </c>
      <c r="B24" s="608" t="s">
        <v>154</v>
      </c>
      <c r="C24" s="609">
        <v>608666.66666666663</v>
      </c>
      <c r="D24" s="608">
        <v>3</v>
      </c>
    </row>
    <row r="25" spans="1:4">
      <c r="A25" s="586" t="s">
        <v>1585</v>
      </c>
      <c r="B25" s="606" t="s">
        <v>57</v>
      </c>
      <c r="C25" s="607">
        <v>611125</v>
      </c>
      <c r="D25" s="606">
        <v>4</v>
      </c>
    </row>
    <row r="26" spans="1:4">
      <c r="A26" s="586" t="s">
        <v>1586</v>
      </c>
      <c r="B26" s="608" t="s">
        <v>1529</v>
      </c>
      <c r="C26" s="609">
        <v>612400</v>
      </c>
      <c r="D26" s="608">
        <v>10</v>
      </c>
    </row>
  </sheetData>
  <mergeCells count="1">
    <mergeCell ref="H1:I1"/>
  </mergeCells>
  <hyperlinks>
    <hyperlink ref="H1:I1" location="Index!A1" display="Regresar al Índice" xr:uid="{C02234AF-6871-4A10-84DE-AD691EDC80D9}"/>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D4708-311F-4811-BCE2-871A2AE40E46}">
  <sheetPr codeName="Hoja115"/>
  <dimension ref="A1:I39"/>
  <sheetViews>
    <sheetView zoomScaleNormal="100" workbookViewId="0">
      <selection activeCell="B19" sqref="B19"/>
    </sheetView>
  </sheetViews>
  <sheetFormatPr baseColWidth="10" defaultColWidth="9.140625" defaultRowHeight="12"/>
  <cols>
    <col min="1" max="1" width="60.7109375" style="79" customWidth="1"/>
    <col min="2" max="2" width="23.7109375" style="79" customWidth="1"/>
    <col min="3" max="3" width="20.7109375" style="79" customWidth="1"/>
    <col min="4" max="4" width="11.7109375" style="79" customWidth="1"/>
    <col min="5" max="5" width="4.7109375" style="79" customWidth="1"/>
    <col min="6" max="8" width="3.7109375" style="79" customWidth="1"/>
    <col min="9" max="10" width="9.140625" style="79" customWidth="1"/>
    <col min="11" max="25" width="9" style="79" customWidth="1"/>
    <col min="26" max="16384" width="9.140625" style="79"/>
  </cols>
  <sheetData>
    <row r="1" spans="1:9" ht="15">
      <c r="A1" t="s">
        <v>1849</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2</v>
      </c>
      <c r="B6" s="79" t="s">
        <v>1116</v>
      </c>
      <c r="C6" s="79" t="s">
        <v>1117</v>
      </c>
      <c r="D6" s="79" t="s">
        <v>764</v>
      </c>
    </row>
    <row r="7" spans="1:9">
      <c r="A7" s="79" t="s">
        <v>13</v>
      </c>
      <c r="B7" s="79">
        <v>1622778</v>
      </c>
      <c r="C7" s="79">
        <v>1611607</v>
      </c>
      <c r="D7" s="164">
        <v>-6.8838744424684073E-3</v>
      </c>
      <c r="E7" s="79">
        <f>_xlfn.RANK.EQ(D7,$D$7:$D$39,0)</f>
        <v>33</v>
      </c>
    </row>
    <row r="8" spans="1:9">
      <c r="A8" s="79" t="s">
        <v>27</v>
      </c>
      <c r="B8" s="79">
        <v>595916</v>
      </c>
      <c r="C8" s="79">
        <v>592379</v>
      </c>
      <c r="D8" s="164">
        <v>-5.9354002913162285E-3</v>
      </c>
      <c r="E8" s="79">
        <f t="shared" ref="E8:E39" si="0">_xlfn.RANK.EQ(D8,$D$7:$D$39,0)</f>
        <v>32</v>
      </c>
    </row>
    <row r="9" spans="1:9">
      <c r="A9" s="79" t="s">
        <v>32</v>
      </c>
      <c r="B9" s="79">
        <v>380707</v>
      </c>
      <c r="C9" s="79">
        <v>378786</v>
      </c>
      <c r="D9" s="164">
        <v>-5.0458751743466257E-3</v>
      </c>
      <c r="E9" s="79">
        <f t="shared" si="0"/>
        <v>31</v>
      </c>
    </row>
    <row r="10" spans="1:9">
      <c r="A10" s="79" t="s">
        <v>17</v>
      </c>
      <c r="B10" s="79">
        <v>460645</v>
      </c>
      <c r="C10" s="79">
        <v>459348</v>
      </c>
      <c r="D10" s="164">
        <v>-2.8156172323590134E-3</v>
      </c>
      <c r="E10" s="79">
        <f t="shared" si="0"/>
        <v>30</v>
      </c>
    </row>
    <row r="11" spans="1:9">
      <c r="A11" s="79" t="s">
        <v>19</v>
      </c>
      <c r="B11" s="79">
        <v>159031</v>
      </c>
      <c r="C11" s="79">
        <v>158791</v>
      </c>
      <c r="D11" s="164">
        <v>-1.5091397274744622E-3</v>
      </c>
      <c r="E11" s="79">
        <f t="shared" si="0"/>
        <v>29</v>
      </c>
    </row>
    <row r="12" spans="1:9">
      <c r="A12" s="79" t="s">
        <v>11</v>
      </c>
      <c r="B12" s="79">
        <v>139861</v>
      </c>
      <c r="C12" s="79">
        <v>139826</v>
      </c>
      <c r="D12" s="164">
        <v>-2.5024846097199127E-4</v>
      </c>
      <c r="E12" s="79">
        <f t="shared" si="0"/>
        <v>28</v>
      </c>
    </row>
    <row r="13" spans="1:9">
      <c r="A13" s="79" t="s">
        <v>8</v>
      </c>
      <c r="B13" s="79">
        <v>931191</v>
      </c>
      <c r="C13" s="79">
        <v>932271</v>
      </c>
      <c r="D13" s="164">
        <v>1.1598050238887936E-3</v>
      </c>
      <c r="E13" s="79">
        <f t="shared" si="0"/>
        <v>27</v>
      </c>
    </row>
    <row r="14" spans="1:9">
      <c r="A14" s="79" t="s">
        <v>31</v>
      </c>
      <c r="B14" s="79">
        <v>707079</v>
      </c>
      <c r="C14" s="79">
        <v>709293</v>
      </c>
      <c r="D14" s="164">
        <v>3.1311918470213751E-3</v>
      </c>
      <c r="E14" s="79">
        <f t="shared" si="0"/>
        <v>26</v>
      </c>
    </row>
    <row r="15" spans="1:9">
      <c r="A15" s="79" t="s">
        <v>9</v>
      </c>
      <c r="B15" s="79">
        <v>3230475</v>
      </c>
      <c r="C15" s="79">
        <v>3240746</v>
      </c>
      <c r="D15" s="164">
        <v>3.1794086009022671E-3</v>
      </c>
      <c r="E15" s="79">
        <f t="shared" si="0"/>
        <v>25</v>
      </c>
    </row>
    <row r="16" spans="1:9">
      <c r="A16" s="79" t="s">
        <v>0</v>
      </c>
      <c r="B16" s="79">
        <v>1820785</v>
      </c>
      <c r="C16" s="79">
        <v>1826575</v>
      </c>
      <c r="D16" s="164">
        <v>3.1799471107241128E-3</v>
      </c>
      <c r="E16" s="79">
        <f t="shared" si="0"/>
        <v>24</v>
      </c>
    </row>
    <row r="17" spans="1:5">
      <c r="A17" s="79" t="s">
        <v>1</v>
      </c>
      <c r="B17" s="79">
        <v>20175380</v>
      </c>
      <c r="C17" s="79">
        <v>20291923</v>
      </c>
      <c r="D17" s="164">
        <v>5.7764959073880462E-3</v>
      </c>
      <c r="E17" s="79">
        <f t="shared" si="0"/>
        <v>23</v>
      </c>
    </row>
    <row r="18" spans="1:5">
      <c r="A18" s="79" t="s">
        <v>21</v>
      </c>
      <c r="B18" s="79">
        <v>208994</v>
      </c>
      <c r="C18" s="79">
        <v>210228</v>
      </c>
      <c r="D18" s="164">
        <v>5.9044757265758196E-3</v>
      </c>
      <c r="E18" s="79">
        <f t="shared" si="0"/>
        <v>22</v>
      </c>
    </row>
    <row r="19" spans="1:5">
      <c r="A19" s="79" t="s">
        <v>33</v>
      </c>
      <c r="B19" s="79">
        <v>189848</v>
      </c>
      <c r="C19" s="79">
        <v>190973</v>
      </c>
      <c r="D19" s="164">
        <v>5.9257932661918034E-3</v>
      </c>
      <c r="E19" s="79">
        <f t="shared" si="0"/>
        <v>21</v>
      </c>
    </row>
    <row r="20" spans="1:5">
      <c r="A20" s="79" t="s">
        <v>25</v>
      </c>
      <c r="B20" s="79">
        <v>450346</v>
      </c>
      <c r="C20" s="79">
        <v>453368</v>
      </c>
      <c r="D20" s="164">
        <v>6.7103960066259294E-3</v>
      </c>
      <c r="E20" s="79">
        <f t="shared" si="0"/>
        <v>20</v>
      </c>
    </row>
    <row r="21" spans="1:5">
      <c r="A21" s="79" t="s">
        <v>23</v>
      </c>
      <c r="B21" s="79">
        <v>618558</v>
      </c>
      <c r="C21" s="79">
        <v>622860</v>
      </c>
      <c r="D21" s="164">
        <v>6.9548853947407618E-3</v>
      </c>
      <c r="E21" s="79">
        <f t="shared" si="0"/>
        <v>19</v>
      </c>
    </row>
    <row r="22" spans="1:5">
      <c r="A22" s="79" t="s">
        <v>14</v>
      </c>
      <c r="B22" s="79">
        <v>996819</v>
      </c>
      <c r="C22" s="79">
        <v>1003954</v>
      </c>
      <c r="D22" s="164">
        <v>7.1577688627524338E-3</v>
      </c>
      <c r="E22" s="79">
        <f t="shared" si="0"/>
        <v>18</v>
      </c>
    </row>
    <row r="23" spans="1:5">
      <c r="A23" s="79" t="s">
        <v>22</v>
      </c>
      <c r="B23" s="79">
        <v>594915</v>
      </c>
      <c r="C23" s="79">
        <v>599636</v>
      </c>
      <c r="D23" s="164">
        <v>7.935587436860736E-3</v>
      </c>
      <c r="E23" s="79">
        <f t="shared" si="0"/>
        <v>17</v>
      </c>
    </row>
    <row r="24" spans="1:5">
      <c r="A24" s="79" t="s">
        <v>18</v>
      </c>
      <c r="B24" s="79">
        <v>203488</v>
      </c>
      <c r="C24" s="79">
        <v>205282</v>
      </c>
      <c r="D24" s="164">
        <v>8.8162446925617033E-3</v>
      </c>
      <c r="E24" s="79">
        <f t="shared" si="0"/>
        <v>16</v>
      </c>
    </row>
    <row r="25" spans="1:5">
      <c r="A25" s="79" t="s">
        <v>10</v>
      </c>
      <c r="B25" s="79">
        <v>779285</v>
      </c>
      <c r="C25" s="79">
        <v>786210</v>
      </c>
      <c r="D25" s="164">
        <v>8.8863509499093052E-3</v>
      </c>
      <c r="E25" s="79">
        <f t="shared" si="0"/>
        <v>15</v>
      </c>
    </row>
    <row r="26" spans="1:5">
      <c r="A26" s="79" t="s">
        <v>29</v>
      </c>
      <c r="B26" s="79">
        <v>684207</v>
      </c>
      <c r="C26" s="79">
        <v>690314</v>
      </c>
      <c r="D26" s="164">
        <v>8.9256613861010692E-3</v>
      </c>
      <c r="E26" s="79">
        <f t="shared" si="0"/>
        <v>14</v>
      </c>
    </row>
    <row r="27" spans="1:5">
      <c r="A27" s="79" t="s">
        <v>3</v>
      </c>
      <c r="B27" s="79">
        <v>330146</v>
      </c>
      <c r="C27" s="79">
        <v>333223</v>
      </c>
      <c r="D27" s="164">
        <v>9.3201189776643822E-3</v>
      </c>
      <c r="E27" s="79">
        <f t="shared" si="0"/>
        <v>13</v>
      </c>
    </row>
    <row r="28" spans="1:5">
      <c r="A28" s="79" t="s">
        <v>20</v>
      </c>
      <c r="B28" s="79">
        <v>1663165</v>
      </c>
      <c r="C28" s="79">
        <v>1679338</v>
      </c>
      <c r="D28" s="164">
        <v>9.7242306085085772E-3</v>
      </c>
      <c r="E28" s="79">
        <f t="shared" si="0"/>
        <v>12</v>
      </c>
    </row>
    <row r="29" spans="1:5">
      <c r="A29" s="79" t="s">
        <v>30</v>
      </c>
      <c r="B29" s="79">
        <v>103302</v>
      </c>
      <c r="C29" s="79">
        <v>104407</v>
      </c>
      <c r="D29" s="164">
        <v>1.0696791930456362E-2</v>
      </c>
      <c r="E29" s="79">
        <f t="shared" si="0"/>
        <v>11</v>
      </c>
    </row>
    <row r="30" spans="1:5">
      <c r="A30" s="79" t="s">
        <v>16</v>
      </c>
      <c r="B30" s="79">
        <v>226457</v>
      </c>
      <c r="C30" s="79">
        <v>229304</v>
      </c>
      <c r="D30" s="164">
        <v>1.2571923146557529E-2</v>
      </c>
      <c r="E30" s="79">
        <f t="shared" si="0"/>
        <v>10</v>
      </c>
    </row>
    <row r="31" spans="1:5">
      <c r="A31" s="79" t="s">
        <v>26</v>
      </c>
      <c r="B31" s="79">
        <v>559597</v>
      </c>
      <c r="C31" s="79">
        <v>566809</v>
      </c>
      <c r="D31" s="164">
        <v>1.288784607494331E-2</v>
      </c>
      <c r="E31" s="79">
        <f t="shared" si="0"/>
        <v>9</v>
      </c>
    </row>
    <row r="32" spans="1:5">
      <c r="A32" s="79" t="s">
        <v>4</v>
      </c>
      <c r="B32" s="79">
        <v>989518</v>
      </c>
      <c r="C32" s="79">
        <v>1004864</v>
      </c>
      <c r="D32" s="164">
        <v>1.5508560733609622E-2</v>
      </c>
      <c r="E32" s="79">
        <f t="shared" si="0"/>
        <v>8</v>
      </c>
    </row>
    <row r="33" spans="1:5">
      <c r="A33" s="79" t="s">
        <v>7</v>
      </c>
      <c r="B33" s="79">
        <v>225406</v>
      </c>
      <c r="C33" s="79">
        <v>229159</v>
      </c>
      <c r="D33" s="164">
        <v>1.664995607925257E-2</v>
      </c>
      <c r="E33" s="79">
        <f t="shared" si="0"/>
        <v>7</v>
      </c>
    </row>
    <row r="34" spans="1:5">
      <c r="A34" s="79" t="s">
        <v>15</v>
      </c>
      <c r="B34" s="79">
        <v>148621</v>
      </c>
      <c r="C34" s="79">
        <v>151226</v>
      </c>
      <c r="D34" s="164">
        <v>1.752780562639189E-2</v>
      </c>
      <c r="E34" s="79">
        <f>_xlfn.RANK.EQ(D34,$D$7:$D$39,0)</f>
        <v>6</v>
      </c>
    </row>
    <row r="35" spans="1:5">
      <c r="A35" s="79" t="s">
        <v>12</v>
      </c>
      <c r="B35" s="79">
        <v>243680</v>
      </c>
      <c r="C35" s="79">
        <v>248024</v>
      </c>
      <c r="D35" s="164">
        <v>1.7826657912015653E-2</v>
      </c>
      <c r="E35" s="79">
        <f t="shared" si="0"/>
        <v>5</v>
      </c>
    </row>
    <row r="36" spans="1:5">
      <c r="A36" s="79" t="s">
        <v>5</v>
      </c>
      <c r="B36" s="79">
        <v>180020</v>
      </c>
      <c r="C36" s="79">
        <v>183282</v>
      </c>
      <c r="D36" s="164">
        <v>1.8120208865681553E-2</v>
      </c>
      <c r="E36" s="79">
        <f t="shared" si="0"/>
        <v>4</v>
      </c>
    </row>
    <row r="37" spans="1:5">
      <c r="A37" s="79" t="s">
        <v>6</v>
      </c>
      <c r="B37" s="79">
        <v>128911</v>
      </c>
      <c r="C37" s="79">
        <v>131962</v>
      </c>
      <c r="D37" s="164">
        <v>2.3667491525160678E-2</v>
      </c>
      <c r="E37" s="79">
        <f t="shared" si="0"/>
        <v>3</v>
      </c>
    </row>
    <row r="38" spans="1:5">
      <c r="A38" s="79" t="s">
        <v>24</v>
      </c>
      <c r="B38" s="79">
        <v>406636</v>
      </c>
      <c r="C38" s="79">
        <v>417457</v>
      </c>
      <c r="D38" s="164">
        <v>2.6611023126334121E-2</v>
      </c>
      <c r="E38" s="79">
        <f t="shared" si="0"/>
        <v>2</v>
      </c>
    </row>
    <row r="39" spans="1:5">
      <c r="A39" s="79" t="s">
        <v>28</v>
      </c>
      <c r="B39" s="79">
        <v>194993</v>
      </c>
      <c r="C39" s="79">
        <v>200421</v>
      </c>
      <c r="D39" s="164">
        <v>2.7836896709112713E-2</v>
      </c>
      <c r="E39" s="79">
        <f t="shared" si="0"/>
        <v>1</v>
      </c>
    </row>
  </sheetData>
  <mergeCells count="1">
    <mergeCell ref="H1:I1"/>
  </mergeCells>
  <hyperlinks>
    <hyperlink ref="H1:I1" location="Index!A1" display="Regresar al Índice" xr:uid="{05D28B01-A4E5-4E05-B1B7-80430D6FA642}"/>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A3D48-732B-4EB2-93FC-A8EC416FB3FC}">
  <sheetPr codeName="Hoja116"/>
  <dimension ref="A1:AA74"/>
  <sheetViews>
    <sheetView topLeftCell="T1" workbookViewId="0">
      <selection activeCell="B19" sqref="B19"/>
    </sheetView>
  </sheetViews>
  <sheetFormatPr baseColWidth="10" defaultColWidth="9.140625" defaultRowHeight="12"/>
  <cols>
    <col min="1" max="1" width="60.7109375" style="79" customWidth="1"/>
    <col min="2" max="2" width="19.85546875" style="79" customWidth="1"/>
    <col min="3" max="3" width="11.28515625" style="79" bestFit="1" customWidth="1"/>
    <col min="4" max="5" width="14.42578125" style="79" bestFit="1" customWidth="1"/>
    <col min="6" max="6" width="17.28515625" style="79" bestFit="1" customWidth="1"/>
    <col min="7" max="7" width="9.7109375" style="79" customWidth="1"/>
    <col min="8" max="8" width="14.42578125" style="79" bestFit="1" customWidth="1"/>
    <col min="9" max="10" width="9.7109375" style="79" customWidth="1"/>
    <col min="11" max="11" width="11.28515625" style="79" bestFit="1" customWidth="1"/>
    <col min="12" max="12" width="10.140625" style="79" bestFit="1" customWidth="1"/>
    <col min="13" max="13" width="11.28515625" style="79" bestFit="1" customWidth="1"/>
    <col min="14" max="14" width="10.140625" style="79" bestFit="1" customWidth="1"/>
    <col min="15" max="25" width="9.28515625" style="79" bestFit="1" customWidth="1"/>
    <col min="26" max="27" width="10.140625" style="79" bestFit="1" customWidth="1"/>
    <col min="28" max="16384" width="9.140625" style="79"/>
  </cols>
  <sheetData>
    <row r="1" spans="1:27" ht="15">
      <c r="A1" t="s">
        <v>1850</v>
      </c>
      <c r="B1" s="79" t="s">
        <v>54</v>
      </c>
      <c r="C1" s="79" t="s">
        <v>54</v>
      </c>
      <c r="D1" s="79" t="s">
        <v>54</v>
      </c>
      <c r="E1" s="79" t="s">
        <v>54</v>
      </c>
      <c r="F1" s="79" t="s">
        <v>54</v>
      </c>
      <c r="G1" s="79" t="s">
        <v>54</v>
      </c>
      <c r="H1" s="688" t="s">
        <v>38</v>
      </c>
      <c r="I1" s="688"/>
    </row>
    <row r="2" spans="1:27">
      <c r="A2" s="79" t="s">
        <v>153</v>
      </c>
      <c r="B2" s="79" t="s">
        <v>54</v>
      </c>
      <c r="C2" s="79" t="s">
        <v>54</v>
      </c>
      <c r="D2" s="79" t="s">
        <v>54</v>
      </c>
      <c r="E2" s="79" t="s">
        <v>54</v>
      </c>
      <c r="F2" s="79" t="s">
        <v>54</v>
      </c>
      <c r="G2" s="79" t="s">
        <v>54</v>
      </c>
      <c r="H2" s="79" t="s">
        <v>54</v>
      </c>
    </row>
    <row r="6" spans="1:27">
      <c r="A6" s="79" t="s">
        <v>2</v>
      </c>
      <c r="B6" s="79" t="s">
        <v>773</v>
      </c>
      <c r="C6" s="79" t="s">
        <v>774</v>
      </c>
      <c r="D6" s="79" t="s">
        <v>775</v>
      </c>
      <c r="E6" s="79" t="s">
        <v>776</v>
      </c>
      <c r="F6" s="79" t="s">
        <v>777</v>
      </c>
      <c r="G6" s="79" t="s">
        <v>599</v>
      </c>
      <c r="H6" s="79" t="s">
        <v>612</v>
      </c>
      <c r="I6" s="79" t="s">
        <v>778</v>
      </c>
      <c r="J6" s="79" t="s">
        <v>810</v>
      </c>
      <c r="K6" s="79" t="s">
        <v>877</v>
      </c>
      <c r="L6" s="79" t="s">
        <v>903</v>
      </c>
      <c r="M6" s="79" t="s">
        <v>954</v>
      </c>
      <c r="N6" s="79" t="s">
        <v>1121</v>
      </c>
      <c r="O6" s="79" t="s">
        <v>811</v>
      </c>
      <c r="P6" s="79" t="s">
        <v>878</v>
      </c>
      <c r="Q6" s="79" t="s">
        <v>904</v>
      </c>
      <c r="R6" s="79" t="s">
        <v>955</v>
      </c>
      <c r="S6" s="79" t="s">
        <v>1122</v>
      </c>
      <c r="T6" s="79" t="s">
        <v>779</v>
      </c>
      <c r="U6" s="79" t="s">
        <v>780</v>
      </c>
      <c r="V6" s="79" t="s">
        <v>781</v>
      </c>
      <c r="W6" s="79" t="s">
        <v>782</v>
      </c>
      <c r="X6" s="79" t="s">
        <v>783</v>
      </c>
      <c r="Y6" s="79" t="s">
        <v>784</v>
      </c>
      <c r="Z6" s="79" t="s">
        <v>785</v>
      </c>
      <c r="AA6" s="79" t="s">
        <v>1123</v>
      </c>
    </row>
    <row r="7" spans="1:27">
      <c r="A7" s="79" t="s">
        <v>9</v>
      </c>
      <c r="B7" s="159">
        <v>3257082</v>
      </c>
      <c r="C7" s="159">
        <v>3251617</v>
      </c>
      <c r="D7" s="159">
        <v>3248637</v>
      </c>
      <c r="E7" s="159">
        <v>3285539</v>
      </c>
      <c r="F7" s="159">
        <v>3309725</v>
      </c>
      <c r="G7" s="159">
        <v>3246669</v>
      </c>
      <c r="H7" s="159">
        <v>3217900</v>
      </c>
      <c r="I7" s="159">
        <v>3216913</v>
      </c>
      <c r="J7" s="159">
        <v>3213626</v>
      </c>
      <c r="K7" s="159">
        <v>3216137</v>
      </c>
      <c r="L7" s="79">
        <v>3236212</v>
      </c>
      <c r="M7" s="159">
        <v>3230475</v>
      </c>
      <c r="N7" s="79">
        <v>3240746</v>
      </c>
      <c r="O7" s="159">
        <v>-3287</v>
      </c>
      <c r="P7" s="79">
        <v>2511</v>
      </c>
      <c r="Q7" s="159">
        <v>20075</v>
      </c>
      <c r="R7" s="79">
        <v>-5737</v>
      </c>
      <c r="S7" s="159">
        <v>10271</v>
      </c>
      <c r="T7" s="79">
        <v>-5465</v>
      </c>
      <c r="U7" s="159">
        <v>-2980</v>
      </c>
      <c r="V7" s="79">
        <v>36902</v>
      </c>
      <c r="W7" s="79">
        <v>24186</v>
      </c>
      <c r="X7" s="79">
        <v>-63056</v>
      </c>
      <c r="Y7" s="79">
        <v>-28769</v>
      </c>
      <c r="Z7" s="79">
        <v>-987</v>
      </c>
      <c r="AA7" s="79">
        <v>-16336</v>
      </c>
    </row>
    <row r="8" spans="1:27">
      <c r="A8" s="79" t="s">
        <v>18</v>
      </c>
      <c r="B8" s="159">
        <v>200339</v>
      </c>
      <c r="C8" s="159">
        <v>201939</v>
      </c>
      <c r="D8" s="159">
        <v>203232</v>
      </c>
      <c r="E8" s="159">
        <v>205095</v>
      </c>
      <c r="F8" s="159">
        <v>207126</v>
      </c>
      <c r="G8" s="159">
        <v>205308</v>
      </c>
      <c r="H8" s="159">
        <v>205548</v>
      </c>
      <c r="I8" s="159">
        <v>206050</v>
      </c>
      <c r="J8" s="159">
        <v>205760</v>
      </c>
      <c r="K8" s="159">
        <v>205634</v>
      </c>
      <c r="L8" s="79">
        <v>204820</v>
      </c>
      <c r="M8" s="159">
        <v>203488</v>
      </c>
      <c r="N8" s="79">
        <v>205282</v>
      </c>
      <c r="O8" s="159">
        <v>-290</v>
      </c>
      <c r="P8" s="79">
        <v>-126</v>
      </c>
      <c r="Q8" s="159">
        <v>-814</v>
      </c>
      <c r="R8" s="79">
        <v>-1332</v>
      </c>
      <c r="S8" s="159">
        <v>1794</v>
      </c>
      <c r="T8" s="79">
        <v>1600</v>
      </c>
      <c r="U8" s="159">
        <v>1293</v>
      </c>
      <c r="V8" s="79">
        <v>1863</v>
      </c>
      <c r="W8" s="79">
        <v>2031</v>
      </c>
      <c r="X8" s="79">
        <v>-1818</v>
      </c>
      <c r="Y8" s="79">
        <v>240</v>
      </c>
      <c r="Z8" s="79">
        <v>502</v>
      </c>
      <c r="AA8" s="79">
        <v>4943</v>
      </c>
    </row>
    <row r="9" spans="1:27">
      <c r="A9" s="79" t="s">
        <v>11</v>
      </c>
      <c r="B9" s="159">
        <v>134809</v>
      </c>
      <c r="C9" s="159">
        <v>134682</v>
      </c>
      <c r="D9" s="159">
        <v>134409</v>
      </c>
      <c r="E9" s="159">
        <v>135757</v>
      </c>
      <c r="F9" s="159">
        <v>136547</v>
      </c>
      <c r="G9" s="159">
        <v>135945</v>
      </c>
      <c r="H9" s="159">
        <v>136513</v>
      </c>
      <c r="I9" s="159">
        <v>137020</v>
      </c>
      <c r="J9" s="159">
        <v>138595</v>
      </c>
      <c r="K9" s="159">
        <v>137842</v>
      </c>
      <c r="L9" s="79">
        <v>137819</v>
      </c>
      <c r="M9" s="159">
        <v>139861</v>
      </c>
      <c r="N9" s="79">
        <v>139826</v>
      </c>
      <c r="O9" s="159">
        <v>1575</v>
      </c>
      <c r="P9" s="79">
        <v>-753</v>
      </c>
      <c r="Q9" s="159">
        <v>-23</v>
      </c>
      <c r="R9" s="79">
        <v>2042</v>
      </c>
      <c r="S9" s="159">
        <v>-35</v>
      </c>
      <c r="T9" s="79">
        <v>-127</v>
      </c>
      <c r="U9" s="159">
        <v>-273</v>
      </c>
      <c r="V9" s="79">
        <v>1348</v>
      </c>
      <c r="W9" s="79">
        <v>790</v>
      </c>
      <c r="X9" s="79">
        <v>-602</v>
      </c>
      <c r="Y9" s="79">
        <v>568</v>
      </c>
      <c r="Z9" s="79">
        <v>507</v>
      </c>
      <c r="AA9" s="79">
        <v>5017</v>
      </c>
    </row>
    <row r="10" spans="1:27">
      <c r="A10" s="79" t="s">
        <v>30</v>
      </c>
      <c r="B10" s="159">
        <v>99092</v>
      </c>
      <c r="C10" s="159">
        <v>99667</v>
      </c>
      <c r="D10" s="159">
        <v>99807</v>
      </c>
      <c r="E10" s="159">
        <v>100615</v>
      </c>
      <c r="F10" s="159">
        <v>101238</v>
      </c>
      <c r="G10" s="159">
        <v>99057</v>
      </c>
      <c r="H10" s="159">
        <v>99545</v>
      </c>
      <c r="I10" s="159">
        <v>101686</v>
      </c>
      <c r="J10" s="159">
        <v>102821</v>
      </c>
      <c r="K10" s="159">
        <v>102990</v>
      </c>
      <c r="L10" s="79">
        <v>103141</v>
      </c>
      <c r="M10" s="159">
        <v>103302</v>
      </c>
      <c r="N10" s="79">
        <v>104407</v>
      </c>
      <c r="O10" s="159">
        <v>1135</v>
      </c>
      <c r="P10" s="79">
        <v>169</v>
      </c>
      <c r="Q10" s="159">
        <v>151</v>
      </c>
      <c r="R10" s="79">
        <v>161</v>
      </c>
      <c r="S10" s="159">
        <v>1105</v>
      </c>
      <c r="T10" s="79">
        <v>575</v>
      </c>
      <c r="U10" s="159">
        <v>140</v>
      </c>
      <c r="V10" s="79">
        <v>808</v>
      </c>
      <c r="W10" s="79">
        <v>623</v>
      </c>
      <c r="X10" s="79">
        <v>-2181</v>
      </c>
      <c r="Y10" s="79">
        <v>488</v>
      </c>
      <c r="Z10" s="79">
        <v>2141</v>
      </c>
      <c r="AA10" s="79">
        <v>5315</v>
      </c>
    </row>
    <row r="11" spans="1:27">
      <c r="A11" s="79" t="s">
        <v>21</v>
      </c>
      <c r="B11" s="159">
        <v>202951</v>
      </c>
      <c r="C11" s="159">
        <v>203438</v>
      </c>
      <c r="D11" s="159">
        <v>204970</v>
      </c>
      <c r="E11" s="159">
        <v>207378</v>
      </c>
      <c r="F11" s="159">
        <v>210352</v>
      </c>
      <c r="G11" s="159">
        <v>208539</v>
      </c>
      <c r="H11" s="159">
        <v>207314</v>
      </c>
      <c r="I11" s="159">
        <v>208345</v>
      </c>
      <c r="J11" s="159">
        <v>208202</v>
      </c>
      <c r="K11" s="159">
        <v>208305</v>
      </c>
      <c r="L11" s="79">
        <v>207266</v>
      </c>
      <c r="M11" s="159">
        <v>208994</v>
      </c>
      <c r="N11" s="79">
        <v>210228</v>
      </c>
      <c r="O11" s="159">
        <v>-143</v>
      </c>
      <c r="P11" s="79">
        <v>103</v>
      </c>
      <c r="Q11" s="159">
        <v>-1039</v>
      </c>
      <c r="R11" s="79">
        <v>1728</v>
      </c>
      <c r="S11" s="159">
        <v>1234</v>
      </c>
      <c r="T11" s="79">
        <v>487</v>
      </c>
      <c r="U11" s="159">
        <v>1532</v>
      </c>
      <c r="V11" s="79">
        <v>2408</v>
      </c>
      <c r="W11" s="79">
        <v>2974</v>
      </c>
      <c r="X11" s="79">
        <v>-1813</v>
      </c>
      <c r="Y11" s="79">
        <v>-1225</v>
      </c>
      <c r="Z11" s="79">
        <v>1031</v>
      </c>
      <c r="AA11" s="79">
        <v>7277</v>
      </c>
    </row>
    <row r="12" spans="1:27">
      <c r="A12" s="79" t="s">
        <v>15</v>
      </c>
      <c r="B12" s="159">
        <v>143693</v>
      </c>
      <c r="C12" s="159">
        <v>144572</v>
      </c>
      <c r="D12" s="159">
        <v>144513</v>
      </c>
      <c r="E12" s="159">
        <v>147179</v>
      </c>
      <c r="F12" s="159">
        <v>147726</v>
      </c>
      <c r="G12" s="159">
        <v>146771</v>
      </c>
      <c r="H12" s="159">
        <v>142961</v>
      </c>
      <c r="I12" s="159">
        <v>143318</v>
      </c>
      <c r="J12" s="159">
        <v>147015</v>
      </c>
      <c r="K12" s="159">
        <v>147121</v>
      </c>
      <c r="L12" s="79">
        <v>147900</v>
      </c>
      <c r="M12" s="159">
        <v>148621</v>
      </c>
      <c r="N12" s="79">
        <v>151226</v>
      </c>
      <c r="O12" s="159">
        <v>3697</v>
      </c>
      <c r="P12" s="79">
        <v>106</v>
      </c>
      <c r="Q12" s="159">
        <v>779</v>
      </c>
      <c r="R12" s="79">
        <v>721</v>
      </c>
      <c r="S12" s="159">
        <v>2605</v>
      </c>
      <c r="T12" s="79">
        <v>879</v>
      </c>
      <c r="U12" s="159">
        <v>-59</v>
      </c>
      <c r="V12" s="79">
        <v>2666</v>
      </c>
      <c r="W12" s="79">
        <v>547</v>
      </c>
      <c r="X12" s="79">
        <v>-955</v>
      </c>
      <c r="Y12" s="79">
        <v>-3810</v>
      </c>
      <c r="Z12" s="79">
        <v>357</v>
      </c>
      <c r="AA12" s="79">
        <v>7533</v>
      </c>
    </row>
    <row r="13" spans="1:27">
      <c r="A13" s="79" t="s">
        <v>6</v>
      </c>
      <c r="B13" s="159">
        <v>124251</v>
      </c>
      <c r="C13" s="159">
        <v>123878</v>
      </c>
      <c r="D13" s="159">
        <v>124417</v>
      </c>
      <c r="E13" s="159">
        <v>125428</v>
      </c>
      <c r="F13" s="159">
        <v>126613</v>
      </c>
      <c r="G13" s="159">
        <v>125731</v>
      </c>
      <c r="H13" s="159">
        <v>126216</v>
      </c>
      <c r="I13" s="159">
        <v>127199</v>
      </c>
      <c r="J13" s="159">
        <v>127450</v>
      </c>
      <c r="K13" s="159">
        <v>128729</v>
      </c>
      <c r="L13" s="79">
        <v>129262</v>
      </c>
      <c r="M13" s="159">
        <v>128911</v>
      </c>
      <c r="N13" s="79">
        <v>131962</v>
      </c>
      <c r="O13" s="159">
        <v>251</v>
      </c>
      <c r="P13" s="79">
        <v>1279</v>
      </c>
      <c r="Q13" s="159">
        <v>533</v>
      </c>
      <c r="R13" s="79">
        <v>-351</v>
      </c>
      <c r="S13" s="159">
        <v>3051</v>
      </c>
      <c r="T13" s="79">
        <v>-373</v>
      </c>
      <c r="U13" s="159">
        <v>539</v>
      </c>
      <c r="V13" s="79">
        <v>1011</v>
      </c>
      <c r="W13" s="79">
        <v>1185</v>
      </c>
      <c r="X13" s="79">
        <v>-882</v>
      </c>
      <c r="Y13" s="79">
        <v>485</v>
      </c>
      <c r="Z13" s="79">
        <v>983</v>
      </c>
      <c r="AA13" s="79">
        <v>7711</v>
      </c>
    </row>
    <row r="14" spans="1:27">
      <c r="A14" s="79" t="s">
        <v>33</v>
      </c>
      <c r="B14" s="159">
        <v>183163</v>
      </c>
      <c r="C14" s="159">
        <v>184855</v>
      </c>
      <c r="D14" s="159">
        <v>186449</v>
      </c>
      <c r="E14" s="159">
        <v>187704</v>
      </c>
      <c r="F14" s="159">
        <v>187900</v>
      </c>
      <c r="G14" s="159">
        <v>187080</v>
      </c>
      <c r="H14" s="159">
        <v>186492</v>
      </c>
      <c r="I14" s="159">
        <v>187902</v>
      </c>
      <c r="J14" s="159">
        <v>189159</v>
      </c>
      <c r="K14" s="159">
        <v>189657</v>
      </c>
      <c r="L14" s="79">
        <v>189898</v>
      </c>
      <c r="M14" s="159">
        <v>189848</v>
      </c>
      <c r="N14" s="79">
        <v>190973</v>
      </c>
      <c r="O14" s="159">
        <v>1257</v>
      </c>
      <c r="P14" s="79">
        <v>498</v>
      </c>
      <c r="Q14" s="159">
        <v>241</v>
      </c>
      <c r="R14" s="79">
        <v>-50</v>
      </c>
      <c r="S14" s="159">
        <v>1125</v>
      </c>
      <c r="T14" s="79">
        <v>1692</v>
      </c>
      <c r="U14" s="159">
        <v>1594</v>
      </c>
      <c r="V14" s="79">
        <v>1255</v>
      </c>
      <c r="W14" s="79">
        <v>196</v>
      </c>
      <c r="X14" s="79">
        <v>-820</v>
      </c>
      <c r="Y14" s="79">
        <v>-588</v>
      </c>
      <c r="Z14" s="79">
        <v>1410</v>
      </c>
      <c r="AA14" s="79">
        <v>7810</v>
      </c>
    </row>
    <row r="15" spans="1:27">
      <c r="A15" s="79" t="s">
        <v>31</v>
      </c>
      <c r="B15" s="159">
        <v>701109</v>
      </c>
      <c r="C15" s="159">
        <v>706000</v>
      </c>
      <c r="D15" s="159">
        <v>707921</v>
      </c>
      <c r="E15" s="159">
        <v>714759</v>
      </c>
      <c r="F15" s="159">
        <v>722700</v>
      </c>
      <c r="G15" s="159">
        <v>725198</v>
      </c>
      <c r="H15" s="159">
        <v>721627</v>
      </c>
      <c r="I15" s="159">
        <v>723182</v>
      </c>
      <c r="J15" s="159">
        <v>717938</v>
      </c>
      <c r="K15" s="159">
        <v>714724</v>
      </c>
      <c r="L15" s="79">
        <v>706384</v>
      </c>
      <c r="M15" s="159">
        <v>707079</v>
      </c>
      <c r="N15" s="79">
        <v>709293</v>
      </c>
      <c r="O15" s="159">
        <v>-5244</v>
      </c>
      <c r="P15" s="79">
        <v>-3214</v>
      </c>
      <c r="Q15" s="159">
        <v>-8340</v>
      </c>
      <c r="R15" s="79">
        <v>695</v>
      </c>
      <c r="S15" s="159">
        <v>2214</v>
      </c>
      <c r="T15" s="79">
        <v>4891</v>
      </c>
      <c r="U15" s="159">
        <v>1921</v>
      </c>
      <c r="V15" s="79">
        <v>6838</v>
      </c>
      <c r="W15" s="79">
        <v>7941</v>
      </c>
      <c r="X15" s="79">
        <v>2498</v>
      </c>
      <c r="Y15" s="79">
        <v>-3571</v>
      </c>
      <c r="Z15" s="79">
        <v>1555</v>
      </c>
      <c r="AA15" s="79">
        <v>8184</v>
      </c>
    </row>
    <row r="16" spans="1:27">
      <c r="A16" s="79" t="s">
        <v>7</v>
      </c>
      <c r="B16" s="159">
        <v>220197</v>
      </c>
      <c r="C16" s="159">
        <v>218178</v>
      </c>
      <c r="D16" s="159">
        <v>219083</v>
      </c>
      <c r="E16" s="159">
        <v>221374</v>
      </c>
      <c r="F16" s="159">
        <v>222218</v>
      </c>
      <c r="G16" s="159">
        <v>221463</v>
      </c>
      <c r="H16" s="159">
        <v>218863</v>
      </c>
      <c r="I16" s="159">
        <v>223027</v>
      </c>
      <c r="J16" s="159">
        <v>226046</v>
      </c>
      <c r="K16" s="159">
        <v>228147</v>
      </c>
      <c r="L16" s="79">
        <v>223454</v>
      </c>
      <c r="M16" s="159">
        <v>225406</v>
      </c>
      <c r="N16" s="79">
        <v>229159</v>
      </c>
      <c r="O16" s="159">
        <v>3019</v>
      </c>
      <c r="P16" s="79">
        <v>2101</v>
      </c>
      <c r="Q16" s="159">
        <v>-4693</v>
      </c>
      <c r="R16" s="79">
        <v>1952</v>
      </c>
      <c r="S16" s="159">
        <v>3753</v>
      </c>
      <c r="T16" s="79">
        <v>-2019</v>
      </c>
      <c r="U16" s="159">
        <v>905</v>
      </c>
      <c r="V16" s="79">
        <v>2291</v>
      </c>
      <c r="W16" s="79">
        <v>844</v>
      </c>
      <c r="X16" s="79">
        <v>-755</v>
      </c>
      <c r="Y16" s="79">
        <v>-2600</v>
      </c>
      <c r="Z16" s="79">
        <v>4164</v>
      </c>
      <c r="AA16" s="79">
        <v>8962</v>
      </c>
    </row>
    <row r="17" spans="1:27">
      <c r="A17" s="79" t="s">
        <v>3</v>
      </c>
      <c r="B17" s="159">
        <v>321750</v>
      </c>
      <c r="C17" s="159">
        <v>323153</v>
      </c>
      <c r="D17" s="159">
        <v>326308</v>
      </c>
      <c r="E17" s="159">
        <v>325210</v>
      </c>
      <c r="F17" s="159">
        <v>327014</v>
      </c>
      <c r="G17" s="159">
        <v>321424</v>
      </c>
      <c r="H17" s="159">
        <v>328665</v>
      </c>
      <c r="I17" s="159">
        <v>330675</v>
      </c>
      <c r="J17" s="159">
        <v>331624</v>
      </c>
      <c r="K17" s="159">
        <v>331492</v>
      </c>
      <c r="L17" s="79">
        <v>331878</v>
      </c>
      <c r="M17" s="159">
        <v>330146</v>
      </c>
      <c r="N17" s="79">
        <v>333223</v>
      </c>
      <c r="O17" s="159">
        <v>949</v>
      </c>
      <c r="P17" s="79">
        <v>-132</v>
      </c>
      <c r="Q17" s="159">
        <v>386</v>
      </c>
      <c r="R17" s="79">
        <v>-1732</v>
      </c>
      <c r="S17" s="159">
        <v>3077</v>
      </c>
      <c r="T17" s="79">
        <v>1403</v>
      </c>
      <c r="U17" s="159">
        <v>3155</v>
      </c>
      <c r="V17" s="79">
        <v>-1098</v>
      </c>
      <c r="W17" s="79">
        <v>1804</v>
      </c>
      <c r="X17" s="79">
        <v>-5590</v>
      </c>
      <c r="Y17" s="79">
        <v>7241</v>
      </c>
      <c r="Z17" s="79">
        <v>2010</v>
      </c>
      <c r="AA17" s="79">
        <v>11473</v>
      </c>
    </row>
    <row r="18" spans="1:27">
      <c r="A18" s="79" t="s">
        <v>17</v>
      </c>
      <c r="B18" s="159">
        <v>447862</v>
      </c>
      <c r="C18" s="159">
        <v>451388</v>
      </c>
      <c r="D18" s="159">
        <v>453937</v>
      </c>
      <c r="E18" s="159">
        <v>459604</v>
      </c>
      <c r="F18" s="159">
        <v>463651</v>
      </c>
      <c r="G18" s="159">
        <v>461602</v>
      </c>
      <c r="H18" s="159">
        <v>458944</v>
      </c>
      <c r="I18" s="159">
        <v>462035</v>
      </c>
      <c r="J18" s="159">
        <v>462309</v>
      </c>
      <c r="K18" s="159">
        <v>460254</v>
      </c>
      <c r="L18" s="79">
        <v>458518</v>
      </c>
      <c r="M18" s="159">
        <v>460645</v>
      </c>
      <c r="N18" s="79">
        <v>459348</v>
      </c>
      <c r="O18" s="159">
        <v>274</v>
      </c>
      <c r="P18" s="79">
        <v>-2055</v>
      </c>
      <c r="Q18" s="159">
        <v>-1736</v>
      </c>
      <c r="R18" s="79">
        <v>2127</v>
      </c>
      <c r="S18" s="159">
        <v>-1297</v>
      </c>
      <c r="T18" s="79">
        <v>3526</v>
      </c>
      <c r="U18" s="159">
        <v>2549</v>
      </c>
      <c r="V18" s="79">
        <v>5667</v>
      </c>
      <c r="W18" s="79">
        <v>4047</v>
      </c>
      <c r="X18" s="79">
        <v>-2049</v>
      </c>
      <c r="Y18" s="79">
        <v>-2658</v>
      </c>
      <c r="Z18" s="79">
        <v>3091</v>
      </c>
      <c r="AA18" s="79">
        <v>11486</v>
      </c>
    </row>
    <row r="19" spans="1:27">
      <c r="A19" s="79" t="s">
        <v>12</v>
      </c>
      <c r="B19" s="159">
        <v>236303</v>
      </c>
      <c r="C19" s="159">
        <v>236944</v>
      </c>
      <c r="D19" s="159">
        <v>238074</v>
      </c>
      <c r="E19" s="159">
        <v>241199</v>
      </c>
      <c r="F19" s="159">
        <v>243874</v>
      </c>
      <c r="G19" s="159">
        <v>239136</v>
      </c>
      <c r="H19" s="159">
        <v>241106</v>
      </c>
      <c r="I19" s="159">
        <v>241978</v>
      </c>
      <c r="J19" s="159">
        <v>241968</v>
      </c>
      <c r="K19" s="159">
        <v>243118</v>
      </c>
      <c r="L19" s="79">
        <v>243336</v>
      </c>
      <c r="M19" s="159">
        <v>243680</v>
      </c>
      <c r="N19" s="79">
        <v>248024</v>
      </c>
      <c r="O19" s="159">
        <v>-10</v>
      </c>
      <c r="P19" s="79">
        <v>1150</v>
      </c>
      <c r="Q19" s="159">
        <v>218</v>
      </c>
      <c r="R19" s="79">
        <v>344</v>
      </c>
      <c r="S19" s="159">
        <v>4344</v>
      </c>
      <c r="T19" s="79">
        <v>641</v>
      </c>
      <c r="U19" s="159">
        <v>1130</v>
      </c>
      <c r="V19" s="79">
        <v>3125</v>
      </c>
      <c r="W19" s="79">
        <v>2675</v>
      </c>
      <c r="X19" s="79">
        <v>-4738</v>
      </c>
      <c r="Y19" s="79">
        <v>1970</v>
      </c>
      <c r="Z19" s="79">
        <v>872</v>
      </c>
      <c r="AA19" s="79">
        <v>11721</v>
      </c>
    </row>
    <row r="20" spans="1:27">
      <c r="A20" s="79" t="s">
        <v>16</v>
      </c>
      <c r="B20" s="159">
        <v>217327</v>
      </c>
      <c r="C20" s="159">
        <v>218985</v>
      </c>
      <c r="D20" s="159">
        <v>219672</v>
      </c>
      <c r="E20" s="159">
        <v>222262</v>
      </c>
      <c r="F20" s="159">
        <v>224121</v>
      </c>
      <c r="G20" s="159">
        <v>218499</v>
      </c>
      <c r="H20" s="159">
        <v>221013</v>
      </c>
      <c r="I20" s="159">
        <v>222065</v>
      </c>
      <c r="J20" s="159">
        <v>222938</v>
      </c>
      <c r="K20" s="159">
        <v>222289</v>
      </c>
      <c r="L20" s="79">
        <v>224565</v>
      </c>
      <c r="M20" s="159">
        <v>226457</v>
      </c>
      <c r="N20" s="79">
        <v>229304</v>
      </c>
      <c r="O20" s="159">
        <v>873</v>
      </c>
      <c r="P20" s="79">
        <v>-649</v>
      </c>
      <c r="Q20" s="159">
        <v>2276</v>
      </c>
      <c r="R20" s="79">
        <v>1892</v>
      </c>
      <c r="S20" s="159">
        <v>2847</v>
      </c>
      <c r="T20" s="79">
        <v>1658</v>
      </c>
      <c r="U20" s="159">
        <v>687</v>
      </c>
      <c r="V20" s="79">
        <v>2590</v>
      </c>
      <c r="W20" s="79">
        <v>1859</v>
      </c>
      <c r="X20" s="79">
        <v>-5622</v>
      </c>
      <c r="Y20" s="79">
        <v>2514</v>
      </c>
      <c r="Z20" s="79">
        <v>1052</v>
      </c>
      <c r="AA20" s="79">
        <v>11977</v>
      </c>
    </row>
    <row r="21" spans="1:27">
      <c r="A21" s="79" t="s">
        <v>22</v>
      </c>
      <c r="B21" s="159">
        <v>587165</v>
      </c>
      <c r="C21" s="159">
        <v>586731</v>
      </c>
      <c r="D21" s="159">
        <v>584849</v>
      </c>
      <c r="E21" s="159">
        <v>591153</v>
      </c>
      <c r="F21" s="159">
        <v>595897</v>
      </c>
      <c r="G21" s="159">
        <v>590229</v>
      </c>
      <c r="H21" s="159">
        <v>586200</v>
      </c>
      <c r="I21" s="159">
        <v>589535</v>
      </c>
      <c r="J21" s="159">
        <v>592445</v>
      </c>
      <c r="K21" s="159">
        <v>592577</v>
      </c>
      <c r="L21" s="79">
        <v>590768</v>
      </c>
      <c r="M21" s="159">
        <v>594915</v>
      </c>
      <c r="N21" s="79">
        <v>599636</v>
      </c>
      <c r="O21" s="159">
        <v>2910</v>
      </c>
      <c r="P21" s="79">
        <v>132</v>
      </c>
      <c r="Q21" s="159">
        <v>-1809</v>
      </c>
      <c r="R21" s="79">
        <v>4147</v>
      </c>
      <c r="S21" s="159">
        <v>4721</v>
      </c>
      <c r="T21" s="79">
        <v>-434</v>
      </c>
      <c r="U21" s="159">
        <v>-1882</v>
      </c>
      <c r="V21" s="79">
        <v>6304</v>
      </c>
      <c r="W21" s="79">
        <v>4744</v>
      </c>
      <c r="X21" s="79">
        <v>-5668</v>
      </c>
      <c r="Y21" s="79">
        <v>-4029</v>
      </c>
      <c r="Z21" s="79">
        <v>3335</v>
      </c>
      <c r="AA21" s="79">
        <v>12471</v>
      </c>
    </row>
    <row r="22" spans="1:27">
      <c r="A22" s="79" t="s">
        <v>19</v>
      </c>
      <c r="B22" s="159">
        <v>145580</v>
      </c>
      <c r="C22" s="159">
        <v>143936</v>
      </c>
      <c r="D22" s="159">
        <v>147502</v>
      </c>
      <c r="E22" s="159">
        <v>147839</v>
      </c>
      <c r="F22" s="159">
        <v>149959</v>
      </c>
      <c r="G22" s="159">
        <v>149477</v>
      </c>
      <c r="H22" s="159">
        <v>150458</v>
      </c>
      <c r="I22" s="159">
        <v>151811</v>
      </c>
      <c r="J22" s="159">
        <v>152744</v>
      </c>
      <c r="K22" s="159">
        <v>155031</v>
      </c>
      <c r="L22" s="79">
        <v>156933</v>
      </c>
      <c r="M22" s="159">
        <v>159031</v>
      </c>
      <c r="N22" s="79">
        <v>158791</v>
      </c>
      <c r="O22" s="159">
        <v>933</v>
      </c>
      <c r="P22" s="79">
        <v>2287</v>
      </c>
      <c r="Q22" s="159">
        <v>1902</v>
      </c>
      <c r="R22" s="79">
        <v>2098</v>
      </c>
      <c r="S22" s="159">
        <v>-240</v>
      </c>
      <c r="T22" s="79">
        <v>-1644</v>
      </c>
      <c r="U22" s="159">
        <v>3566</v>
      </c>
      <c r="V22" s="79">
        <v>337</v>
      </c>
      <c r="W22" s="79">
        <v>2120</v>
      </c>
      <c r="X22" s="79">
        <v>-482</v>
      </c>
      <c r="Y22" s="79">
        <v>981</v>
      </c>
      <c r="Z22" s="79">
        <v>1353</v>
      </c>
      <c r="AA22" s="79">
        <v>13211</v>
      </c>
    </row>
    <row r="23" spans="1:27">
      <c r="A23" s="79" t="s">
        <v>27</v>
      </c>
      <c r="B23" s="159">
        <v>575672</v>
      </c>
      <c r="C23" s="159">
        <v>574582</v>
      </c>
      <c r="D23" s="159">
        <v>585515</v>
      </c>
      <c r="E23" s="159">
        <v>590852</v>
      </c>
      <c r="F23" s="159">
        <v>589753</v>
      </c>
      <c r="G23" s="159">
        <v>575636</v>
      </c>
      <c r="H23" s="159">
        <v>583878</v>
      </c>
      <c r="I23" s="159">
        <v>597596</v>
      </c>
      <c r="J23" s="159">
        <v>603862</v>
      </c>
      <c r="K23" s="159">
        <v>597526</v>
      </c>
      <c r="L23" s="79">
        <v>595612</v>
      </c>
      <c r="M23" s="159">
        <v>595916</v>
      </c>
      <c r="N23" s="79">
        <v>592379</v>
      </c>
      <c r="O23" s="159">
        <v>6266</v>
      </c>
      <c r="P23" s="79">
        <v>-6336</v>
      </c>
      <c r="Q23" s="159">
        <v>-1914</v>
      </c>
      <c r="R23" s="79">
        <v>304</v>
      </c>
      <c r="S23" s="159">
        <v>-3537</v>
      </c>
      <c r="T23" s="79">
        <v>-1090</v>
      </c>
      <c r="U23" s="159">
        <v>10933</v>
      </c>
      <c r="V23" s="79">
        <v>5337</v>
      </c>
      <c r="W23" s="79">
        <v>-1099</v>
      </c>
      <c r="X23" s="79">
        <v>-14117</v>
      </c>
      <c r="Y23" s="79">
        <v>8242</v>
      </c>
      <c r="Z23" s="79">
        <v>13718</v>
      </c>
      <c r="AA23" s="79">
        <v>16707</v>
      </c>
    </row>
    <row r="24" spans="1:27">
      <c r="A24" s="79" t="s">
        <v>5</v>
      </c>
      <c r="B24" s="159">
        <v>165477</v>
      </c>
      <c r="C24" s="159">
        <v>168295</v>
      </c>
      <c r="D24" s="159">
        <v>172085</v>
      </c>
      <c r="E24" s="159">
        <v>175792</v>
      </c>
      <c r="F24" s="159">
        <v>178292</v>
      </c>
      <c r="G24" s="159">
        <v>170112</v>
      </c>
      <c r="H24" s="159">
        <v>167720</v>
      </c>
      <c r="I24" s="159">
        <v>167746</v>
      </c>
      <c r="J24" s="159">
        <v>170091</v>
      </c>
      <c r="K24" s="159">
        <v>172839</v>
      </c>
      <c r="L24" s="79">
        <v>177308</v>
      </c>
      <c r="M24" s="159">
        <v>180020</v>
      </c>
      <c r="N24" s="79">
        <v>183282</v>
      </c>
      <c r="O24" s="159">
        <v>2345</v>
      </c>
      <c r="P24" s="79">
        <v>2748</v>
      </c>
      <c r="Q24" s="159">
        <v>4469</v>
      </c>
      <c r="R24" s="79">
        <v>2712</v>
      </c>
      <c r="S24" s="159">
        <v>3262</v>
      </c>
      <c r="T24" s="79">
        <v>2818</v>
      </c>
      <c r="U24" s="159">
        <v>3790</v>
      </c>
      <c r="V24" s="79">
        <v>3707</v>
      </c>
      <c r="W24" s="79">
        <v>2500</v>
      </c>
      <c r="X24" s="79">
        <v>-8180</v>
      </c>
      <c r="Y24" s="79">
        <v>-2392</v>
      </c>
      <c r="Z24" s="79">
        <v>26</v>
      </c>
      <c r="AA24" s="79">
        <v>17805</v>
      </c>
    </row>
    <row r="25" spans="1:27">
      <c r="A25" s="79" t="s">
        <v>29</v>
      </c>
      <c r="B25" s="159">
        <v>672303</v>
      </c>
      <c r="C25" s="159">
        <v>678269</v>
      </c>
      <c r="D25" s="159">
        <v>681683</v>
      </c>
      <c r="E25" s="159">
        <v>683018</v>
      </c>
      <c r="F25" s="159">
        <v>684878</v>
      </c>
      <c r="G25" s="159">
        <v>672536</v>
      </c>
      <c r="H25" s="159">
        <v>677274</v>
      </c>
      <c r="I25" s="159">
        <v>682804</v>
      </c>
      <c r="J25" s="159">
        <v>683659</v>
      </c>
      <c r="K25" s="159">
        <v>682255</v>
      </c>
      <c r="L25" s="79">
        <v>680062</v>
      </c>
      <c r="M25" s="159">
        <v>684207</v>
      </c>
      <c r="N25" s="79">
        <v>690314</v>
      </c>
      <c r="O25" s="159">
        <v>855</v>
      </c>
      <c r="P25" s="79">
        <v>-1404</v>
      </c>
      <c r="Q25" s="159">
        <v>-2193</v>
      </c>
      <c r="R25" s="79">
        <v>4145</v>
      </c>
      <c r="S25" s="159">
        <v>6107</v>
      </c>
      <c r="T25" s="79">
        <v>5966</v>
      </c>
      <c r="U25" s="159">
        <v>3414</v>
      </c>
      <c r="V25" s="79">
        <v>1335</v>
      </c>
      <c r="W25" s="79">
        <v>1860</v>
      </c>
      <c r="X25" s="79">
        <v>-12342</v>
      </c>
      <c r="Y25" s="79">
        <v>4738</v>
      </c>
      <c r="Z25" s="79">
        <v>5530</v>
      </c>
      <c r="AA25" s="79">
        <v>18011</v>
      </c>
    </row>
    <row r="26" spans="1:27">
      <c r="A26" s="79" t="s">
        <v>32</v>
      </c>
      <c r="B26" s="159">
        <v>360408</v>
      </c>
      <c r="C26" s="159">
        <v>360933</v>
      </c>
      <c r="D26" s="159">
        <v>362982</v>
      </c>
      <c r="E26" s="159">
        <v>364040</v>
      </c>
      <c r="F26" s="159">
        <v>367448</v>
      </c>
      <c r="G26" s="159">
        <v>364449</v>
      </c>
      <c r="H26" s="159">
        <v>364457</v>
      </c>
      <c r="I26" s="159">
        <v>368320</v>
      </c>
      <c r="J26" s="159">
        <v>371003</v>
      </c>
      <c r="K26" s="159">
        <v>372085</v>
      </c>
      <c r="L26" s="79">
        <v>375061</v>
      </c>
      <c r="M26" s="159">
        <v>380707</v>
      </c>
      <c r="N26" s="79">
        <v>378786</v>
      </c>
      <c r="O26" s="159">
        <v>2683</v>
      </c>
      <c r="P26" s="79">
        <v>1082</v>
      </c>
      <c r="Q26" s="159">
        <v>2976</v>
      </c>
      <c r="R26" s="79">
        <v>5646</v>
      </c>
      <c r="S26" s="159">
        <v>-1921</v>
      </c>
      <c r="T26" s="79">
        <v>525</v>
      </c>
      <c r="U26" s="159">
        <v>2049</v>
      </c>
      <c r="V26" s="79">
        <v>1058</v>
      </c>
      <c r="W26" s="79">
        <v>3408</v>
      </c>
      <c r="X26" s="79">
        <v>-2999</v>
      </c>
      <c r="Y26" s="79">
        <v>8</v>
      </c>
      <c r="Z26" s="79">
        <v>3863</v>
      </c>
      <c r="AA26" s="79">
        <v>18378</v>
      </c>
    </row>
    <row r="27" spans="1:27">
      <c r="A27" s="79" t="s">
        <v>25</v>
      </c>
      <c r="B27" s="159">
        <v>432699</v>
      </c>
      <c r="C27" s="159">
        <v>436384</v>
      </c>
      <c r="D27" s="159">
        <v>439476</v>
      </c>
      <c r="E27" s="159">
        <v>442174</v>
      </c>
      <c r="F27" s="159">
        <v>445552</v>
      </c>
      <c r="G27" s="159">
        <v>440501</v>
      </c>
      <c r="H27" s="159">
        <v>444131</v>
      </c>
      <c r="I27" s="159">
        <v>447419</v>
      </c>
      <c r="J27" s="159">
        <v>447825</v>
      </c>
      <c r="K27" s="159">
        <v>447102</v>
      </c>
      <c r="L27" s="79">
        <v>445758</v>
      </c>
      <c r="M27" s="159">
        <v>450346</v>
      </c>
      <c r="N27" s="79">
        <v>453368</v>
      </c>
      <c r="O27" s="159">
        <v>406</v>
      </c>
      <c r="P27" s="79">
        <v>-723</v>
      </c>
      <c r="Q27" s="159">
        <v>-1344</v>
      </c>
      <c r="R27" s="79">
        <v>4588</v>
      </c>
      <c r="S27" s="159">
        <v>3022</v>
      </c>
      <c r="T27" s="79">
        <v>3685</v>
      </c>
      <c r="U27" s="159">
        <v>3092</v>
      </c>
      <c r="V27" s="79">
        <v>2698</v>
      </c>
      <c r="W27" s="79">
        <v>3378</v>
      </c>
      <c r="X27" s="79">
        <v>-5051</v>
      </c>
      <c r="Y27" s="79">
        <v>3630</v>
      </c>
      <c r="Z27" s="79">
        <v>3288</v>
      </c>
      <c r="AA27" s="79">
        <v>20669</v>
      </c>
    </row>
    <row r="28" spans="1:27">
      <c r="A28" s="79" t="s">
        <v>28</v>
      </c>
      <c r="B28" s="159">
        <v>169301</v>
      </c>
      <c r="C28" s="159">
        <v>171299</v>
      </c>
      <c r="D28" s="159">
        <v>172923</v>
      </c>
      <c r="E28" s="159">
        <v>175679</v>
      </c>
      <c r="F28" s="159">
        <v>176822</v>
      </c>
      <c r="G28" s="159">
        <v>174213</v>
      </c>
      <c r="H28" s="159">
        <v>175361</v>
      </c>
      <c r="I28" s="159">
        <v>179307</v>
      </c>
      <c r="J28" s="159">
        <v>185038</v>
      </c>
      <c r="K28" s="159">
        <v>188355</v>
      </c>
      <c r="L28" s="79">
        <v>193049</v>
      </c>
      <c r="M28" s="159">
        <v>194993</v>
      </c>
      <c r="N28" s="79">
        <v>200421</v>
      </c>
      <c r="O28" s="159">
        <v>5731</v>
      </c>
      <c r="P28" s="79">
        <v>3317</v>
      </c>
      <c r="Q28" s="159">
        <v>4694</v>
      </c>
      <c r="R28" s="79">
        <v>1944</v>
      </c>
      <c r="S28" s="159">
        <v>5428</v>
      </c>
      <c r="T28" s="79">
        <v>1998</v>
      </c>
      <c r="U28" s="159">
        <v>1624</v>
      </c>
      <c r="V28" s="79">
        <v>2756</v>
      </c>
      <c r="W28" s="79">
        <v>1143</v>
      </c>
      <c r="X28" s="79">
        <v>-2609</v>
      </c>
      <c r="Y28" s="79">
        <v>1148</v>
      </c>
      <c r="Z28" s="79">
        <v>3946</v>
      </c>
      <c r="AA28" s="79">
        <v>31120</v>
      </c>
    </row>
    <row r="29" spans="1:27">
      <c r="A29" s="79" t="s">
        <v>13</v>
      </c>
      <c r="B29" s="159">
        <v>1579438</v>
      </c>
      <c r="C29" s="159">
        <v>1586644</v>
      </c>
      <c r="D29" s="159">
        <v>1596357</v>
      </c>
      <c r="E29" s="159">
        <v>1611893</v>
      </c>
      <c r="F29" s="159">
        <v>1619262</v>
      </c>
      <c r="G29" s="159">
        <v>1593415</v>
      </c>
      <c r="H29" s="159">
        <v>1594259</v>
      </c>
      <c r="I29" s="159">
        <v>1603856</v>
      </c>
      <c r="J29" s="159">
        <v>1606884</v>
      </c>
      <c r="K29" s="159">
        <v>1613698</v>
      </c>
      <c r="L29" s="79">
        <v>1620929</v>
      </c>
      <c r="M29" s="159">
        <v>1622778</v>
      </c>
      <c r="N29" s="79">
        <v>1611607</v>
      </c>
      <c r="O29" s="159">
        <v>3028</v>
      </c>
      <c r="P29" s="79">
        <v>6814</v>
      </c>
      <c r="Q29" s="159">
        <v>7231</v>
      </c>
      <c r="R29" s="79">
        <v>1849</v>
      </c>
      <c r="S29" s="159">
        <v>-11171</v>
      </c>
      <c r="T29" s="79">
        <v>7206</v>
      </c>
      <c r="U29" s="159">
        <v>9713</v>
      </c>
      <c r="V29" s="79">
        <v>15536</v>
      </c>
      <c r="W29" s="79">
        <v>7369</v>
      </c>
      <c r="X29" s="79">
        <v>-25847</v>
      </c>
      <c r="Y29" s="79">
        <v>844</v>
      </c>
      <c r="Z29" s="79">
        <v>9597</v>
      </c>
      <c r="AA29" s="79">
        <v>32169</v>
      </c>
    </row>
    <row r="30" spans="1:27">
      <c r="A30" s="79" t="s">
        <v>26</v>
      </c>
      <c r="B30" s="159">
        <v>529928</v>
      </c>
      <c r="C30" s="159">
        <v>529692</v>
      </c>
      <c r="D30" s="159">
        <v>543611</v>
      </c>
      <c r="E30" s="159">
        <v>558297</v>
      </c>
      <c r="F30" s="159">
        <v>565897</v>
      </c>
      <c r="G30" s="159">
        <v>570100</v>
      </c>
      <c r="H30" s="159">
        <v>577248</v>
      </c>
      <c r="I30" s="159">
        <v>581325</v>
      </c>
      <c r="J30" s="159">
        <v>586460</v>
      </c>
      <c r="K30" s="159">
        <v>583413</v>
      </c>
      <c r="L30" s="79">
        <v>569723</v>
      </c>
      <c r="M30" s="159">
        <v>559597</v>
      </c>
      <c r="N30" s="79">
        <v>566809</v>
      </c>
      <c r="O30" s="159">
        <v>5135</v>
      </c>
      <c r="P30" s="79">
        <v>-3047</v>
      </c>
      <c r="Q30" s="159">
        <v>-13690</v>
      </c>
      <c r="R30" s="79">
        <v>-10126</v>
      </c>
      <c r="S30" s="159">
        <v>7212</v>
      </c>
      <c r="T30" s="79">
        <v>-236</v>
      </c>
      <c r="U30" s="159">
        <v>13919</v>
      </c>
      <c r="V30" s="79">
        <v>14686</v>
      </c>
      <c r="W30" s="79">
        <v>7600</v>
      </c>
      <c r="X30" s="79">
        <v>4203</v>
      </c>
      <c r="Y30" s="79">
        <v>7148</v>
      </c>
      <c r="Z30" s="79">
        <v>4077</v>
      </c>
      <c r="AA30" s="79">
        <v>36881</v>
      </c>
    </row>
    <row r="31" spans="1:27">
      <c r="A31" s="79" t="s">
        <v>14</v>
      </c>
      <c r="B31" s="159">
        <v>966243</v>
      </c>
      <c r="C31" s="159">
        <v>970018</v>
      </c>
      <c r="D31" s="159">
        <v>974129</v>
      </c>
      <c r="E31" s="159">
        <v>980425</v>
      </c>
      <c r="F31" s="159">
        <v>987268</v>
      </c>
      <c r="G31" s="159">
        <v>973396</v>
      </c>
      <c r="H31" s="159">
        <v>977981</v>
      </c>
      <c r="I31" s="159">
        <v>985130</v>
      </c>
      <c r="J31" s="159">
        <v>986585</v>
      </c>
      <c r="K31" s="159">
        <v>990113</v>
      </c>
      <c r="L31" s="79">
        <v>989630</v>
      </c>
      <c r="M31" s="159">
        <v>996819</v>
      </c>
      <c r="N31" s="79">
        <v>1003954</v>
      </c>
      <c r="O31" s="159">
        <v>1455</v>
      </c>
      <c r="P31" s="79">
        <v>3528</v>
      </c>
      <c r="Q31" s="159">
        <v>-483</v>
      </c>
      <c r="R31" s="79">
        <v>7189</v>
      </c>
      <c r="S31" s="159">
        <v>7135</v>
      </c>
      <c r="T31" s="79">
        <v>3775</v>
      </c>
      <c r="U31" s="159">
        <v>4111</v>
      </c>
      <c r="V31" s="79">
        <v>6296</v>
      </c>
      <c r="W31" s="79">
        <v>6843</v>
      </c>
      <c r="X31" s="79">
        <v>-13872</v>
      </c>
      <c r="Y31" s="79">
        <v>4585</v>
      </c>
      <c r="Z31" s="79">
        <v>7149</v>
      </c>
      <c r="AA31" s="79">
        <v>37711</v>
      </c>
    </row>
    <row r="32" spans="1:27">
      <c r="A32" s="79" t="s">
        <v>10</v>
      </c>
      <c r="B32" s="159">
        <v>744379</v>
      </c>
      <c r="C32" s="159">
        <v>750835</v>
      </c>
      <c r="D32" s="159">
        <v>754841</v>
      </c>
      <c r="E32" s="159">
        <v>760896</v>
      </c>
      <c r="F32" s="159">
        <v>766938</v>
      </c>
      <c r="G32" s="159">
        <v>757473</v>
      </c>
      <c r="H32" s="159">
        <v>763001</v>
      </c>
      <c r="I32" s="159">
        <v>766489</v>
      </c>
      <c r="J32" s="159">
        <v>768194</v>
      </c>
      <c r="K32" s="159">
        <v>771042</v>
      </c>
      <c r="L32" s="79">
        <v>771742</v>
      </c>
      <c r="M32" s="159">
        <v>779285</v>
      </c>
      <c r="N32" s="79">
        <v>786210</v>
      </c>
      <c r="O32" s="159">
        <v>1705</v>
      </c>
      <c r="P32" s="79">
        <v>2848</v>
      </c>
      <c r="Q32" s="159">
        <v>700</v>
      </c>
      <c r="R32" s="79">
        <v>7543</v>
      </c>
      <c r="S32" s="159">
        <v>6925</v>
      </c>
      <c r="T32" s="79">
        <v>6456</v>
      </c>
      <c r="U32" s="159">
        <v>4006</v>
      </c>
      <c r="V32" s="79">
        <v>6055</v>
      </c>
      <c r="W32" s="79">
        <v>6042</v>
      </c>
      <c r="X32" s="79">
        <v>-9465</v>
      </c>
      <c r="Y32" s="79">
        <v>5528</v>
      </c>
      <c r="Z32" s="79">
        <v>3488</v>
      </c>
      <c r="AA32" s="79">
        <v>41831</v>
      </c>
    </row>
    <row r="33" spans="1:27">
      <c r="A33" s="79" t="s">
        <v>23</v>
      </c>
      <c r="B33" s="159">
        <v>580949</v>
      </c>
      <c r="C33" s="159">
        <v>587463</v>
      </c>
      <c r="D33" s="159">
        <v>592725</v>
      </c>
      <c r="E33" s="159">
        <v>598103</v>
      </c>
      <c r="F33" s="159">
        <v>603612</v>
      </c>
      <c r="G33" s="159">
        <v>595496</v>
      </c>
      <c r="H33" s="159">
        <v>600127</v>
      </c>
      <c r="I33" s="159">
        <v>606706</v>
      </c>
      <c r="J33" s="159">
        <v>611101</v>
      </c>
      <c r="K33" s="159">
        <v>614757</v>
      </c>
      <c r="L33" s="79">
        <v>615626</v>
      </c>
      <c r="M33" s="159">
        <v>618558</v>
      </c>
      <c r="N33" s="79">
        <v>622860</v>
      </c>
      <c r="O33" s="159">
        <v>4395</v>
      </c>
      <c r="P33" s="79">
        <v>3656</v>
      </c>
      <c r="Q33" s="159">
        <v>869</v>
      </c>
      <c r="R33" s="79">
        <v>2932</v>
      </c>
      <c r="S33" s="159">
        <v>4302</v>
      </c>
      <c r="T33" s="79">
        <v>6514</v>
      </c>
      <c r="U33" s="159">
        <v>5262</v>
      </c>
      <c r="V33" s="79">
        <v>5378</v>
      </c>
      <c r="W33" s="79">
        <v>5509</v>
      </c>
      <c r="X33" s="79">
        <v>-8116</v>
      </c>
      <c r="Y33" s="79">
        <v>4631</v>
      </c>
      <c r="Z33" s="79">
        <v>6579</v>
      </c>
      <c r="AA33" s="79">
        <v>41911</v>
      </c>
    </row>
    <row r="34" spans="1:27">
      <c r="A34" s="79" t="s">
        <v>8</v>
      </c>
      <c r="B34" s="159">
        <v>889248</v>
      </c>
      <c r="C34" s="159">
        <v>897690</v>
      </c>
      <c r="D34" s="159">
        <v>901676</v>
      </c>
      <c r="E34" s="159">
        <v>908614</v>
      </c>
      <c r="F34" s="159">
        <v>915483</v>
      </c>
      <c r="G34" s="159">
        <v>903594</v>
      </c>
      <c r="H34" s="159">
        <v>913562</v>
      </c>
      <c r="I34" s="159">
        <v>915962</v>
      </c>
      <c r="J34" s="159">
        <v>920933</v>
      </c>
      <c r="K34" s="159">
        <v>925796</v>
      </c>
      <c r="L34" s="79">
        <v>928687</v>
      </c>
      <c r="M34" s="159">
        <v>931191</v>
      </c>
      <c r="N34" s="79">
        <v>932271</v>
      </c>
      <c r="O34" s="159">
        <v>4971</v>
      </c>
      <c r="P34" s="79">
        <v>4863</v>
      </c>
      <c r="Q34" s="159">
        <v>2891</v>
      </c>
      <c r="R34" s="79">
        <v>2504</v>
      </c>
      <c r="S34" s="159">
        <v>1080</v>
      </c>
      <c r="T34" s="79">
        <v>8442</v>
      </c>
      <c r="U34" s="159">
        <v>3986</v>
      </c>
      <c r="V34" s="79">
        <v>6938</v>
      </c>
      <c r="W34" s="79">
        <v>6869</v>
      </c>
      <c r="X34" s="79">
        <v>-11889</v>
      </c>
      <c r="Y34" s="79">
        <v>9968</v>
      </c>
      <c r="Z34" s="79">
        <v>2400</v>
      </c>
      <c r="AA34" s="79">
        <v>43023</v>
      </c>
    </row>
    <row r="35" spans="1:27">
      <c r="A35" s="79" t="s">
        <v>24</v>
      </c>
      <c r="B35" s="159">
        <v>356370</v>
      </c>
      <c r="C35" s="159">
        <v>356310</v>
      </c>
      <c r="D35" s="159">
        <v>358177</v>
      </c>
      <c r="E35" s="159">
        <v>361787</v>
      </c>
      <c r="F35" s="159">
        <v>370055</v>
      </c>
      <c r="G35" s="159">
        <v>365783</v>
      </c>
      <c r="H35" s="159">
        <v>362807</v>
      </c>
      <c r="I35" s="159">
        <v>363772</v>
      </c>
      <c r="J35" s="159">
        <v>377825</v>
      </c>
      <c r="K35" s="159">
        <v>384821</v>
      </c>
      <c r="L35" s="79">
        <v>396775</v>
      </c>
      <c r="M35" s="159">
        <v>406636</v>
      </c>
      <c r="N35" s="79">
        <v>417457</v>
      </c>
      <c r="O35" s="159">
        <v>14053</v>
      </c>
      <c r="P35" s="79">
        <v>6996</v>
      </c>
      <c r="Q35" s="159">
        <v>11954</v>
      </c>
      <c r="R35" s="79">
        <v>9861</v>
      </c>
      <c r="S35" s="159">
        <v>10821</v>
      </c>
      <c r="T35" s="79">
        <v>-60</v>
      </c>
      <c r="U35" s="159">
        <v>1867</v>
      </c>
      <c r="V35" s="79">
        <v>3610</v>
      </c>
      <c r="W35" s="79">
        <v>8268</v>
      </c>
      <c r="X35" s="79">
        <v>-4272</v>
      </c>
      <c r="Y35" s="79">
        <v>-2976</v>
      </c>
      <c r="Z35" s="79">
        <v>965</v>
      </c>
      <c r="AA35" s="79">
        <v>61087</v>
      </c>
    </row>
    <row r="36" spans="1:27">
      <c r="A36" s="79" t="s">
        <v>4</v>
      </c>
      <c r="B36" s="159">
        <v>934572</v>
      </c>
      <c r="C36" s="159">
        <v>941458</v>
      </c>
      <c r="D36" s="159">
        <v>949253</v>
      </c>
      <c r="E36" s="159">
        <v>961284</v>
      </c>
      <c r="F36" s="159">
        <v>962841</v>
      </c>
      <c r="G36" s="159">
        <v>944174</v>
      </c>
      <c r="H36" s="159">
        <v>964088</v>
      </c>
      <c r="I36" s="159">
        <v>970897</v>
      </c>
      <c r="J36" s="159">
        <v>983129</v>
      </c>
      <c r="K36" s="159">
        <v>982827</v>
      </c>
      <c r="L36" s="79">
        <v>989878</v>
      </c>
      <c r="M36" s="159">
        <v>989518</v>
      </c>
      <c r="N36" s="79">
        <v>1004864</v>
      </c>
      <c r="O36" s="159">
        <v>12232</v>
      </c>
      <c r="P36" s="79">
        <v>-302</v>
      </c>
      <c r="Q36" s="159">
        <v>7051</v>
      </c>
      <c r="R36" s="79">
        <v>-360</v>
      </c>
      <c r="S36" s="159">
        <v>15346</v>
      </c>
      <c r="T36" s="79">
        <v>6886</v>
      </c>
      <c r="U36" s="159">
        <v>7795</v>
      </c>
      <c r="V36" s="79">
        <v>12031</v>
      </c>
      <c r="W36" s="79">
        <v>1557</v>
      </c>
      <c r="X36" s="79">
        <v>-18667</v>
      </c>
      <c r="Y36" s="79">
        <v>19914</v>
      </c>
      <c r="Z36" s="79">
        <v>6809</v>
      </c>
      <c r="AA36" s="79">
        <v>70292</v>
      </c>
    </row>
    <row r="37" spans="1:27">
      <c r="A37" s="79" t="s">
        <v>0</v>
      </c>
      <c r="B37" s="159">
        <v>1742635</v>
      </c>
      <c r="C37" s="159">
        <v>1758496</v>
      </c>
      <c r="D37" s="159">
        <v>1769661</v>
      </c>
      <c r="E37" s="159">
        <v>1788334</v>
      </c>
      <c r="F37" s="159">
        <v>1805269</v>
      </c>
      <c r="G37" s="159">
        <v>1780367</v>
      </c>
      <c r="H37" s="159">
        <v>1787122</v>
      </c>
      <c r="I37" s="159">
        <v>1800733</v>
      </c>
      <c r="J37" s="159">
        <v>1803619</v>
      </c>
      <c r="K37" s="159">
        <v>1810884</v>
      </c>
      <c r="L37" s="79">
        <v>1815607</v>
      </c>
      <c r="M37" s="159">
        <v>1820785</v>
      </c>
      <c r="N37" s="79">
        <v>1826575</v>
      </c>
      <c r="O37" s="159">
        <v>2886</v>
      </c>
      <c r="P37" s="79">
        <v>7265</v>
      </c>
      <c r="Q37" s="159">
        <v>4723</v>
      </c>
      <c r="R37" s="79">
        <v>5178</v>
      </c>
      <c r="S37" s="159">
        <v>5790</v>
      </c>
      <c r="T37" s="79">
        <v>15861</v>
      </c>
      <c r="U37" s="159">
        <v>11165</v>
      </c>
      <c r="V37" s="79">
        <v>18673</v>
      </c>
      <c r="W37" s="79">
        <v>16935</v>
      </c>
      <c r="X37" s="79">
        <v>-24902</v>
      </c>
      <c r="Y37" s="79">
        <v>6755</v>
      </c>
      <c r="Z37" s="79">
        <v>13611</v>
      </c>
      <c r="AA37" s="79">
        <v>83940</v>
      </c>
    </row>
    <row r="38" spans="1:27">
      <c r="A38" s="79" t="s">
        <v>20</v>
      </c>
      <c r="B38" s="159">
        <v>1573657</v>
      </c>
      <c r="C38" s="159">
        <v>1590011</v>
      </c>
      <c r="D38" s="159">
        <v>1603318</v>
      </c>
      <c r="E38" s="159">
        <v>1623550</v>
      </c>
      <c r="F38" s="159">
        <v>1635521</v>
      </c>
      <c r="G38" s="159">
        <v>1610359</v>
      </c>
      <c r="H38" s="159">
        <v>1619270</v>
      </c>
      <c r="I38" s="159">
        <v>1626135</v>
      </c>
      <c r="J38" s="159">
        <v>1638861</v>
      </c>
      <c r="K38" s="159">
        <v>1648923</v>
      </c>
      <c r="L38" s="79">
        <v>1651843</v>
      </c>
      <c r="M38" s="159">
        <v>1663165</v>
      </c>
      <c r="N38" s="79">
        <v>1679338</v>
      </c>
      <c r="O38" s="159">
        <v>12726</v>
      </c>
      <c r="P38" s="79">
        <v>10062</v>
      </c>
      <c r="Q38" s="159">
        <v>2920</v>
      </c>
      <c r="R38" s="79">
        <v>11322</v>
      </c>
      <c r="S38" s="159">
        <v>16173</v>
      </c>
      <c r="T38" s="79">
        <v>16354</v>
      </c>
      <c r="U38" s="159">
        <v>13307</v>
      </c>
      <c r="V38" s="79">
        <v>20232</v>
      </c>
      <c r="W38" s="79">
        <v>11971</v>
      </c>
      <c r="X38" s="79">
        <v>-25162</v>
      </c>
      <c r="Y38" s="79">
        <v>8911</v>
      </c>
      <c r="Z38" s="79">
        <v>6865</v>
      </c>
      <c r="AA38" s="79">
        <v>105681</v>
      </c>
    </row>
    <row r="39" spans="1:27">
      <c r="A39" s="79" t="s">
        <v>1</v>
      </c>
      <c r="B39" s="159">
        <v>19495952</v>
      </c>
      <c r="C39" s="159">
        <v>19588342</v>
      </c>
      <c r="D39" s="159">
        <v>19702192</v>
      </c>
      <c r="E39" s="159">
        <v>19902833</v>
      </c>
      <c r="F39" s="159">
        <v>20051552</v>
      </c>
      <c r="G39" s="159">
        <v>19773732</v>
      </c>
      <c r="H39" s="159">
        <v>19821651</v>
      </c>
      <c r="I39" s="159">
        <v>19936938</v>
      </c>
      <c r="J39" s="159">
        <v>20025709</v>
      </c>
      <c r="K39" s="159">
        <v>20070483</v>
      </c>
      <c r="L39" s="79">
        <v>20109444</v>
      </c>
      <c r="M39" s="159">
        <v>20175380</v>
      </c>
      <c r="N39" s="79">
        <v>20291923</v>
      </c>
      <c r="O39" s="159">
        <v>88771</v>
      </c>
      <c r="P39" s="79">
        <v>44774</v>
      </c>
      <c r="Q39" s="159">
        <v>38961</v>
      </c>
      <c r="R39" s="79">
        <v>65936</v>
      </c>
      <c r="S39" s="159">
        <v>116543</v>
      </c>
      <c r="T39" s="79">
        <v>92390</v>
      </c>
      <c r="U39" s="159">
        <v>113850</v>
      </c>
      <c r="V39" s="79">
        <v>200641</v>
      </c>
      <c r="W39" s="79">
        <v>148719</v>
      </c>
      <c r="X39" s="79">
        <v>-277820</v>
      </c>
      <c r="Y39" s="79">
        <v>47919</v>
      </c>
      <c r="Z39" s="79">
        <v>115287</v>
      </c>
      <c r="AA39" s="79">
        <v>795971</v>
      </c>
    </row>
    <row r="40" spans="1:27">
      <c r="Y40" s="79" t="s">
        <v>1</v>
      </c>
      <c r="Z40" s="79">
        <v>19495952</v>
      </c>
      <c r="AA40" s="79">
        <v>19588342</v>
      </c>
    </row>
    <row r="41" spans="1:27">
      <c r="A41" s="79" t="s">
        <v>54</v>
      </c>
      <c r="B41" s="79" t="s">
        <v>1124</v>
      </c>
      <c r="C41" s="79" t="s">
        <v>1125</v>
      </c>
    </row>
    <row r="42" spans="1:27">
      <c r="A42" s="79" t="s">
        <v>3</v>
      </c>
      <c r="B42" s="79">
        <v>325210</v>
      </c>
      <c r="C42" s="79">
        <v>327014</v>
      </c>
      <c r="D42" s="79" t="b">
        <f>A42=A7</f>
        <v>0</v>
      </c>
      <c r="E42" s="79" t="b">
        <f>B42=E7</f>
        <v>0</v>
      </c>
      <c r="F42" s="79" t="s">
        <v>3</v>
      </c>
      <c r="G42" s="79">
        <v>325210</v>
      </c>
      <c r="H42" s="79" t="b">
        <f>A42=F42</f>
        <v>1</v>
      </c>
    </row>
    <row r="43" spans="1:27">
      <c r="A43" s="79" t="s">
        <v>4</v>
      </c>
      <c r="B43" s="79">
        <v>961284</v>
      </c>
      <c r="C43" s="79">
        <v>962841</v>
      </c>
      <c r="D43" s="79" t="b">
        <f>A43=A8</f>
        <v>0</v>
      </c>
      <c r="E43" s="79" t="b">
        <f>B43=E8</f>
        <v>0</v>
      </c>
      <c r="F43" s="79" t="s">
        <v>4</v>
      </c>
      <c r="G43" s="79">
        <v>961284</v>
      </c>
      <c r="H43" s="79" t="b">
        <f>A43=F43</f>
        <v>1</v>
      </c>
    </row>
    <row r="44" spans="1:27">
      <c r="A44" s="79" t="s">
        <v>5</v>
      </c>
      <c r="B44" s="79">
        <v>175792</v>
      </c>
      <c r="C44" s="79">
        <v>178292</v>
      </c>
      <c r="D44" s="79" t="b">
        <f>A44=A9</f>
        <v>0</v>
      </c>
      <c r="E44" s="79" t="b">
        <f>B44=E9</f>
        <v>0</v>
      </c>
      <c r="F44" s="79" t="s">
        <v>5</v>
      </c>
      <c r="G44" s="79">
        <v>175792</v>
      </c>
      <c r="H44" s="79" t="b">
        <f>A44=F44</f>
        <v>1</v>
      </c>
    </row>
    <row r="45" spans="1:27">
      <c r="A45" s="79" t="s">
        <v>6</v>
      </c>
      <c r="B45" s="79">
        <v>125428</v>
      </c>
      <c r="C45" s="79">
        <v>126613</v>
      </c>
      <c r="D45" s="79" t="b">
        <f>A45=A10</f>
        <v>0</v>
      </c>
      <c r="E45" s="79" t="b">
        <f>B45=E10</f>
        <v>0</v>
      </c>
      <c r="F45" s="79" t="s">
        <v>6</v>
      </c>
      <c r="G45" s="79">
        <v>125428</v>
      </c>
      <c r="H45" s="79" t="b">
        <f>A45=F45</f>
        <v>1</v>
      </c>
    </row>
    <row r="46" spans="1:27">
      <c r="A46" s="79" t="s">
        <v>7</v>
      </c>
      <c r="B46" s="79">
        <v>221374</v>
      </c>
      <c r="C46" s="79">
        <v>222218</v>
      </c>
      <c r="D46" s="79" t="b">
        <f>A46=A11</f>
        <v>0</v>
      </c>
      <c r="E46" s="79" t="b">
        <f>B46=E11</f>
        <v>0</v>
      </c>
      <c r="F46" s="79" t="s">
        <v>7</v>
      </c>
      <c r="G46" s="79">
        <v>221374</v>
      </c>
      <c r="H46" s="79" t="b">
        <f>A46=F46</f>
        <v>1</v>
      </c>
    </row>
    <row r="47" spans="1:27">
      <c r="A47" s="79" t="s">
        <v>8</v>
      </c>
      <c r="B47" s="79">
        <v>908614</v>
      </c>
      <c r="C47" s="79">
        <v>915483</v>
      </c>
      <c r="D47" s="79" t="b">
        <f>A47=A12</f>
        <v>0</v>
      </c>
      <c r="E47" s="79" t="b">
        <f>B47=E12</f>
        <v>0</v>
      </c>
      <c r="F47" s="79" t="s">
        <v>8</v>
      </c>
      <c r="G47" s="79">
        <v>908614</v>
      </c>
      <c r="H47" s="79" t="b">
        <f>A47=F47</f>
        <v>1</v>
      </c>
    </row>
    <row r="48" spans="1:27">
      <c r="A48" s="79" t="s">
        <v>9</v>
      </c>
      <c r="B48" s="79">
        <v>3285539</v>
      </c>
      <c r="C48" s="79">
        <v>3309725</v>
      </c>
      <c r="D48" s="79" t="b">
        <f>A48=A13</f>
        <v>0</v>
      </c>
      <c r="E48" s="79" t="b">
        <f>B48=E13</f>
        <v>0</v>
      </c>
      <c r="F48" s="79" t="s">
        <v>9</v>
      </c>
      <c r="G48" s="79">
        <v>3285539</v>
      </c>
      <c r="H48" s="79" t="b">
        <f>A48=F48</f>
        <v>1</v>
      </c>
    </row>
    <row r="49" spans="1:8">
      <c r="A49" s="79" t="s">
        <v>10</v>
      </c>
      <c r="B49" s="79">
        <v>760896</v>
      </c>
      <c r="C49" s="79">
        <v>766938</v>
      </c>
      <c r="D49" s="79" t="b">
        <f>A49=A14</f>
        <v>0</v>
      </c>
      <c r="E49" s="79" t="b">
        <f>B49=E14</f>
        <v>0</v>
      </c>
      <c r="F49" s="79" t="s">
        <v>10</v>
      </c>
      <c r="G49" s="79">
        <v>760896</v>
      </c>
      <c r="H49" s="79" t="b">
        <f>A49=F49</f>
        <v>1</v>
      </c>
    </row>
    <row r="50" spans="1:8">
      <c r="A50" s="79" t="s">
        <v>11</v>
      </c>
      <c r="B50" s="79">
        <v>135757</v>
      </c>
      <c r="C50" s="79">
        <v>136547</v>
      </c>
      <c r="D50" s="79" t="b">
        <f>A50=A15</f>
        <v>0</v>
      </c>
      <c r="E50" s="79" t="b">
        <f>B50=E15</f>
        <v>0</v>
      </c>
      <c r="F50" s="79" t="s">
        <v>11</v>
      </c>
      <c r="G50" s="79">
        <v>135757</v>
      </c>
      <c r="H50" s="79" t="b">
        <f>A50=F50</f>
        <v>1</v>
      </c>
    </row>
    <row r="51" spans="1:8">
      <c r="A51" s="79" t="s">
        <v>12</v>
      </c>
      <c r="B51" s="79">
        <v>241199</v>
      </c>
      <c r="C51" s="79">
        <v>243874</v>
      </c>
      <c r="D51" s="79" t="b">
        <f>A51=A16</f>
        <v>0</v>
      </c>
      <c r="E51" s="79" t="b">
        <f>B51=E16</f>
        <v>0</v>
      </c>
      <c r="F51" s="79" t="s">
        <v>12</v>
      </c>
      <c r="G51" s="79">
        <v>241199</v>
      </c>
      <c r="H51" s="79" t="b">
        <f>A51=F51</f>
        <v>1</v>
      </c>
    </row>
    <row r="52" spans="1:8">
      <c r="A52" s="79" t="s">
        <v>13</v>
      </c>
      <c r="B52" s="79">
        <v>1611893</v>
      </c>
      <c r="C52" s="79">
        <v>1619262</v>
      </c>
      <c r="D52" s="79" t="b">
        <f>A52=A17</f>
        <v>0</v>
      </c>
      <c r="E52" s="79" t="b">
        <f>B52=E17</f>
        <v>0</v>
      </c>
      <c r="F52" s="79" t="s">
        <v>13</v>
      </c>
      <c r="G52" s="79">
        <v>1611893</v>
      </c>
      <c r="H52" s="79" t="b">
        <f>A52=F52</f>
        <v>1</v>
      </c>
    </row>
    <row r="53" spans="1:8">
      <c r="A53" s="79" t="s">
        <v>14</v>
      </c>
      <c r="B53" s="79">
        <v>980425</v>
      </c>
      <c r="C53" s="79">
        <v>987268</v>
      </c>
      <c r="D53" s="79" t="b">
        <f>A53=A18</f>
        <v>0</v>
      </c>
      <c r="E53" s="79" t="b">
        <f>B53=E18</f>
        <v>0</v>
      </c>
      <c r="F53" s="79" t="s">
        <v>14</v>
      </c>
      <c r="G53" s="79">
        <v>980425</v>
      </c>
      <c r="H53" s="79" t="b">
        <f>A53=F53</f>
        <v>1</v>
      </c>
    </row>
    <row r="54" spans="1:8">
      <c r="A54" s="79" t="s">
        <v>15</v>
      </c>
      <c r="B54" s="79">
        <v>147179</v>
      </c>
      <c r="C54" s="79">
        <v>147726</v>
      </c>
      <c r="D54" s="79" t="b">
        <f>A54=A19</f>
        <v>0</v>
      </c>
      <c r="E54" s="79" t="b">
        <f>B54=E19</f>
        <v>0</v>
      </c>
      <c r="F54" s="79" t="s">
        <v>15</v>
      </c>
      <c r="G54" s="79">
        <v>147179</v>
      </c>
      <c r="H54" s="79" t="b">
        <f>A54=F54</f>
        <v>1</v>
      </c>
    </row>
    <row r="55" spans="1:8">
      <c r="A55" s="79" t="s">
        <v>16</v>
      </c>
      <c r="B55" s="79">
        <v>222262</v>
      </c>
      <c r="C55" s="79">
        <v>224121</v>
      </c>
      <c r="D55" s="79" t="b">
        <f>A55=A20</f>
        <v>1</v>
      </c>
      <c r="E55" s="79" t="b">
        <f>B55=E20</f>
        <v>1</v>
      </c>
      <c r="F55" s="79" t="s">
        <v>16</v>
      </c>
      <c r="G55" s="79">
        <v>222262</v>
      </c>
      <c r="H55" s="79" t="b">
        <f>A55=F55</f>
        <v>1</v>
      </c>
    </row>
    <row r="56" spans="1:8">
      <c r="A56" s="79" t="s">
        <v>0</v>
      </c>
      <c r="B56" s="79">
        <v>1788334</v>
      </c>
      <c r="C56" s="79">
        <v>1805269</v>
      </c>
      <c r="D56" s="79" t="b">
        <f>A56=A21</f>
        <v>0</v>
      </c>
      <c r="E56" s="79" t="b">
        <f>B56=E21</f>
        <v>0</v>
      </c>
      <c r="F56" s="79" t="s">
        <v>0</v>
      </c>
      <c r="G56" s="79">
        <v>1788334</v>
      </c>
      <c r="H56" s="79" t="b">
        <f>A56=F56</f>
        <v>1</v>
      </c>
    </row>
    <row r="57" spans="1:8">
      <c r="A57" s="79" t="s">
        <v>17</v>
      </c>
      <c r="B57" s="79">
        <v>459604</v>
      </c>
      <c r="C57" s="79">
        <v>463651</v>
      </c>
      <c r="D57" s="79" t="b">
        <f>A57=A22</f>
        <v>0</v>
      </c>
      <c r="E57" s="79" t="b">
        <f>B57=E22</f>
        <v>0</v>
      </c>
      <c r="F57" s="79" t="s">
        <v>17</v>
      </c>
      <c r="G57" s="79">
        <v>459604</v>
      </c>
      <c r="H57" s="79" t="b">
        <f>A57=F57</f>
        <v>1</v>
      </c>
    </row>
    <row r="58" spans="1:8">
      <c r="A58" s="79" t="s">
        <v>18</v>
      </c>
      <c r="B58" s="79">
        <v>205095</v>
      </c>
      <c r="C58" s="79">
        <v>207126</v>
      </c>
      <c r="D58" s="79" t="b">
        <f>A58=A23</f>
        <v>0</v>
      </c>
      <c r="E58" s="79" t="b">
        <f>B58=E23</f>
        <v>0</v>
      </c>
      <c r="F58" s="79" t="s">
        <v>18</v>
      </c>
      <c r="G58" s="79">
        <v>205095</v>
      </c>
      <c r="H58" s="79" t="b">
        <f>A58=F58</f>
        <v>1</v>
      </c>
    </row>
    <row r="59" spans="1:8">
      <c r="A59" s="79" t="s">
        <v>1</v>
      </c>
      <c r="B59" s="79">
        <v>19902833</v>
      </c>
      <c r="C59" s="79">
        <v>20051552</v>
      </c>
      <c r="D59" s="79" t="b">
        <f>A59=A24</f>
        <v>0</v>
      </c>
      <c r="E59" s="79" t="b">
        <f>B59=E24</f>
        <v>0</v>
      </c>
      <c r="F59" s="79" t="s">
        <v>1</v>
      </c>
      <c r="G59" s="79">
        <v>19902833</v>
      </c>
      <c r="H59" s="79" t="b">
        <f>A59=F59</f>
        <v>1</v>
      </c>
    </row>
    <row r="60" spans="1:8">
      <c r="A60" s="79" t="s">
        <v>19</v>
      </c>
      <c r="B60" s="79">
        <v>147839</v>
      </c>
      <c r="C60" s="79">
        <v>149959</v>
      </c>
      <c r="D60" s="79" t="b">
        <f>A60=A25</f>
        <v>0</v>
      </c>
      <c r="E60" s="79" t="b">
        <f>B60=E25</f>
        <v>0</v>
      </c>
      <c r="F60" s="79" t="s">
        <v>19</v>
      </c>
      <c r="G60" s="79">
        <v>147839</v>
      </c>
      <c r="H60" s="79" t="b">
        <f>A60=F60</f>
        <v>1</v>
      </c>
    </row>
    <row r="61" spans="1:8">
      <c r="A61" s="79" t="s">
        <v>20</v>
      </c>
      <c r="B61" s="79">
        <v>1623550</v>
      </c>
      <c r="C61" s="79">
        <v>1635521</v>
      </c>
      <c r="D61" s="79" t="b">
        <f>A61=A26</f>
        <v>0</v>
      </c>
      <c r="E61" s="79" t="b">
        <f>B61=E26</f>
        <v>0</v>
      </c>
      <c r="F61" s="79" t="s">
        <v>20</v>
      </c>
      <c r="G61" s="79">
        <v>1623550</v>
      </c>
      <c r="H61" s="79" t="b">
        <f>A61=F61</f>
        <v>1</v>
      </c>
    </row>
    <row r="62" spans="1:8">
      <c r="A62" s="79" t="s">
        <v>21</v>
      </c>
      <c r="B62" s="79">
        <v>207378</v>
      </c>
      <c r="C62" s="79">
        <v>210352</v>
      </c>
      <c r="D62" s="79" t="b">
        <f>A62=A27</f>
        <v>0</v>
      </c>
      <c r="E62" s="79" t="b">
        <f>B62=E27</f>
        <v>0</v>
      </c>
      <c r="F62" s="79" t="s">
        <v>21</v>
      </c>
      <c r="G62" s="79">
        <v>207378</v>
      </c>
      <c r="H62" s="79" t="b">
        <f>A62=F62</f>
        <v>1</v>
      </c>
    </row>
    <row r="63" spans="1:8">
      <c r="A63" s="79" t="s">
        <v>22</v>
      </c>
      <c r="B63" s="79">
        <v>591153</v>
      </c>
      <c r="C63" s="79">
        <v>595897</v>
      </c>
      <c r="D63" s="79" t="b">
        <f>A63=A28</f>
        <v>0</v>
      </c>
      <c r="E63" s="79" t="b">
        <f>B63=E28</f>
        <v>0</v>
      </c>
      <c r="F63" s="79" t="s">
        <v>22</v>
      </c>
      <c r="G63" s="79">
        <v>591153</v>
      </c>
      <c r="H63" s="79" t="b">
        <f>A63=F63</f>
        <v>1</v>
      </c>
    </row>
    <row r="64" spans="1:8">
      <c r="A64" s="79" t="s">
        <v>23</v>
      </c>
      <c r="B64" s="79">
        <v>598103</v>
      </c>
      <c r="C64" s="79">
        <v>603612</v>
      </c>
      <c r="D64" s="79" t="b">
        <f>A64=A29</f>
        <v>0</v>
      </c>
      <c r="E64" s="79" t="b">
        <f>B64=E29</f>
        <v>0</v>
      </c>
      <c r="F64" s="79" t="s">
        <v>23</v>
      </c>
      <c r="G64" s="79">
        <v>598103</v>
      </c>
      <c r="H64" s="79" t="b">
        <f>A64=F64</f>
        <v>1</v>
      </c>
    </row>
    <row r="65" spans="1:8">
      <c r="A65" s="79" t="s">
        <v>24</v>
      </c>
      <c r="B65" s="79">
        <v>361787</v>
      </c>
      <c r="C65" s="79">
        <v>370055</v>
      </c>
      <c r="D65" s="79" t="b">
        <f>A65=A30</f>
        <v>0</v>
      </c>
      <c r="E65" s="79" t="b">
        <f>B65=E30</f>
        <v>0</v>
      </c>
      <c r="F65" s="79" t="s">
        <v>24</v>
      </c>
      <c r="G65" s="79">
        <v>361787</v>
      </c>
      <c r="H65" s="79" t="b">
        <f>A65=F65</f>
        <v>1</v>
      </c>
    </row>
    <row r="66" spans="1:8">
      <c r="A66" s="79" t="s">
        <v>25</v>
      </c>
      <c r="B66" s="79">
        <v>442174</v>
      </c>
      <c r="C66" s="79">
        <v>445552</v>
      </c>
      <c r="D66" s="79" t="b">
        <f>A66=A31</f>
        <v>0</v>
      </c>
      <c r="E66" s="79" t="b">
        <f>B66=E31</f>
        <v>0</v>
      </c>
      <c r="F66" s="79" t="s">
        <v>25</v>
      </c>
      <c r="G66" s="79">
        <v>442174</v>
      </c>
      <c r="H66" s="79" t="b">
        <f>A66=F66</f>
        <v>1</v>
      </c>
    </row>
    <row r="67" spans="1:8">
      <c r="A67" s="79" t="s">
        <v>26</v>
      </c>
      <c r="B67" s="79">
        <v>558297</v>
      </c>
      <c r="C67" s="79">
        <v>565897</v>
      </c>
      <c r="D67" s="79" t="b">
        <f>A67=A32</f>
        <v>0</v>
      </c>
      <c r="E67" s="79" t="b">
        <f>B67=E32</f>
        <v>0</v>
      </c>
      <c r="F67" s="79" t="s">
        <v>26</v>
      </c>
      <c r="G67" s="79">
        <v>558297</v>
      </c>
      <c r="H67" s="79" t="b">
        <f>A67=F67</f>
        <v>1</v>
      </c>
    </row>
    <row r="68" spans="1:8">
      <c r="A68" s="79" t="s">
        <v>27</v>
      </c>
      <c r="B68" s="79">
        <v>590852</v>
      </c>
      <c r="C68" s="79">
        <v>589753</v>
      </c>
      <c r="D68" s="79" t="b">
        <f>A68=A33</f>
        <v>0</v>
      </c>
      <c r="E68" s="79" t="b">
        <f>B68=E33</f>
        <v>0</v>
      </c>
      <c r="F68" s="79" t="s">
        <v>27</v>
      </c>
      <c r="G68" s="79">
        <v>590852</v>
      </c>
      <c r="H68" s="79" t="b">
        <f>A68=F68</f>
        <v>1</v>
      </c>
    </row>
    <row r="69" spans="1:8">
      <c r="A69" s="79" t="s">
        <v>28</v>
      </c>
      <c r="B69" s="79">
        <v>175679</v>
      </c>
      <c r="C69" s="79">
        <v>176822</v>
      </c>
      <c r="D69" s="79" t="b">
        <f>A69=A34</f>
        <v>0</v>
      </c>
      <c r="E69" s="79" t="b">
        <f>B69=E34</f>
        <v>0</v>
      </c>
      <c r="F69" s="79" t="s">
        <v>28</v>
      </c>
      <c r="G69" s="79">
        <v>175679</v>
      </c>
      <c r="H69" s="79" t="b">
        <f>A69=F69</f>
        <v>1</v>
      </c>
    </row>
    <row r="70" spans="1:8">
      <c r="A70" s="79" t="s">
        <v>29</v>
      </c>
      <c r="B70" s="79">
        <v>683018</v>
      </c>
      <c r="C70" s="79">
        <v>684878</v>
      </c>
      <c r="D70" s="79" t="b">
        <f>A70=A35</f>
        <v>0</v>
      </c>
      <c r="E70" s="79" t="b">
        <f>B70=E35</f>
        <v>0</v>
      </c>
      <c r="F70" s="79" t="s">
        <v>29</v>
      </c>
      <c r="G70" s="79">
        <v>683018</v>
      </c>
      <c r="H70" s="79" t="b">
        <f>A70=F70</f>
        <v>1</v>
      </c>
    </row>
    <row r="71" spans="1:8">
      <c r="A71" s="79" t="s">
        <v>30</v>
      </c>
      <c r="B71" s="79">
        <v>100615</v>
      </c>
      <c r="C71" s="79">
        <v>101238</v>
      </c>
      <c r="D71" s="79" t="b">
        <f>A71=A36</f>
        <v>0</v>
      </c>
      <c r="E71" s="79" t="b">
        <f>B71=E36</f>
        <v>0</v>
      </c>
      <c r="F71" s="79" t="s">
        <v>30</v>
      </c>
      <c r="G71" s="79">
        <v>100615</v>
      </c>
      <c r="H71" s="79" t="b">
        <f>A71=F71</f>
        <v>1</v>
      </c>
    </row>
    <row r="72" spans="1:8">
      <c r="A72" s="79" t="s">
        <v>31</v>
      </c>
      <c r="B72" s="79">
        <v>714759</v>
      </c>
      <c r="C72" s="79">
        <v>722700</v>
      </c>
      <c r="D72" s="79" t="b">
        <f>A72=A37</f>
        <v>0</v>
      </c>
      <c r="E72" s="79" t="b">
        <f>B72=E37</f>
        <v>0</v>
      </c>
      <c r="F72" s="79" t="s">
        <v>31</v>
      </c>
      <c r="G72" s="79">
        <v>714759</v>
      </c>
      <c r="H72" s="79" t="b">
        <f>A72=F72</f>
        <v>1</v>
      </c>
    </row>
    <row r="73" spans="1:8">
      <c r="A73" s="79" t="s">
        <v>32</v>
      </c>
      <c r="B73" s="79">
        <v>364040</v>
      </c>
      <c r="C73" s="79">
        <v>367448</v>
      </c>
      <c r="D73" s="79" t="b">
        <f>A73=A38</f>
        <v>0</v>
      </c>
      <c r="E73" s="79" t="b">
        <f>B73=E38</f>
        <v>0</v>
      </c>
      <c r="F73" s="79" t="s">
        <v>32</v>
      </c>
      <c r="G73" s="79">
        <v>364040</v>
      </c>
      <c r="H73" s="79" t="b">
        <f>A73=F73</f>
        <v>1</v>
      </c>
    </row>
    <row r="74" spans="1:8">
      <c r="A74" s="79" t="s">
        <v>33</v>
      </c>
      <c r="B74" s="79">
        <v>187704</v>
      </c>
      <c r="C74" s="79">
        <v>187900</v>
      </c>
      <c r="D74" s="79" t="b">
        <f>A74=A39</f>
        <v>0</v>
      </c>
      <c r="E74" s="79" t="b">
        <f>B74=E39</f>
        <v>0</v>
      </c>
      <c r="F74" s="79" t="s">
        <v>33</v>
      </c>
      <c r="G74" s="79">
        <v>187704</v>
      </c>
      <c r="H74" s="79" t="b">
        <f>A74=F74</f>
        <v>1</v>
      </c>
    </row>
  </sheetData>
  <autoFilter ref="A6:AA6" xr:uid="{4560AF4F-D8C8-4EF3-8F99-0BA373E33324}">
    <sortState ref="A7:AA74">
      <sortCondition ref="AA6"/>
    </sortState>
  </autoFilter>
  <mergeCells count="1">
    <mergeCell ref="H1:I1"/>
  </mergeCells>
  <hyperlinks>
    <hyperlink ref="H1:I1" location="Index!A1" display="Regresar al Índice" xr:uid="{10587F2C-690A-45BF-ACC4-67F9414C62BE}"/>
  </hyperlinks>
  <pageMargins left="0.7" right="0.7" top="0.75" bottom="0.75" header="0.3" footer="0.3"/>
  <pageSetup paperSize="9" orientation="portrait" horizontalDpi="300" verticalDpi="30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A3A80-91D8-47B0-A52B-100623CAE8EF}">
  <sheetPr codeName="Hoja117"/>
  <dimension ref="A1:I40"/>
  <sheetViews>
    <sheetView workbookViewId="0">
      <selection activeCell="B19" sqref="B19"/>
    </sheetView>
  </sheetViews>
  <sheetFormatPr baseColWidth="10" defaultColWidth="9.140625" defaultRowHeight="12"/>
  <cols>
    <col min="1" max="1" width="60.7109375" style="79" customWidth="1"/>
    <col min="2" max="2" width="22.7109375" style="79" customWidth="1"/>
    <col min="3" max="3" width="20.7109375" style="79" customWidth="1"/>
    <col min="4" max="4" width="9.85546875" style="79" bestFit="1" customWidth="1"/>
    <col min="5" max="5" width="11.7109375" style="79" customWidth="1"/>
    <col min="6" max="6" width="4.7109375" style="79" customWidth="1"/>
    <col min="7" max="8" width="3.7109375" style="79" customWidth="1"/>
    <col min="9" max="10" width="9.140625" style="79" customWidth="1"/>
    <col min="11" max="16384" width="9.140625" style="79"/>
  </cols>
  <sheetData>
    <row r="1" spans="1:9" ht="15">
      <c r="A1" t="s">
        <v>1851</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2</v>
      </c>
      <c r="B6" s="79" t="s">
        <v>1118</v>
      </c>
      <c r="C6" s="79" t="s">
        <v>1117</v>
      </c>
      <c r="D6" s="79" t="s">
        <v>765</v>
      </c>
      <c r="E6" s="79" t="s">
        <v>766</v>
      </c>
    </row>
    <row r="7" spans="1:9">
      <c r="A7" s="79" t="s">
        <v>9</v>
      </c>
      <c r="B7" s="241">
        <v>3257082</v>
      </c>
      <c r="C7" s="241">
        <v>3240746</v>
      </c>
      <c r="D7" s="241">
        <v>-16336</v>
      </c>
      <c r="E7" s="164">
        <v>-5.0155323077527569E-3</v>
      </c>
      <c r="F7" s="79">
        <f t="shared" ref="F7:F39" si="0">_xlfn.RANK.EQ(E7,$E$7:$E$39,0)</f>
        <v>33</v>
      </c>
    </row>
    <row r="8" spans="1:9">
      <c r="A8" s="79" t="s">
        <v>18</v>
      </c>
      <c r="B8" s="241">
        <v>200339</v>
      </c>
      <c r="C8" s="241">
        <v>205282</v>
      </c>
      <c r="D8" s="241">
        <v>4943</v>
      </c>
      <c r="E8" s="164">
        <v>2.4673178961659881E-2</v>
      </c>
      <c r="F8" s="79">
        <f t="shared" si="0"/>
        <v>29</v>
      </c>
    </row>
    <row r="9" spans="1:9">
      <c r="A9" s="79" t="s">
        <v>11</v>
      </c>
      <c r="B9" s="241">
        <v>134809</v>
      </c>
      <c r="C9" s="241">
        <v>139826</v>
      </c>
      <c r="D9" s="241">
        <v>5017</v>
      </c>
      <c r="E9" s="164">
        <v>3.7215616168059906E-2</v>
      </c>
      <c r="F9" s="79">
        <f t="shared" si="0"/>
        <v>23</v>
      </c>
    </row>
    <row r="10" spans="1:9">
      <c r="A10" s="79" t="s">
        <v>30</v>
      </c>
      <c r="B10" s="241">
        <v>99092</v>
      </c>
      <c r="C10" s="241">
        <v>104407</v>
      </c>
      <c r="D10" s="241">
        <v>5315</v>
      </c>
      <c r="E10" s="164">
        <v>5.3637024179550297E-2</v>
      </c>
      <c r="F10" s="79">
        <f t="shared" si="0"/>
        <v>12</v>
      </c>
    </row>
    <row r="11" spans="1:9">
      <c r="A11" s="79" t="s">
        <v>21</v>
      </c>
      <c r="B11" s="241">
        <v>202951</v>
      </c>
      <c r="C11" s="241">
        <v>210228</v>
      </c>
      <c r="D11" s="241">
        <v>7277</v>
      </c>
      <c r="E11" s="164">
        <v>3.585594552379634E-2</v>
      </c>
      <c r="F11" s="79">
        <f t="shared" si="0"/>
        <v>24</v>
      </c>
    </row>
    <row r="12" spans="1:9">
      <c r="A12" s="79" t="s">
        <v>15</v>
      </c>
      <c r="B12" s="241">
        <v>143693</v>
      </c>
      <c r="C12" s="241">
        <v>151226</v>
      </c>
      <c r="D12" s="241">
        <v>7533</v>
      </c>
      <c r="E12" s="164">
        <v>5.2424265621846544E-2</v>
      </c>
      <c r="F12" s="79">
        <f t="shared" si="0"/>
        <v>13</v>
      </c>
    </row>
    <row r="13" spans="1:9">
      <c r="A13" s="79" t="s">
        <v>6</v>
      </c>
      <c r="B13" s="241">
        <v>124251</v>
      </c>
      <c r="C13" s="241">
        <v>131962</v>
      </c>
      <c r="D13" s="241">
        <v>7711</v>
      </c>
      <c r="E13" s="164">
        <v>6.2059862697282142E-2</v>
      </c>
      <c r="F13" s="79">
        <f t="shared" si="0"/>
        <v>9</v>
      </c>
    </row>
    <row r="14" spans="1:9">
      <c r="A14" s="79" t="s">
        <v>33</v>
      </c>
      <c r="B14" s="241">
        <v>183163</v>
      </c>
      <c r="C14" s="241">
        <v>190973</v>
      </c>
      <c r="D14" s="241">
        <v>7810</v>
      </c>
      <c r="E14" s="164">
        <v>4.2639616079666709E-2</v>
      </c>
      <c r="F14" s="79">
        <f t="shared" si="0"/>
        <v>19</v>
      </c>
    </row>
    <row r="15" spans="1:9">
      <c r="A15" s="79" t="s">
        <v>31</v>
      </c>
      <c r="B15" s="241">
        <v>701109</v>
      </c>
      <c r="C15" s="241">
        <v>709293</v>
      </c>
      <c r="D15" s="241">
        <v>8184</v>
      </c>
      <c r="E15" s="164">
        <v>1.1672935306778154E-2</v>
      </c>
      <c r="F15" s="79">
        <f t="shared" si="0"/>
        <v>32</v>
      </c>
    </row>
    <row r="16" spans="1:9">
      <c r="A16" s="79" t="s">
        <v>7</v>
      </c>
      <c r="B16" s="241">
        <v>220197</v>
      </c>
      <c r="C16" s="241">
        <v>229159</v>
      </c>
      <c r="D16" s="241">
        <v>8962</v>
      </c>
      <c r="E16" s="164">
        <v>4.0699918709155902E-2</v>
      </c>
      <c r="F16" s="79">
        <f t="shared" si="0"/>
        <v>21</v>
      </c>
    </row>
    <row r="17" spans="1:6">
      <c r="A17" s="79" t="s">
        <v>3</v>
      </c>
      <c r="B17" s="241">
        <v>321750</v>
      </c>
      <c r="C17" s="241">
        <v>333223</v>
      </c>
      <c r="D17" s="241">
        <v>11473</v>
      </c>
      <c r="E17" s="164">
        <v>3.5658119658119602E-2</v>
      </c>
      <c r="F17" s="79">
        <f t="shared" si="0"/>
        <v>25</v>
      </c>
    </row>
    <row r="18" spans="1:6">
      <c r="A18" s="79" t="s">
        <v>17</v>
      </c>
      <c r="B18" s="241">
        <v>447862</v>
      </c>
      <c r="C18" s="241">
        <v>459348</v>
      </c>
      <c r="D18" s="241">
        <v>11486</v>
      </c>
      <c r="E18" s="164">
        <v>2.5646292831273954E-2</v>
      </c>
      <c r="F18" s="79">
        <f t="shared" si="0"/>
        <v>28</v>
      </c>
    </row>
    <row r="19" spans="1:6">
      <c r="A19" s="79" t="s">
        <v>12</v>
      </c>
      <c r="B19" s="241">
        <v>236303</v>
      </c>
      <c r="C19" s="241">
        <v>248024</v>
      </c>
      <c r="D19" s="241">
        <v>11721</v>
      </c>
      <c r="E19" s="164">
        <v>4.9601570864525657E-2</v>
      </c>
      <c r="F19" s="79">
        <f t="shared" si="0"/>
        <v>15</v>
      </c>
    </row>
    <row r="20" spans="1:6">
      <c r="A20" s="79" t="s">
        <v>16</v>
      </c>
      <c r="B20" s="241">
        <v>217327</v>
      </c>
      <c r="C20" s="241">
        <v>229304</v>
      </c>
      <c r="D20" s="241">
        <v>11977</v>
      </c>
      <c r="E20" s="164">
        <v>5.5110501686398861E-2</v>
      </c>
      <c r="F20" s="79">
        <f t="shared" si="0"/>
        <v>11</v>
      </c>
    </row>
    <row r="21" spans="1:6">
      <c r="A21" s="79" t="s">
        <v>22</v>
      </c>
      <c r="B21" s="241">
        <v>587165</v>
      </c>
      <c r="C21" s="241">
        <v>599636</v>
      </c>
      <c r="D21" s="241">
        <v>12471</v>
      </c>
      <c r="E21" s="164">
        <v>2.123934498820601E-2</v>
      </c>
      <c r="F21" s="79">
        <f t="shared" si="0"/>
        <v>30</v>
      </c>
    </row>
    <row r="22" spans="1:6">
      <c r="A22" s="79" t="s">
        <v>19</v>
      </c>
      <c r="B22" s="241">
        <v>145580</v>
      </c>
      <c r="C22" s="241">
        <v>158791</v>
      </c>
      <c r="D22" s="241">
        <v>13211</v>
      </c>
      <c r="E22" s="164">
        <v>9.0747355405962349E-2</v>
      </c>
      <c r="F22" s="79">
        <f t="shared" si="0"/>
        <v>4</v>
      </c>
    </row>
    <row r="23" spans="1:6">
      <c r="A23" s="79" t="s">
        <v>27</v>
      </c>
      <c r="B23" s="241">
        <v>575672</v>
      </c>
      <c r="C23" s="241">
        <v>592379</v>
      </c>
      <c r="D23" s="241">
        <v>16707</v>
      </c>
      <c r="E23" s="164">
        <v>2.9021734598868809E-2</v>
      </c>
      <c r="F23" s="79">
        <f t="shared" si="0"/>
        <v>26</v>
      </c>
    </row>
    <row r="24" spans="1:6">
      <c r="A24" s="79" t="s">
        <v>5</v>
      </c>
      <c r="B24" s="241">
        <v>165477</v>
      </c>
      <c r="C24" s="241">
        <v>183282</v>
      </c>
      <c r="D24" s="241">
        <v>17805</v>
      </c>
      <c r="E24" s="164">
        <v>0.10759803477220409</v>
      </c>
      <c r="F24" s="79">
        <f t="shared" si="0"/>
        <v>3</v>
      </c>
    </row>
    <row r="25" spans="1:6">
      <c r="A25" s="79" t="s">
        <v>29</v>
      </c>
      <c r="B25" s="241">
        <v>672303</v>
      </c>
      <c r="C25" s="241">
        <v>690314</v>
      </c>
      <c r="D25" s="241">
        <v>18011</v>
      </c>
      <c r="E25" s="164">
        <v>2.6790003911926652E-2</v>
      </c>
      <c r="F25" s="79">
        <f t="shared" si="0"/>
        <v>27</v>
      </c>
    </row>
    <row r="26" spans="1:6">
      <c r="A26" s="79" t="s">
        <v>32</v>
      </c>
      <c r="B26" s="241">
        <v>360408</v>
      </c>
      <c r="C26" s="241">
        <v>378786</v>
      </c>
      <c r="D26" s="241">
        <v>18378</v>
      </c>
      <c r="E26" s="164">
        <v>5.099220882999278E-2</v>
      </c>
      <c r="F26" s="79">
        <f t="shared" si="0"/>
        <v>14</v>
      </c>
    </row>
    <row r="27" spans="1:6">
      <c r="A27" s="79" t="s">
        <v>25</v>
      </c>
      <c r="B27" s="241">
        <v>432699</v>
      </c>
      <c r="C27" s="241">
        <v>453368</v>
      </c>
      <c r="D27" s="241">
        <v>20669</v>
      </c>
      <c r="E27" s="164">
        <v>4.7767616749749831E-2</v>
      </c>
      <c r="F27" s="79">
        <f t="shared" si="0"/>
        <v>18</v>
      </c>
    </row>
    <row r="28" spans="1:6">
      <c r="A28" s="79" t="s">
        <v>28</v>
      </c>
      <c r="B28" s="241">
        <v>169301</v>
      </c>
      <c r="C28" s="241">
        <v>200421</v>
      </c>
      <c r="D28" s="241">
        <v>31120</v>
      </c>
      <c r="E28" s="164">
        <v>0.18381462602111043</v>
      </c>
      <c r="F28" s="79">
        <f t="shared" si="0"/>
        <v>1</v>
      </c>
    </row>
    <row r="29" spans="1:6">
      <c r="A29" s="79" t="s">
        <v>13</v>
      </c>
      <c r="B29" s="241">
        <v>1579438</v>
      </c>
      <c r="C29" s="241">
        <v>1611607</v>
      </c>
      <c r="D29" s="241">
        <v>32169</v>
      </c>
      <c r="E29" s="164">
        <v>2.0367371178862337E-2</v>
      </c>
      <c r="F29" s="79">
        <f t="shared" si="0"/>
        <v>31</v>
      </c>
    </row>
    <row r="30" spans="1:6">
      <c r="A30" s="79" t="s">
        <v>26</v>
      </c>
      <c r="B30" s="241">
        <v>529928</v>
      </c>
      <c r="C30" s="241">
        <v>566809</v>
      </c>
      <c r="D30" s="241">
        <v>36881</v>
      </c>
      <c r="E30" s="164">
        <v>6.959624703733347E-2</v>
      </c>
      <c r="F30" s="79">
        <f t="shared" si="0"/>
        <v>7</v>
      </c>
    </row>
    <row r="31" spans="1:6">
      <c r="A31" s="79" t="s">
        <v>14</v>
      </c>
      <c r="B31" s="241">
        <v>966243</v>
      </c>
      <c r="C31" s="241">
        <v>1003954</v>
      </c>
      <c r="D31" s="241">
        <v>37711</v>
      </c>
      <c r="E31" s="164">
        <v>3.9028484553057519E-2</v>
      </c>
      <c r="F31" s="79">
        <f t="shared" si="0"/>
        <v>22</v>
      </c>
    </row>
    <row r="32" spans="1:6">
      <c r="A32" s="79" t="s">
        <v>10</v>
      </c>
      <c r="B32" s="241">
        <v>744379</v>
      </c>
      <c r="C32" s="241">
        <v>786210</v>
      </c>
      <c r="D32" s="241">
        <v>41831</v>
      </c>
      <c r="E32" s="164">
        <v>5.6195835723468868E-2</v>
      </c>
      <c r="F32" s="79">
        <f t="shared" si="0"/>
        <v>10</v>
      </c>
    </row>
    <row r="33" spans="1:6">
      <c r="A33" s="79" t="s">
        <v>23</v>
      </c>
      <c r="B33" s="241">
        <v>580949</v>
      </c>
      <c r="C33" s="241">
        <v>622860</v>
      </c>
      <c r="D33" s="241">
        <v>41911</v>
      </c>
      <c r="E33" s="164">
        <v>7.2142305090464154E-2</v>
      </c>
      <c r="F33" s="79">
        <f t="shared" si="0"/>
        <v>6</v>
      </c>
    </row>
    <row r="34" spans="1:6">
      <c r="A34" s="79" t="s">
        <v>8</v>
      </c>
      <c r="B34" s="241">
        <v>889248</v>
      </c>
      <c r="C34" s="241">
        <v>932271</v>
      </c>
      <c r="D34" s="241">
        <v>43023</v>
      </c>
      <c r="E34" s="164">
        <v>4.8381328943106983E-2</v>
      </c>
      <c r="F34" s="79">
        <f t="shared" si="0"/>
        <v>16</v>
      </c>
    </row>
    <row r="35" spans="1:6">
      <c r="A35" s="79" t="s">
        <v>24</v>
      </c>
      <c r="B35" s="241">
        <v>356370</v>
      </c>
      <c r="C35" s="241">
        <v>417457</v>
      </c>
      <c r="D35" s="241">
        <v>61087</v>
      </c>
      <c r="E35" s="164">
        <v>0.1714145410668686</v>
      </c>
      <c r="F35" s="79">
        <f t="shared" si="0"/>
        <v>2</v>
      </c>
    </row>
    <row r="36" spans="1:6">
      <c r="A36" s="79" t="s">
        <v>4</v>
      </c>
      <c r="B36" s="241">
        <v>934572</v>
      </c>
      <c r="C36" s="241">
        <v>1004864</v>
      </c>
      <c r="D36" s="241">
        <v>70292</v>
      </c>
      <c r="E36" s="164">
        <v>7.5213038695788104E-2</v>
      </c>
      <c r="F36" s="79">
        <f t="shared" si="0"/>
        <v>5</v>
      </c>
    </row>
    <row r="37" spans="1:6">
      <c r="A37" s="79" t="s">
        <v>0</v>
      </c>
      <c r="B37" s="241">
        <v>1742635</v>
      </c>
      <c r="C37" s="241">
        <v>1826575</v>
      </c>
      <c r="D37" s="241">
        <v>83940</v>
      </c>
      <c r="E37" s="164">
        <v>4.8168434583260478E-2</v>
      </c>
      <c r="F37" s="79">
        <f t="shared" si="0"/>
        <v>17</v>
      </c>
    </row>
    <row r="38" spans="1:6">
      <c r="A38" s="79" t="s">
        <v>20</v>
      </c>
      <c r="B38" s="241">
        <v>1573657</v>
      </c>
      <c r="C38" s="241">
        <v>1679338</v>
      </c>
      <c r="D38" s="241">
        <v>105681</v>
      </c>
      <c r="E38" s="164">
        <v>6.7156311699436477E-2</v>
      </c>
      <c r="F38" s="79">
        <f t="shared" si="0"/>
        <v>8</v>
      </c>
    </row>
    <row r="39" spans="1:6">
      <c r="A39" s="79" t="s">
        <v>1</v>
      </c>
      <c r="B39" s="241">
        <v>19495952</v>
      </c>
      <c r="C39" s="241">
        <v>20291923</v>
      </c>
      <c r="D39" s="241">
        <v>795971</v>
      </c>
      <c r="E39" s="164">
        <v>4.0827501011492018E-2</v>
      </c>
      <c r="F39" s="79">
        <f t="shared" si="0"/>
        <v>20</v>
      </c>
    </row>
    <row r="40" spans="1:6">
      <c r="E40" s="79">
        <f>C39/B39-1</f>
        <v>4.0827501011492018E-2</v>
      </c>
    </row>
  </sheetData>
  <autoFilter ref="A6:F6" xr:uid="{C1A95A58-0D2F-4EDF-AF89-C6E57C757850}">
    <sortState ref="A7:F40">
      <sortCondition ref="D6"/>
    </sortState>
  </autoFilter>
  <mergeCells count="1">
    <mergeCell ref="H1:I1"/>
  </mergeCells>
  <hyperlinks>
    <hyperlink ref="H1:I1" location="Index!A1" display="Regresar al Índice" xr:uid="{7A4BCD6B-62A8-4469-8B8A-AB12DDAA8468}"/>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CA9DD-A9A7-4AB9-B56E-1B20316BD76B}">
  <sheetPr codeName="Hoja118"/>
  <dimension ref="A1:I40"/>
  <sheetViews>
    <sheetView workbookViewId="0">
      <selection activeCell="B19" sqref="B19"/>
    </sheetView>
  </sheetViews>
  <sheetFormatPr baseColWidth="10" defaultColWidth="9.140625" defaultRowHeight="12"/>
  <cols>
    <col min="1" max="1" width="60.7109375" style="79" customWidth="1"/>
    <col min="2" max="2" width="22.7109375" style="79" customWidth="1"/>
    <col min="3" max="3" width="20.7109375" style="79" customWidth="1"/>
    <col min="4" max="4" width="7.7109375" style="79" customWidth="1"/>
    <col min="5" max="5" width="11.7109375" style="79" customWidth="1"/>
    <col min="6" max="6" width="4.7109375" style="79" customWidth="1"/>
    <col min="7" max="8" width="3.7109375" style="79" customWidth="1"/>
    <col min="9" max="10" width="9.140625" style="79" customWidth="1"/>
    <col min="11" max="16384" width="9.140625" style="79"/>
  </cols>
  <sheetData>
    <row r="1" spans="1:9" ht="15">
      <c r="A1" t="s">
        <v>1852</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2</v>
      </c>
      <c r="B6" s="79" t="s">
        <v>1118</v>
      </c>
      <c r="C6" s="79" t="s">
        <v>1117</v>
      </c>
      <c r="D6" s="79" t="s">
        <v>765</v>
      </c>
      <c r="E6" s="79" t="s">
        <v>766</v>
      </c>
    </row>
    <row r="7" spans="1:9">
      <c r="A7" s="79" t="s">
        <v>9</v>
      </c>
      <c r="B7" s="79">
        <v>3257082</v>
      </c>
      <c r="C7" s="79">
        <v>3240746</v>
      </c>
      <c r="D7" s="79">
        <v>-16336</v>
      </c>
      <c r="E7" s="164">
        <v>-5.0155323077527569E-3</v>
      </c>
      <c r="F7" s="79">
        <f>_xlfn.RANK.EQ(E7,$E$7:$E$39,0)</f>
        <v>33</v>
      </c>
    </row>
    <row r="8" spans="1:9">
      <c r="A8" s="79" t="s">
        <v>31</v>
      </c>
      <c r="B8" s="79">
        <v>701109</v>
      </c>
      <c r="C8" s="79">
        <v>709293</v>
      </c>
      <c r="D8" s="79">
        <v>8184</v>
      </c>
      <c r="E8" s="164">
        <v>1.1672935306778154E-2</v>
      </c>
      <c r="F8" s="79">
        <f t="shared" ref="F8:F39" si="0">_xlfn.RANK.EQ(E8,$E$7:$E$39,0)</f>
        <v>32</v>
      </c>
    </row>
    <row r="9" spans="1:9">
      <c r="A9" s="79" t="s">
        <v>13</v>
      </c>
      <c r="B9" s="79">
        <v>1579438</v>
      </c>
      <c r="C9" s="79">
        <v>1611607</v>
      </c>
      <c r="D9" s="79">
        <v>32169</v>
      </c>
      <c r="E9" s="164">
        <v>2.0367371178862337E-2</v>
      </c>
      <c r="F9" s="79">
        <f t="shared" si="0"/>
        <v>31</v>
      </c>
    </row>
    <row r="10" spans="1:9">
      <c r="A10" s="79" t="s">
        <v>22</v>
      </c>
      <c r="B10" s="79">
        <v>587165</v>
      </c>
      <c r="C10" s="79">
        <v>599636</v>
      </c>
      <c r="D10" s="79">
        <v>12471</v>
      </c>
      <c r="E10" s="164">
        <v>2.123934498820601E-2</v>
      </c>
      <c r="F10" s="79">
        <f t="shared" si="0"/>
        <v>30</v>
      </c>
    </row>
    <row r="11" spans="1:9">
      <c r="A11" s="79" t="s">
        <v>18</v>
      </c>
      <c r="B11" s="79">
        <v>200339</v>
      </c>
      <c r="C11" s="79">
        <v>205282</v>
      </c>
      <c r="D11" s="79">
        <v>4943</v>
      </c>
      <c r="E11" s="164">
        <v>2.4673178961659881E-2</v>
      </c>
      <c r="F11" s="79">
        <f t="shared" si="0"/>
        <v>29</v>
      </c>
    </row>
    <row r="12" spans="1:9">
      <c r="A12" s="79" t="s">
        <v>17</v>
      </c>
      <c r="B12" s="79">
        <v>447862</v>
      </c>
      <c r="C12" s="79">
        <v>459348</v>
      </c>
      <c r="D12" s="79">
        <v>11486</v>
      </c>
      <c r="E12" s="164">
        <v>2.5646292831273954E-2</v>
      </c>
      <c r="F12" s="79">
        <f t="shared" si="0"/>
        <v>28</v>
      </c>
    </row>
    <row r="13" spans="1:9">
      <c r="A13" s="79" t="s">
        <v>29</v>
      </c>
      <c r="B13" s="79">
        <v>672303</v>
      </c>
      <c r="C13" s="79">
        <v>690314</v>
      </c>
      <c r="D13" s="79">
        <v>18011</v>
      </c>
      <c r="E13" s="164">
        <v>2.6790003911926652E-2</v>
      </c>
      <c r="F13" s="79">
        <f t="shared" si="0"/>
        <v>27</v>
      </c>
    </row>
    <row r="14" spans="1:9">
      <c r="A14" s="79" t="s">
        <v>27</v>
      </c>
      <c r="B14" s="79">
        <v>575672</v>
      </c>
      <c r="C14" s="79">
        <v>592379</v>
      </c>
      <c r="D14" s="79">
        <v>16707</v>
      </c>
      <c r="E14" s="164">
        <v>2.9021734598868809E-2</v>
      </c>
      <c r="F14" s="79">
        <f t="shared" si="0"/>
        <v>26</v>
      </c>
    </row>
    <row r="15" spans="1:9">
      <c r="A15" s="79" t="s">
        <v>3</v>
      </c>
      <c r="B15" s="79">
        <v>321750</v>
      </c>
      <c r="C15" s="79">
        <v>333223</v>
      </c>
      <c r="D15" s="79">
        <v>11473</v>
      </c>
      <c r="E15" s="164">
        <v>3.5658119658119602E-2</v>
      </c>
      <c r="F15" s="79">
        <f t="shared" si="0"/>
        <v>25</v>
      </c>
    </row>
    <row r="16" spans="1:9">
      <c r="A16" s="79" t="s">
        <v>21</v>
      </c>
      <c r="B16" s="79">
        <v>202951</v>
      </c>
      <c r="C16" s="79">
        <v>210228</v>
      </c>
      <c r="D16" s="79">
        <v>7277</v>
      </c>
      <c r="E16" s="164">
        <v>3.585594552379634E-2</v>
      </c>
      <c r="F16" s="79">
        <f t="shared" si="0"/>
        <v>24</v>
      </c>
    </row>
    <row r="17" spans="1:6">
      <c r="A17" s="79" t="s">
        <v>11</v>
      </c>
      <c r="B17" s="79">
        <v>134809</v>
      </c>
      <c r="C17" s="79">
        <v>139826</v>
      </c>
      <c r="D17" s="79">
        <v>5017</v>
      </c>
      <c r="E17" s="164">
        <v>3.7215616168059906E-2</v>
      </c>
      <c r="F17" s="79">
        <f t="shared" si="0"/>
        <v>23</v>
      </c>
    </row>
    <row r="18" spans="1:6">
      <c r="A18" s="79" t="s">
        <v>14</v>
      </c>
      <c r="B18" s="79">
        <v>966243</v>
      </c>
      <c r="C18" s="79">
        <v>1003954</v>
      </c>
      <c r="D18" s="79">
        <v>37711</v>
      </c>
      <c r="E18" s="164">
        <v>3.9028484553057519E-2</v>
      </c>
      <c r="F18" s="79">
        <f t="shared" si="0"/>
        <v>22</v>
      </c>
    </row>
    <row r="19" spans="1:6">
      <c r="A19" s="79" t="s">
        <v>7</v>
      </c>
      <c r="B19" s="79">
        <v>220197</v>
      </c>
      <c r="C19" s="79">
        <v>229159</v>
      </c>
      <c r="D19" s="79">
        <v>8962</v>
      </c>
      <c r="E19" s="164">
        <v>4.0699918709155902E-2</v>
      </c>
      <c r="F19" s="79">
        <f t="shared" si="0"/>
        <v>21</v>
      </c>
    </row>
    <row r="20" spans="1:6">
      <c r="A20" s="79" t="s">
        <v>1</v>
      </c>
      <c r="B20" s="79">
        <v>19495952</v>
      </c>
      <c r="C20" s="79">
        <v>20291923</v>
      </c>
      <c r="D20" s="79">
        <v>795971</v>
      </c>
      <c r="E20" s="164">
        <v>4.0827501011492018E-2</v>
      </c>
      <c r="F20" s="79">
        <f t="shared" si="0"/>
        <v>20</v>
      </c>
    </row>
    <row r="21" spans="1:6">
      <c r="A21" s="79" t="s">
        <v>33</v>
      </c>
      <c r="B21" s="79">
        <v>183163</v>
      </c>
      <c r="C21" s="79">
        <v>190973</v>
      </c>
      <c r="D21" s="79">
        <v>7810</v>
      </c>
      <c r="E21" s="164">
        <v>4.2639616079666709E-2</v>
      </c>
      <c r="F21" s="79">
        <f t="shared" si="0"/>
        <v>19</v>
      </c>
    </row>
    <row r="22" spans="1:6">
      <c r="A22" s="79" t="s">
        <v>25</v>
      </c>
      <c r="B22" s="79">
        <v>432699</v>
      </c>
      <c r="C22" s="79">
        <v>453368</v>
      </c>
      <c r="D22" s="79">
        <v>20669</v>
      </c>
      <c r="E22" s="164">
        <v>4.7767616749749831E-2</v>
      </c>
      <c r="F22" s="79">
        <f t="shared" si="0"/>
        <v>18</v>
      </c>
    </row>
    <row r="23" spans="1:6">
      <c r="A23" s="79" t="s">
        <v>0</v>
      </c>
      <c r="B23" s="79">
        <v>1742635</v>
      </c>
      <c r="C23" s="79">
        <v>1826575</v>
      </c>
      <c r="D23" s="79">
        <v>83940</v>
      </c>
      <c r="E23" s="164">
        <v>4.8168434583260478E-2</v>
      </c>
      <c r="F23" s="79">
        <f t="shared" si="0"/>
        <v>17</v>
      </c>
    </row>
    <row r="24" spans="1:6">
      <c r="A24" s="79" t="s">
        <v>8</v>
      </c>
      <c r="B24" s="79">
        <v>889248</v>
      </c>
      <c r="C24" s="79">
        <v>932271</v>
      </c>
      <c r="D24" s="79">
        <v>43023</v>
      </c>
      <c r="E24" s="164">
        <v>4.8381328943106983E-2</v>
      </c>
      <c r="F24" s="79">
        <f t="shared" si="0"/>
        <v>16</v>
      </c>
    </row>
    <row r="25" spans="1:6">
      <c r="A25" s="79" t="s">
        <v>12</v>
      </c>
      <c r="B25" s="79">
        <v>236303</v>
      </c>
      <c r="C25" s="79">
        <v>248024</v>
      </c>
      <c r="D25" s="79">
        <v>11721</v>
      </c>
      <c r="E25" s="164">
        <v>4.9601570864525657E-2</v>
      </c>
      <c r="F25" s="79">
        <f t="shared" si="0"/>
        <v>15</v>
      </c>
    </row>
    <row r="26" spans="1:6">
      <c r="A26" s="79" t="s">
        <v>32</v>
      </c>
      <c r="B26" s="79">
        <v>360408</v>
      </c>
      <c r="C26" s="79">
        <v>378786</v>
      </c>
      <c r="D26" s="79">
        <v>18378</v>
      </c>
      <c r="E26" s="164">
        <v>5.099220882999278E-2</v>
      </c>
      <c r="F26" s="79">
        <f t="shared" si="0"/>
        <v>14</v>
      </c>
    </row>
    <row r="27" spans="1:6">
      <c r="A27" s="79" t="s">
        <v>15</v>
      </c>
      <c r="B27" s="79">
        <v>143693</v>
      </c>
      <c r="C27" s="79">
        <v>151226</v>
      </c>
      <c r="D27" s="79">
        <v>7533</v>
      </c>
      <c r="E27" s="164">
        <v>5.2424265621846544E-2</v>
      </c>
      <c r="F27" s="79">
        <f t="shared" si="0"/>
        <v>13</v>
      </c>
    </row>
    <row r="28" spans="1:6">
      <c r="A28" s="79" t="s">
        <v>30</v>
      </c>
      <c r="B28" s="79">
        <v>99092</v>
      </c>
      <c r="C28" s="79">
        <v>104407</v>
      </c>
      <c r="D28" s="79">
        <v>5315</v>
      </c>
      <c r="E28" s="164">
        <v>5.3637024179550297E-2</v>
      </c>
      <c r="F28" s="79">
        <f t="shared" si="0"/>
        <v>12</v>
      </c>
    </row>
    <row r="29" spans="1:6">
      <c r="A29" s="79" t="s">
        <v>16</v>
      </c>
      <c r="B29" s="79">
        <v>217327</v>
      </c>
      <c r="C29" s="79">
        <v>229304</v>
      </c>
      <c r="D29" s="79">
        <v>11977</v>
      </c>
      <c r="E29" s="164">
        <v>5.5110501686398861E-2</v>
      </c>
      <c r="F29" s="79">
        <f t="shared" si="0"/>
        <v>11</v>
      </c>
    </row>
    <row r="30" spans="1:6">
      <c r="A30" s="79" t="s">
        <v>10</v>
      </c>
      <c r="B30" s="79">
        <v>744379</v>
      </c>
      <c r="C30" s="79">
        <v>786210</v>
      </c>
      <c r="D30" s="79">
        <v>41831</v>
      </c>
      <c r="E30" s="164">
        <v>5.6195835723468868E-2</v>
      </c>
      <c r="F30" s="79">
        <f t="shared" si="0"/>
        <v>10</v>
      </c>
    </row>
    <row r="31" spans="1:6">
      <c r="A31" s="79" t="s">
        <v>6</v>
      </c>
      <c r="B31" s="79">
        <v>124251</v>
      </c>
      <c r="C31" s="79">
        <v>131962</v>
      </c>
      <c r="D31" s="79">
        <v>7711</v>
      </c>
      <c r="E31" s="164">
        <v>6.2059862697282142E-2</v>
      </c>
      <c r="F31" s="79">
        <f t="shared" si="0"/>
        <v>9</v>
      </c>
    </row>
    <row r="32" spans="1:6">
      <c r="A32" s="79" t="s">
        <v>20</v>
      </c>
      <c r="B32" s="79">
        <v>1573657</v>
      </c>
      <c r="C32" s="79">
        <v>1679338</v>
      </c>
      <c r="D32" s="79">
        <v>105681</v>
      </c>
      <c r="E32" s="164">
        <v>6.7156311699436477E-2</v>
      </c>
      <c r="F32" s="79">
        <f t="shared" si="0"/>
        <v>8</v>
      </c>
    </row>
    <row r="33" spans="1:6">
      <c r="A33" s="79" t="s">
        <v>26</v>
      </c>
      <c r="B33" s="79">
        <v>529928</v>
      </c>
      <c r="C33" s="79">
        <v>566809</v>
      </c>
      <c r="D33" s="79">
        <v>36881</v>
      </c>
      <c r="E33" s="164">
        <v>6.959624703733347E-2</v>
      </c>
      <c r="F33" s="79">
        <f t="shared" si="0"/>
        <v>7</v>
      </c>
    </row>
    <row r="34" spans="1:6">
      <c r="A34" s="79" t="s">
        <v>23</v>
      </c>
      <c r="B34" s="79">
        <v>580949</v>
      </c>
      <c r="C34" s="79">
        <v>622860</v>
      </c>
      <c r="D34" s="79">
        <v>41911</v>
      </c>
      <c r="E34" s="164">
        <v>7.2142305090464154E-2</v>
      </c>
      <c r="F34" s="79">
        <f t="shared" si="0"/>
        <v>6</v>
      </c>
    </row>
    <row r="35" spans="1:6">
      <c r="A35" s="79" t="s">
        <v>4</v>
      </c>
      <c r="B35" s="79">
        <v>934572</v>
      </c>
      <c r="C35" s="79">
        <v>1004864</v>
      </c>
      <c r="D35" s="79">
        <v>70292</v>
      </c>
      <c r="E35" s="164">
        <v>7.5213038695788104E-2</v>
      </c>
      <c r="F35" s="79">
        <f t="shared" si="0"/>
        <v>5</v>
      </c>
    </row>
    <row r="36" spans="1:6">
      <c r="A36" s="79" t="s">
        <v>19</v>
      </c>
      <c r="B36" s="79">
        <v>145580</v>
      </c>
      <c r="C36" s="79">
        <v>158791</v>
      </c>
      <c r="D36" s="79">
        <v>13211</v>
      </c>
      <c r="E36" s="164">
        <v>9.0747355405962349E-2</v>
      </c>
      <c r="F36" s="79">
        <f t="shared" si="0"/>
        <v>4</v>
      </c>
    </row>
    <row r="37" spans="1:6">
      <c r="A37" s="79" t="s">
        <v>5</v>
      </c>
      <c r="B37" s="79">
        <v>165477</v>
      </c>
      <c r="C37" s="79">
        <v>183282</v>
      </c>
      <c r="D37" s="79">
        <v>17805</v>
      </c>
      <c r="E37" s="164">
        <v>0.10759803477220409</v>
      </c>
      <c r="F37" s="79">
        <f t="shared" si="0"/>
        <v>3</v>
      </c>
    </row>
    <row r="38" spans="1:6">
      <c r="A38" s="79" t="s">
        <v>24</v>
      </c>
      <c r="B38" s="79">
        <v>356370</v>
      </c>
      <c r="C38" s="79">
        <v>417457</v>
      </c>
      <c r="D38" s="79">
        <v>61087</v>
      </c>
      <c r="E38" s="164">
        <v>0.1714145410668686</v>
      </c>
      <c r="F38" s="79">
        <f t="shared" si="0"/>
        <v>2</v>
      </c>
    </row>
    <row r="39" spans="1:6">
      <c r="A39" s="79" t="s">
        <v>28</v>
      </c>
      <c r="B39" s="79">
        <v>169301</v>
      </c>
      <c r="C39" s="79">
        <v>200421</v>
      </c>
      <c r="D39" s="79">
        <v>31120</v>
      </c>
      <c r="E39" s="164">
        <v>0.18381462602111043</v>
      </c>
      <c r="F39" s="79">
        <f t="shared" si="0"/>
        <v>1</v>
      </c>
    </row>
    <row r="40" spans="1:6">
      <c r="E40" s="79">
        <f>C39/B39-1</f>
        <v>0.18381462602111043</v>
      </c>
    </row>
  </sheetData>
  <autoFilter ref="A6:F6" xr:uid="{C1A95A58-0D2F-4EDF-AF89-C6E57C757850}"/>
  <mergeCells count="1">
    <mergeCell ref="H1:I1"/>
  </mergeCells>
  <hyperlinks>
    <hyperlink ref="H1:I1" location="Index!A1" display="Regresar al Índice" xr:uid="{0389B282-2680-47AB-A786-55F4F7112E61}"/>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E57E6-11F3-4A3B-B504-E671529525E3}">
  <sheetPr codeName="Hoja119"/>
  <dimension ref="A1:I68"/>
  <sheetViews>
    <sheetView topLeftCell="B1" workbookViewId="0">
      <selection activeCell="B19" sqref="B19"/>
    </sheetView>
  </sheetViews>
  <sheetFormatPr baseColWidth="10" defaultColWidth="9.140625" defaultRowHeight="12"/>
  <cols>
    <col min="1" max="1" width="60.7109375" style="79" customWidth="1"/>
    <col min="2" max="2" width="5.7109375" style="79" customWidth="1"/>
    <col min="3" max="3" width="7.7109375" style="79" customWidth="1"/>
    <col min="4" max="4" width="10.7109375" style="79" customWidth="1"/>
    <col min="5" max="8" width="3.7109375" style="79" customWidth="1"/>
    <col min="9" max="21" width="9.28515625" style="79" customWidth="1"/>
    <col min="22" max="16384" width="9.140625" style="79"/>
  </cols>
  <sheetData>
    <row r="1" spans="1:9" ht="15">
      <c r="A1" t="s">
        <v>1853</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757</v>
      </c>
      <c r="B6" s="79" t="s">
        <v>509</v>
      </c>
      <c r="C6" s="79" t="s">
        <v>0</v>
      </c>
      <c r="D6" s="79" t="s">
        <v>762</v>
      </c>
    </row>
    <row r="7" spans="1:9">
      <c r="A7" s="79">
        <v>2000</v>
      </c>
      <c r="B7" s="239">
        <v>36707.791666666664</v>
      </c>
      <c r="C7" s="79">
        <v>1019506</v>
      </c>
      <c r="D7" s="159">
        <v>33385</v>
      </c>
      <c r="E7" s="240"/>
    </row>
    <row r="8" spans="1:9">
      <c r="A8" s="79">
        <v>2001</v>
      </c>
      <c r="B8" s="239">
        <v>37072.791666666664</v>
      </c>
      <c r="C8" s="79">
        <v>1015524</v>
      </c>
      <c r="D8" s="159">
        <v>-18691</v>
      </c>
      <c r="E8" s="240"/>
    </row>
    <row r="9" spans="1:9">
      <c r="A9" s="79">
        <v>2002</v>
      </c>
      <c r="B9" s="239">
        <v>37437.791666666664</v>
      </c>
      <c r="C9" s="79">
        <v>1023783</v>
      </c>
      <c r="D9" s="159">
        <v>12060</v>
      </c>
      <c r="E9" s="240"/>
    </row>
    <row r="10" spans="1:9">
      <c r="A10" s="79">
        <v>2003</v>
      </c>
      <c r="B10" s="239">
        <v>37802.791666666664</v>
      </c>
      <c r="C10" s="79">
        <v>1028176</v>
      </c>
      <c r="D10" s="159">
        <v>-1515</v>
      </c>
      <c r="E10" s="240"/>
    </row>
    <row r="11" spans="1:9">
      <c r="A11" s="79">
        <v>2004</v>
      </c>
      <c r="B11" s="239">
        <v>38168.791666666664</v>
      </c>
      <c r="C11" s="79">
        <v>1056562</v>
      </c>
      <c r="D11" s="159">
        <v>15281</v>
      </c>
      <c r="E11" s="240"/>
    </row>
    <row r="12" spans="1:9">
      <c r="A12" s="79">
        <v>2005</v>
      </c>
      <c r="B12" s="239">
        <v>38533.791666666664</v>
      </c>
      <c r="C12" s="79">
        <v>1077279</v>
      </c>
      <c r="D12" s="159">
        <v>14384</v>
      </c>
      <c r="E12" s="240"/>
    </row>
    <row r="13" spans="1:9">
      <c r="A13" s="79">
        <v>2006</v>
      </c>
      <c r="B13" s="239">
        <v>38898.791666666664</v>
      </c>
      <c r="C13" s="79">
        <v>1132219</v>
      </c>
      <c r="D13" s="159">
        <v>36473</v>
      </c>
      <c r="E13" s="240"/>
    </row>
    <row r="14" spans="1:9">
      <c r="A14" s="79">
        <v>2007</v>
      </c>
      <c r="B14" s="239">
        <v>39263.791666666664</v>
      </c>
      <c r="C14" s="79">
        <v>1186605</v>
      </c>
      <c r="D14" s="159">
        <v>39462</v>
      </c>
      <c r="E14" s="240"/>
    </row>
    <row r="15" spans="1:9">
      <c r="A15" s="79">
        <v>2008</v>
      </c>
      <c r="B15" s="239">
        <v>39629.791666666664</v>
      </c>
      <c r="C15" s="79">
        <v>1220144</v>
      </c>
      <c r="D15" s="159">
        <v>25758</v>
      </c>
      <c r="E15" s="240"/>
    </row>
    <row r="16" spans="1:9">
      <c r="A16" s="79">
        <v>2009</v>
      </c>
      <c r="B16" s="239">
        <v>39994.791666666664</v>
      </c>
      <c r="C16" s="79">
        <v>1198518</v>
      </c>
      <c r="D16" s="159">
        <v>-6072</v>
      </c>
      <c r="E16" s="240"/>
    </row>
    <row r="17" spans="1:5">
      <c r="A17" s="79">
        <v>2010</v>
      </c>
      <c r="B17" s="239">
        <v>40359.791666666664</v>
      </c>
      <c r="C17" s="79">
        <v>1243416</v>
      </c>
      <c r="D17" s="159">
        <v>35397</v>
      </c>
      <c r="E17" s="240"/>
    </row>
    <row r="18" spans="1:5">
      <c r="A18" s="79">
        <v>2011</v>
      </c>
      <c r="B18" s="239">
        <v>40724.791666666664</v>
      </c>
      <c r="C18" s="79">
        <v>1294392</v>
      </c>
      <c r="D18" s="159">
        <v>30905</v>
      </c>
      <c r="E18" s="240"/>
    </row>
    <row r="19" spans="1:5">
      <c r="A19" s="79">
        <v>2012</v>
      </c>
      <c r="B19" s="239">
        <v>41090.791666666664</v>
      </c>
      <c r="C19" s="79">
        <v>1334119</v>
      </c>
      <c r="D19" s="159">
        <v>25837</v>
      </c>
      <c r="E19" s="240"/>
    </row>
    <row r="20" spans="1:5">
      <c r="A20" s="79">
        <v>2013</v>
      </c>
      <c r="B20" s="239">
        <v>41455.791666666664</v>
      </c>
      <c r="C20" s="79">
        <v>1383564</v>
      </c>
      <c r="D20" s="159">
        <v>33907</v>
      </c>
      <c r="E20" s="240"/>
    </row>
    <row r="21" spans="1:5">
      <c r="A21" s="79">
        <v>2014</v>
      </c>
      <c r="B21" s="239">
        <v>41820.791666666664</v>
      </c>
      <c r="C21" s="79">
        <v>1433741</v>
      </c>
      <c r="D21" s="159">
        <v>36493</v>
      </c>
      <c r="E21" s="240"/>
    </row>
    <row r="22" spans="1:5">
      <c r="A22" s="79">
        <v>2015</v>
      </c>
      <c r="B22" s="239">
        <v>42185.791666666664</v>
      </c>
      <c r="C22" s="79">
        <v>1498787</v>
      </c>
      <c r="D22" s="159">
        <v>35447</v>
      </c>
      <c r="E22" s="240"/>
    </row>
    <row r="23" spans="1:5">
      <c r="A23" s="79">
        <v>2016</v>
      </c>
      <c r="B23" s="239">
        <v>42551.791666666664</v>
      </c>
      <c r="C23" s="79">
        <v>1582329</v>
      </c>
      <c r="D23" s="159">
        <v>47074</v>
      </c>
      <c r="E23" s="240"/>
    </row>
    <row r="24" spans="1:5">
      <c r="A24" s="79">
        <v>2017</v>
      </c>
      <c r="B24" s="239">
        <v>42916.791666666664</v>
      </c>
      <c r="C24" s="79">
        <v>1675221</v>
      </c>
      <c r="D24" s="159">
        <v>50984</v>
      </c>
      <c r="E24" s="240"/>
    </row>
    <row r="25" spans="1:5">
      <c r="A25" s="79">
        <v>2018</v>
      </c>
      <c r="B25" s="239">
        <v>43281.791666666664</v>
      </c>
      <c r="C25" s="79">
        <v>1750450</v>
      </c>
      <c r="D25" s="159">
        <v>32582</v>
      </c>
      <c r="E25" s="240"/>
    </row>
    <row r="26" spans="1:5">
      <c r="A26" s="79">
        <v>2019</v>
      </c>
      <c r="B26" s="239">
        <v>43646.791666666664</v>
      </c>
      <c r="C26" s="79">
        <v>1792119</v>
      </c>
      <c r="D26" s="159">
        <v>31119</v>
      </c>
      <c r="E26" s="240"/>
    </row>
    <row r="27" spans="1:5">
      <c r="A27" s="79">
        <v>2020</v>
      </c>
      <c r="B27" s="239">
        <v>44012.791666666664</v>
      </c>
      <c r="C27" s="79">
        <v>1742635</v>
      </c>
      <c r="D27" s="159">
        <v>-70064</v>
      </c>
      <c r="E27" s="240"/>
    </row>
    <row r="28" spans="1:5">
      <c r="A28" s="79">
        <v>2021</v>
      </c>
      <c r="B28" s="239">
        <v>44377.791666666664</v>
      </c>
      <c r="C28" s="79">
        <v>1826575</v>
      </c>
      <c r="D28" s="159">
        <v>46208</v>
      </c>
    </row>
    <row r="29" spans="1:5">
      <c r="B29" s="239"/>
      <c r="D29" s="159"/>
    </row>
    <row r="30" spans="1:5">
      <c r="B30" s="239"/>
      <c r="D30" s="159"/>
    </row>
    <row r="31" spans="1:5">
      <c r="B31" s="239"/>
      <c r="D31" s="159"/>
    </row>
    <row r="32" spans="1:5">
      <c r="B32" s="239"/>
      <c r="D32" s="159"/>
    </row>
    <row r="33" spans="2:4">
      <c r="B33" s="239"/>
      <c r="D33" s="159"/>
    </row>
    <row r="34" spans="2:4">
      <c r="B34" s="239"/>
      <c r="D34" s="159"/>
    </row>
    <row r="35" spans="2:4">
      <c r="B35" s="239"/>
      <c r="D35" s="159"/>
    </row>
    <row r="36" spans="2:4">
      <c r="B36" s="239"/>
      <c r="D36" s="159"/>
    </row>
    <row r="37" spans="2:4">
      <c r="B37" s="239"/>
      <c r="D37" s="159"/>
    </row>
    <row r="38" spans="2:4">
      <c r="B38" s="239"/>
      <c r="D38" s="159"/>
    </row>
    <row r="39" spans="2:4">
      <c r="B39" s="239"/>
      <c r="D39" s="159"/>
    </row>
    <row r="40" spans="2:4">
      <c r="B40" s="239"/>
      <c r="D40" s="159"/>
    </row>
    <row r="41" spans="2:4">
      <c r="B41" s="239"/>
      <c r="D41" s="159"/>
    </row>
    <row r="42" spans="2:4">
      <c r="B42" s="239"/>
      <c r="D42" s="159"/>
    </row>
    <row r="43" spans="2:4">
      <c r="B43" s="239"/>
      <c r="D43" s="159"/>
    </row>
    <row r="44" spans="2:4">
      <c r="B44" s="239"/>
      <c r="D44" s="159"/>
    </row>
    <row r="45" spans="2:4">
      <c r="B45" s="239"/>
      <c r="D45" s="159"/>
    </row>
    <row r="46" spans="2:4">
      <c r="B46" s="239"/>
      <c r="D46" s="159"/>
    </row>
    <row r="47" spans="2:4">
      <c r="B47" s="239"/>
      <c r="D47" s="159"/>
    </row>
    <row r="48" spans="2:4">
      <c r="D48" s="159"/>
    </row>
    <row r="49" spans="4:4">
      <c r="D49" s="159"/>
    </row>
    <row r="50" spans="4:4">
      <c r="D50" s="159"/>
    </row>
    <row r="51" spans="4:4">
      <c r="D51" s="159"/>
    </row>
    <row r="52" spans="4:4">
      <c r="D52" s="159"/>
    </row>
    <row r="53" spans="4:4">
      <c r="D53" s="159"/>
    </row>
    <row r="54" spans="4:4">
      <c r="D54" s="159"/>
    </row>
    <row r="55" spans="4:4">
      <c r="D55" s="159"/>
    </row>
    <row r="56" spans="4:4">
      <c r="D56" s="159"/>
    </row>
    <row r="57" spans="4:4">
      <c r="D57" s="159"/>
    </row>
    <row r="58" spans="4:4">
      <c r="D58" s="159"/>
    </row>
    <row r="59" spans="4:4">
      <c r="D59" s="159"/>
    </row>
    <row r="60" spans="4:4">
      <c r="D60" s="159"/>
    </row>
    <row r="61" spans="4:4">
      <c r="D61" s="159"/>
    </row>
    <row r="62" spans="4:4">
      <c r="D62" s="159"/>
    </row>
    <row r="63" spans="4:4">
      <c r="D63" s="159"/>
    </row>
    <row r="64" spans="4:4">
      <c r="D64" s="159"/>
    </row>
    <row r="65" spans="4:4">
      <c r="D65" s="159"/>
    </row>
    <row r="66" spans="4:4">
      <c r="D66" s="159"/>
    </row>
    <row r="67" spans="4:4">
      <c r="D67" s="159"/>
    </row>
    <row r="68" spans="4:4">
      <c r="D68" s="159"/>
    </row>
  </sheetData>
  <mergeCells count="1">
    <mergeCell ref="H1:I1"/>
  </mergeCells>
  <hyperlinks>
    <hyperlink ref="H1:I1" location="Index!A1" display="Regresar al Índice" xr:uid="{3EDC79BF-0833-4885-B7DE-72E238F5FB9B}"/>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0351-B415-4452-A3E8-E7BC746F8734}">
  <sheetPr codeName="Hoja120"/>
  <dimension ref="A1:I39"/>
  <sheetViews>
    <sheetView workbookViewId="0">
      <selection activeCell="B19" sqref="B19"/>
    </sheetView>
  </sheetViews>
  <sheetFormatPr baseColWidth="10" defaultColWidth="9.140625" defaultRowHeight="12"/>
  <cols>
    <col min="1" max="1" width="60.7109375" style="79" customWidth="1"/>
    <col min="2" max="3" width="20.7109375" style="79" customWidth="1"/>
    <col min="4" max="4" width="8.28515625" style="79" bestFit="1" customWidth="1"/>
    <col min="5" max="5" width="4.7109375" style="79" customWidth="1"/>
    <col min="6" max="8" width="3.7109375" style="79" customWidth="1"/>
    <col min="9" max="10" width="9.140625" style="79" customWidth="1"/>
    <col min="11" max="16384" width="9.140625" style="79"/>
  </cols>
  <sheetData>
    <row r="1" spans="1:9" ht="15">
      <c r="A1" t="s">
        <v>1854</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2</v>
      </c>
      <c r="B6" s="79" t="s">
        <v>767</v>
      </c>
      <c r="C6" s="79" t="s">
        <v>1117</v>
      </c>
      <c r="D6" s="79" t="s">
        <v>768</v>
      </c>
    </row>
    <row r="7" spans="1:9">
      <c r="A7" s="79" t="s">
        <v>31</v>
      </c>
      <c r="B7" s="79">
        <v>725198</v>
      </c>
      <c r="C7" s="79">
        <v>709293</v>
      </c>
      <c r="D7" s="159">
        <v>-15905</v>
      </c>
    </row>
    <row r="8" spans="1:9">
      <c r="A8" s="79" t="s">
        <v>9</v>
      </c>
      <c r="B8" s="79">
        <v>3246669</v>
      </c>
      <c r="C8" s="79">
        <v>3240746</v>
      </c>
      <c r="D8" s="159">
        <v>-5923</v>
      </c>
      <c r="E8" s="79">
        <f>_xlfn.RANK.EQ(D8,$D$8:$D$39,0)</f>
        <v>32</v>
      </c>
    </row>
    <row r="9" spans="1:9">
      <c r="A9" s="79" t="s">
        <v>26</v>
      </c>
      <c r="B9" s="79">
        <v>570100</v>
      </c>
      <c r="C9" s="79">
        <v>566809</v>
      </c>
      <c r="D9" s="159">
        <v>-3291</v>
      </c>
      <c r="E9" s="79">
        <f t="shared" ref="E9:E39" si="0">_xlfn.RANK.EQ(D9,$D$8:$D$39,0)</f>
        <v>31</v>
      </c>
    </row>
    <row r="10" spans="1:9">
      <c r="A10" s="79" t="s">
        <v>17</v>
      </c>
      <c r="B10" s="79">
        <v>461602</v>
      </c>
      <c r="C10" s="79">
        <v>459348</v>
      </c>
      <c r="D10" s="159">
        <v>-2254</v>
      </c>
      <c r="E10" s="79">
        <f t="shared" si="0"/>
        <v>30</v>
      </c>
    </row>
    <row r="11" spans="1:9">
      <c r="A11" s="79" t="s">
        <v>18</v>
      </c>
      <c r="B11" s="79">
        <v>205308</v>
      </c>
      <c r="C11" s="79">
        <v>205282</v>
      </c>
      <c r="D11" s="159">
        <v>-26</v>
      </c>
      <c r="E11" s="79">
        <f t="shared" si="0"/>
        <v>29</v>
      </c>
    </row>
    <row r="12" spans="1:9">
      <c r="A12" s="79" t="s">
        <v>21</v>
      </c>
      <c r="B12" s="79">
        <v>208539</v>
      </c>
      <c r="C12" s="79">
        <v>210228</v>
      </c>
      <c r="D12" s="159">
        <v>1689</v>
      </c>
      <c r="E12" s="79">
        <f t="shared" si="0"/>
        <v>28</v>
      </c>
    </row>
    <row r="13" spans="1:9">
      <c r="A13" s="79" t="s">
        <v>11</v>
      </c>
      <c r="B13" s="79">
        <v>135945</v>
      </c>
      <c r="C13" s="79">
        <v>139826</v>
      </c>
      <c r="D13" s="159">
        <v>3881</v>
      </c>
      <c r="E13" s="79">
        <f t="shared" si="0"/>
        <v>27</v>
      </c>
    </row>
    <row r="14" spans="1:9">
      <c r="A14" s="79" t="s">
        <v>33</v>
      </c>
      <c r="B14" s="79">
        <v>187080</v>
      </c>
      <c r="C14" s="79">
        <v>190973</v>
      </c>
      <c r="D14" s="159">
        <v>3893</v>
      </c>
      <c r="E14" s="79">
        <f t="shared" si="0"/>
        <v>26</v>
      </c>
    </row>
    <row r="15" spans="1:9">
      <c r="A15" s="79" t="s">
        <v>15</v>
      </c>
      <c r="B15" s="79">
        <v>146771</v>
      </c>
      <c r="C15" s="79">
        <v>151226</v>
      </c>
      <c r="D15" s="159">
        <v>4455</v>
      </c>
      <c r="E15" s="79">
        <f t="shared" si="0"/>
        <v>25</v>
      </c>
    </row>
    <row r="16" spans="1:9">
      <c r="A16" s="79" t="s">
        <v>30</v>
      </c>
      <c r="B16" s="79">
        <v>99057</v>
      </c>
      <c r="C16" s="79">
        <v>104407</v>
      </c>
      <c r="D16" s="159">
        <v>5350</v>
      </c>
      <c r="E16" s="79">
        <f t="shared" si="0"/>
        <v>24</v>
      </c>
    </row>
    <row r="17" spans="1:5">
      <c r="A17" s="79" t="s">
        <v>6</v>
      </c>
      <c r="B17" s="79">
        <v>125731</v>
      </c>
      <c r="C17" s="79">
        <v>131962</v>
      </c>
      <c r="D17" s="159">
        <v>6231</v>
      </c>
      <c r="E17" s="79">
        <f t="shared" si="0"/>
        <v>23</v>
      </c>
    </row>
    <row r="18" spans="1:5">
      <c r="A18" s="79" t="s">
        <v>7</v>
      </c>
      <c r="B18" s="79">
        <v>221463</v>
      </c>
      <c r="C18" s="79">
        <v>229159</v>
      </c>
      <c r="D18" s="159">
        <v>7696</v>
      </c>
      <c r="E18" s="79">
        <f t="shared" si="0"/>
        <v>22</v>
      </c>
    </row>
    <row r="19" spans="1:5">
      <c r="A19" s="79" t="s">
        <v>12</v>
      </c>
      <c r="B19" s="79">
        <v>239136</v>
      </c>
      <c r="C19" s="79">
        <v>248024</v>
      </c>
      <c r="D19" s="159">
        <v>8888</v>
      </c>
      <c r="E19" s="79">
        <f t="shared" si="0"/>
        <v>21</v>
      </c>
    </row>
    <row r="20" spans="1:5">
      <c r="A20" s="79" t="s">
        <v>19</v>
      </c>
      <c r="B20" s="79">
        <v>149477</v>
      </c>
      <c r="C20" s="79">
        <v>158791</v>
      </c>
      <c r="D20" s="159">
        <v>9314</v>
      </c>
      <c r="E20" s="79">
        <f t="shared" si="0"/>
        <v>20</v>
      </c>
    </row>
    <row r="21" spans="1:5">
      <c r="A21" s="79" t="s">
        <v>22</v>
      </c>
      <c r="B21" s="79">
        <v>590229</v>
      </c>
      <c r="C21" s="79">
        <v>599636</v>
      </c>
      <c r="D21" s="159">
        <v>9407</v>
      </c>
      <c r="E21" s="79">
        <f t="shared" si="0"/>
        <v>19</v>
      </c>
    </row>
    <row r="22" spans="1:5">
      <c r="A22" s="79" t="s">
        <v>16</v>
      </c>
      <c r="B22" s="79">
        <v>218499</v>
      </c>
      <c r="C22" s="79">
        <v>229304</v>
      </c>
      <c r="D22" s="159">
        <v>10805</v>
      </c>
      <c r="E22" s="79">
        <f t="shared" si="0"/>
        <v>18</v>
      </c>
    </row>
    <row r="23" spans="1:5">
      <c r="A23" s="79" t="s">
        <v>3</v>
      </c>
      <c r="B23" s="79">
        <v>321424</v>
      </c>
      <c r="C23" s="79">
        <v>333223</v>
      </c>
      <c r="D23" s="159">
        <v>11799</v>
      </c>
      <c r="E23" s="79">
        <f t="shared" si="0"/>
        <v>17</v>
      </c>
    </row>
    <row r="24" spans="1:5">
      <c r="A24" s="79" t="s">
        <v>25</v>
      </c>
      <c r="B24" s="79">
        <v>440501</v>
      </c>
      <c r="C24" s="79">
        <v>453368</v>
      </c>
      <c r="D24" s="159">
        <v>12867</v>
      </c>
      <c r="E24" s="79">
        <f t="shared" si="0"/>
        <v>16</v>
      </c>
    </row>
    <row r="25" spans="1:5">
      <c r="A25" s="79" t="s">
        <v>5</v>
      </c>
      <c r="B25" s="79">
        <v>170112</v>
      </c>
      <c r="C25" s="79">
        <v>183282</v>
      </c>
      <c r="D25" s="159">
        <v>13170</v>
      </c>
      <c r="E25" s="79">
        <f t="shared" si="0"/>
        <v>15</v>
      </c>
    </row>
    <row r="26" spans="1:5">
      <c r="A26" s="79" t="s">
        <v>32</v>
      </c>
      <c r="B26" s="79">
        <v>364449</v>
      </c>
      <c r="C26" s="79">
        <v>378786</v>
      </c>
      <c r="D26" s="159">
        <v>14337</v>
      </c>
      <c r="E26" s="79">
        <f t="shared" si="0"/>
        <v>14</v>
      </c>
    </row>
    <row r="27" spans="1:5">
      <c r="A27" s="79" t="s">
        <v>27</v>
      </c>
      <c r="B27" s="79">
        <v>575636</v>
      </c>
      <c r="C27" s="79">
        <v>592379</v>
      </c>
      <c r="D27" s="159">
        <v>16743</v>
      </c>
      <c r="E27" s="79">
        <f t="shared" si="0"/>
        <v>13</v>
      </c>
    </row>
    <row r="28" spans="1:5">
      <c r="A28" s="79" t="s">
        <v>29</v>
      </c>
      <c r="B28" s="79">
        <v>672536</v>
      </c>
      <c r="C28" s="79">
        <v>690314</v>
      </c>
      <c r="D28" s="159">
        <v>17778</v>
      </c>
      <c r="E28" s="79">
        <f t="shared" si="0"/>
        <v>12</v>
      </c>
    </row>
    <row r="29" spans="1:5">
      <c r="A29" s="79" t="s">
        <v>13</v>
      </c>
      <c r="B29" s="79">
        <v>1593415</v>
      </c>
      <c r="C29" s="79">
        <v>1611607</v>
      </c>
      <c r="D29" s="159">
        <v>18192</v>
      </c>
      <c r="E29" s="79">
        <f t="shared" si="0"/>
        <v>11</v>
      </c>
    </row>
    <row r="30" spans="1:5">
      <c r="A30" s="79" t="s">
        <v>28</v>
      </c>
      <c r="B30" s="79">
        <v>174213</v>
      </c>
      <c r="C30" s="79">
        <v>200421</v>
      </c>
      <c r="D30" s="159">
        <v>26208</v>
      </c>
      <c r="E30" s="79">
        <f t="shared" si="0"/>
        <v>10</v>
      </c>
    </row>
    <row r="31" spans="1:5">
      <c r="A31" s="79" t="s">
        <v>23</v>
      </c>
      <c r="B31" s="79">
        <v>595496</v>
      </c>
      <c r="C31" s="79">
        <v>622860</v>
      </c>
      <c r="D31" s="159">
        <v>27364</v>
      </c>
      <c r="E31" s="79">
        <f t="shared" si="0"/>
        <v>9</v>
      </c>
    </row>
    <row r="32" spans="1:5">
      <c r="A32" s="79" t="s">
        <v>8</v>
      </c>
      <c r="B32" s="79">
        <v>903594</v>
      </c>
      <c r="C32" s="79">
        <v>932271</v>
      </c>
      <c r="D32" s="159">
        <v>28677</v>
      </c>
      <c r="E32" s="79">
        <f t="shared" si="0"/>
        <v>8</v>
      </c>
    </row>
    <row r="33" spans="1:5">
      <c r="A33" s="79" t="s">
        <v>10</v>
      </c>
      <c r="B33" s="79">
        <v>757473</v>
      </c>
      <c r="C33" s="79">
        <v>786210</v>
      </c>
      <c r="D33" s="159">
        <v>28737</v>
      </c>
      <c r="E33" s="79">
        <f t="shared" si="0"/>
        <v>7</v>
      </c>
    </row>
    <row r="34" spans="1:5">
      <c r="A34" s="79" t="s">
        <v>14</v>
      </c>
      <c r="B34" s="79">
        <v>973396</v>
      </c>
      <c r="C34" s="79">
        <v>1003954</v>
      </c>
      <c r="D34" s="159">
        <v>30558</v>
      </c>
      <c r="E34" s="79">
        <f t="shared" si="0"/>
        <v>6</v>
      </c>
    </row>
    <row r="35" spans="1:5">
      <c r="A35" s="79" t="s">
        <v>0</v>
      </c>
      <c r="B35" s="79">
        <v>1780367</v>
      </c>
      <c r="C35" s="79">
        <v>1826575</v>
      </c>
      <c r="D35" s="159">
        <v>46208</v>
      </c>
      <c r="E35" s="79">
        <f t="shared" si="0"/>
        <v>5</v>
      </c>
    </row>
    <row r="36" spans="1:5">
      <c r="A36" s="79" t="s">
        <v>24</v>
      </c>
      <c r="B36" s="79">
        <v>365783</v>
      </c>
      <c r="C36" s="79">
        <v>417457</v>
      </c>
      <c r="D36" s="159">
        <v>51674</v>
      </c>
      <c r="E36" s="79">
        <f t="shared" si="0"/>
        <v>4</v>
      </c>
    </row>
    <row r="37" spans="1:5">
      <c r="A37" s="79" t="s">
        <v>4</v>
      </c>
      <c r="B37" s="79">
        <v>944174</v>
      </c>
      <c r="C37" s="79">
        <v>1004864</v>
      </c>
      <c r="D37" s="159">
        <v>60690</v>
      </c>
      <c r="E37" s="79">
        <f t="shared" si="0"/>
        <v>3</v>
      </c>
    </row>
    <row r="38" spans="1:5">
      <c r="A38" s="79" t="s">
        <v>20</v>
      </c>
      <c r="B38" s="79">
        <v>1610359</v>
      </c>
      <c r="C38" s="79">
        <v>1679338</v>
      </c>
      <c r="D38" s="159">
        <v>68979</v>
      </c>
      <c r="E38" s="79">
        <f t="shared" si="0"/>
        <v>2</v>
      </c>
    </row>
    <row r="39" spans="1:5">
      <c r="A39" s="79" t="s">
        <v>1</v>
      </c>
      <c r="B39" s="79">
        <v>19773732</v>
      </c>
      <c r="C39" s="79">
        <v>20291923</v>
      </c>
      <c r="D39" s="159">
        <v>518191</v>
      </c>
      <c r="E39" s="79">
        <f t="shared" si="0"/>
        <v>1</v>
      </c>
    </row>
  </sheetData>
  <mergeCells count="1">
    <mergeCell ref="H1:I1"/>
  </mergeCells>
  <hyperlinks>
    <hyperlink ref="H1:I1" location="Index!A1" display="Regresar al Índice" xr:uid="{9003D9E5-83DF-4307-BA80-DF69FEAB09B1}"/>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2720E-6C00-486A-844D-C18685D75742}">
  <sheetPr codeName="Hoja121"/>
  <dimension ref="A1:I39"/>
  <sheetViews>
    <sheetView topLeftCell="A10" workbookViewId="0">
      <selection activeCell="B19" sqref="B19"/>
    </sheetView>
  </sheetViews>
  <sheetFormatPr baseColWidth="10" defaultColWidth="9.140625" defaultRowHeight="12"/>
  <cols>
    <col min="1" max="1" width="60.7109375" style="79" customWidth="1"/>
    <col min="2" max="3" width="20.7109375" style="79" customWidth="1"/>
    <col min="4" max="4" width="11.7109375" style="79" customWidth="1"/>
    <col min="5" max="5" width="4.7109375" style="79" customWidth="1"/>
    <col min="6" max="8" width="3.7109375" style="79" customWidth="1"/>
    <col min="9" max="10" width="9.140625" style="79" customWidth="1"/>
    <col min="11" max="16384" width="9.140625" style="79"/>
  </cols>
  <sheetData>
    <row r="1" spans="1:9" ht="15">
      <c r="A1" t="s">
        <v>1855</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2</v>
      </c>
      <c r="B6" s="79" t="s">
        <v>767</v>
      </c>
      <c r="C6" s="79" t="s">
        <v>1117</v>
      </c>
      <c r="D6" s="79" t="s">
        <v>769</v>
      </c>
    </row>
    <row r="7" spans="1:9">
      <c r="A7" s="79" t="s">
        <v>31</v>
      </c>
      <c r="B7" s="79">
        <v>725198</v>
      </c>
      <c r="C7" s="79">
        <v>709293</v>
      </c>
      <c r="D7" s="164">
        <v>-2.1931941345673889E-2</v>
      </c>
      <c r="E7" s="79">
        <f>_xlfn.RANK.EQ(D7,$D$7:$D$39,0)</f>
        <v>33</v>
      </c>
    </row>
    <row r="8" spans="1:9">
      <c r="A8" s="79" t="s">
        <v>26</v>
      </c>
      <c r="B8" s="79">
        <v>570100</v>
      </c>
      <c r="C8" s="79">
        <v>566809</v>
      </c>
      <c r="D8" s="164">
        <v>-5.7726714611471275E-3</v>
      </c>
      <c r="E8" s="79">
        <f t="shared" ref="E8:E39" si="0">_xlfn.RANK.EQ(D8,$D$7:$D$39,0)</f>
        <v>32</v>
      </c>
    </row>
    <row r="9" spans="1:9">
      <c r="A9" s="79" t="s">
        <v>17</v>
      </c>
      <c r="B9" s="79">
        <v>461602</v>
      </c>
      <c r="C9" s="79">
        <v>459348</v>
      </c>
      <c r="D9" s="164">
        <v>-4.8829944410986315E-3</v>
      </c>
      <c r="E9" s="79">
        <f t="shared" si="0"/>
        <v>31</v>
      </c>
    </row>
    <row r="10" spans="1:9">
      <c r="A10" s="79" t="s">
        <v>9</v>
      </c>
      <c r="B10" s="79">
        <v>3246669</v>
      </c>
      <c r="C10" s="79">
        <v>3240746</v>
      </c>
      <c r="D10" s="164">
        <v>-1.8243313377495074E-3</v>
      </c>
      <c r="E10" s="79">
        <f t="shared" si="0"/>
        <v>30</v>
      </c>
    </row>
    <row r="11" spans="1:9">
      <c r="A11" s="79" t="s">
        <v>18</v>
      </c>
      <c r="B11" s="79">
        <v>205308</v>
      </c>
      <c r="C11" s="79">
        <v>205282</v>
      </c>
      <c r="D11" s="164">
        <v>-1.2663900091569591E-4</v>
      </c>
      <c r="E11" s="79">
        <f t="shared" si="0"/>
        <v>29</v>
      </c>
    </row>
    <row r="12" spans="1:9">
      <c r="A12" s="79" t="s">
        <v>21</v>
      </c>
      <c r="B12" s="79">
        <v>208539</v>
      </c>
      <c r="C12" s="79">
        <v>210228</v>
      </c>
      <c r="D12" s="164">
        <v>8.0992044653518391E-3</v>
      </c>
      <c r="E12" s="79">
        <f t="shared" si="0"/>
        <v>28</v>
      </c>
    </row>
    <row r="13" spans="1:9">
      <c r="A13" s="79" t="s">
        <v>13</v>
      </c>
      <c r="B13" s="79">
        <v>1593415</v>
      </c>
      <c r="C13" s="79">
        <v>1611607</v>
      </c>
      <c r="D13" s="164">
        <v>1.1416988041407894E-2</v>
      </c>
      <c r="E13" s="79">
        <f t="shared" si="0"/>
        <v>27</v>
      </c>
    </row>
    <row r="14" spans="1:9">
      <c r="A14" s="79" t="s">
        <v>22</v>
      </c>
      <c r="B14" s="79">
        <v>590229</v>
      </c>
      <c r="C14" s="79">
        <v>599636</v>
      </c>
      <c r="D14" s="164">
        <v>1.5937881737427384E-2</v>
      </c>
      <c r="E14" s="79">
        <f t="shared" si="0"/>
        <v>26</v>
      </c>
    </row>
    <row r="15" spans="1:9">
      <c r="A15" s="79" t="s">
        <v>33</v>
      </c>
      <c r="B15" s="79">
        <v>187080</v>
      </c>
      <c r="C15" s="79">
        <v>190973</v>
      </c>
      <c r="D15" s="164">
        <v>2.0809279452640661E-2</v>
      </c>
      <c r="E15" s="79">
        <f t="shared" si="0"/>
        <v>25</v>
      </c>
    </row>
    <row r="16" spans="1:9">
      <c r="A16" s="79" t="s">
        <v>0</v>
      </c>
      <c r="B16" s="79">
        <v>1780367</v>
      </c>
      <c r="C16" s="79">
        <v>1826575</v>
      </c>
      <c r="D16" s="164">
        <v>2.5954199330812111E-2</v>
      </c>
      <c r="E16" s="79">
        <f t="shared" si="0"/>
        <v>24</v>
      </c>
    </row>
    <row r="17" spans="1:5">
      <c r="A17" s="79" t="s">
        <v>1</v>
      </c>
      <c r="B17" s="79">
        <v>19773732</v>
      </c>
      <c r="C17" s="79">
        <v>20291923</v>
      </c>
      <c r="D17" s="164">
        <v>2.6206029291789834E-2</v>
      </c>
      <c r="E17" s="79">
        <f t="shared" si="0"/>
        <v>23</v>
      </c>
    </row>
    <row r="18" spans="1:5">
      <c r="A18" s="79" t="s">
        <v>29</v>
      </c>
      <c r="B18" s="79">
        <v>672536</v>
      </c>
      <c r="C18" s="79">
        <v>690314</v>
      </c>
      <c r="D18" s="164">
        <v>2.6434272663470759E-2</v>
      </c>
      <c r="E18" s="79">
        <f t="shared" si="0"/>
        <v>22</v>
      </c>
    </row>
    <row r="19" spans="1:5">
      <c r="A19" s="79" t="s">
        <v>11</v>
      </c>
      <c r="B19" s="79">
        <v>135945</v>
      </c>
      <c r="C19" s="79">
        <v>139826</v>
      </c>
      <c r="D19" s="164">
        <v>2.8548309978300157E-2</v>
      </c>
      <c r="E19" s="79">
        <f t="shared" si="0"/>
        <v>21</v>
      </c>
    </row>
    <row r="20" spans="1:5">
      <c r="A20" s="79" t="s">
        <v>27</v>
      </c>
      <c r="B20" s="79">
        <v>575636</v>
      </c>
      <c r="C20" s="79">
        <v>592379</v>
      </c>
      <c r="D20" s="164">
        <v>2.9086089125766934E-2</v>
      </c>
      <c r="E20" s="79">
        <f t="shared" si="0"/>
        <v>20</v>
      </c>
    </row>
    <row r="21" spans="1:5">
      <c r="A21" s="79" t="s">
        <v>25</v>
      </c>
      <c r="B21" s="79">
        <v>440501</v>
      </c>
      <c r="C21" s="79">
        <v>453368</v>
      </c>
      <c r="D21" s="164">
        <v>2.920992233842834E-2</v>
      </c>
      <c r="E21" s="79">
        <f t="shared" si="0"/>
        <v>19</v>
      </c>
    </row>
    <row r="22" spans="1:5">
      <c r="A22" s="79" t="s">
        <v>15</v>
      </c>
      <c r="B22" s="79">
        <v>146771</v>
      </c>
      <c r="C22" s="79">
        <v>151226</v>
      </c>
      <c r="D22" s="164">
        <v>3.0353407689529988E-2</v>
      </c>
      <c r="E22" s="79">
        <f t="shared" si="0"/>
        <v>18</v>
      </c>
    </row>
    <row r="23" spans="1:5">
      <c r="A23" s="79" t="s">
        <v>14</v>
      </c>
      <c r="B23" s="79">
        <v>973396</v>
      </c>
      <c r="C23" s="79">
        <v>1003954</v>
      </c>
      <c r="D23" s="164">
        <v>3.1393184274437047E-2</v>
      </c>
      <c r="E23" s="79">
        <f t="shared" si="0"/>
        <v>17</v>
      </c>
    </row>
    <row r="24" spans="1:5">
      <c r="A24" s="79" t="s">
        <v>8</v>
      </c>
      <c r="B24" s="79">
        <v>903594</v>
      </c>
      <c r="C24" s="79">
        <v>932271</v>
      </c>
      <c r="D24" s="164">
        <v>3.1736598516590497E-2</v>
      </c>
      <c r="E24" s="79">
        <f t="shared" si="0"/>
        <v>16</v>
      </c>
    </row>
    <row r="25" spans="1:5">
      <c r="A25" s="79" t="s">
        <v>7</v>
      </c>
      <c r="B25" s="79">
        <v>221463</v>
      </c>
      <c r="C25" s="79">
        <v>229159</v>
      </c>
      <c r="D25" s="164">
        <v>3.4750725854883147E-2</v>
      </c>
      <c r="E25" s="79">
        <f t="shared" si="0"/>
        <v>15</v>
      </c>
    </row>
    <row r="26" spans="1:5">
      <c r="A26" s="79" t="s">
        <v>3</v>
      </c>
      <c r="B26" s="79">
        <v>321424</v>
      </c>
      <c r="C26" s="79">
        <v>333223</v>
      </c>
      <c r="D26" s="164">
        <v>3.6708522076758454E-2</v>
      </c>
      <c r="E26" s="79">
        <f t="shared" si="0"/>
        <v>14</v>
      </c>
    </row>
    <row r="27" spans="1:5">
      <c r="A27" s="79" t="s">
        <v>12</v>
      </c>
      <c r="B27" s="79">
        <v>239136</v>
      </c>
      <c r="C27" s="79">
        <v>248024</v>
      </c>
      <c r="D27" s="164">
        <v>3.7167135019403164E-2</v>
      </c>
      <c r="E27" s="79">
        <f t="shared" si="0"/>
        <v>13</v>
      </c>
    </row>
    <row r="28" spans="1:5">
      <c r="A28" s="79" t="s">
        <v>10</v>
      </c>
      <c r="B28" s="79">
        <v>757473</v>
      </c>
      <c r="C28" s="79">
        <v>786210</v>
      </c>
      <c r="D28" s="164">
        <v>3.7937985908408578E-2</v>
      </c>
      <c r="E28" s="79">
        <f t="shared" si="0"/>
        <v>12</v>
      </c>
    </row>
    <row r="29" spans="1:5">
      <c r="A29" s="79" t="s">
        <v>32</v>
      </c>
      <c r="B29" s="79">
        <v>364449</v>
      </c>
      <c r="C29" s="79">
        <v>378786</v>
      </c>
      <c r="D29" s="164">
        <v>3.9338837532823412E-2</v>
      </c>
      <c r="E29" s="79">
        <f t="shared" si="0"/>
        <v>11</v>
      </c>
    </row>
    <row r="30" spans="1:5">
      <c r="A30" s="79" t="s">
        <v>20</v>
      </c>
      <c r="B30" s="79">
        <v>1610359</v>
      </c>
      <c r="C30" s="79">
        <v>1679338</v>
      </c>
      <c r="D30" s="164">
        <v>4.2834548072820944E-2</v>
      </c>
      <c r="E30" s="79">
        <f t="shared" si="0"/>
        <v>10</v>
      </c>
    </row>
    <row r="31" spans="1:5">
      <c r="A31" s="79" t="s">
        <v>23</v>
      </c>
      <c r="B31" s="79">
        <v>595496</v>
      </c>
      <c r="C31" s="79">
        <v>622860</v>
      </c>
      <c r="D31" s="164">
        <v>4.5951610086381711E-2</v>
      </c>
      <c r="E31" s="79">
        <f t="shared" si="0"/>
        <v>9</v>
      </c>
    </row>
    <row r="32" spans="1:5">
      <c r="A32" s="79" t="s">
        <v>16</v>
      </c>
      <c r="B32" s="79">
        <v>218499</v>
      </c>
      <c r="C32" s="79">
        <v>229304</v>
      </c>
      <c r="D32" s="164">
        <v>4.945102723582262E-2</v>
      </c>
      <c r="E32" s="79">
        <f t="shared" si="0"/>
        <v>8</v>
      </c>
    </row>
    <row r="33" spans="1:5">
      <c r="A33" s="79" t="s">
        <v>6</v>
      </c>
      <c r="B33" s="79">
        <v>125731</v>
      </c>
      <c r="C33" s="79">
        <v>131962</v>
      </c>
      <c r="D33" s="164">
        <v>4.95581837414798E-2</v>
      </c>
      <c r="E33" s="79">
        <f t="shared" si="0"/>
        <v>7</v>
      </c>
    </row>
    <row r="34" spans="1:5">
      <c r="A34" s="79" t="s">
        <v>30</v>
      </c>
      <c r="B34" s="79">
        <v>99057</v>
      </c>
      <c r="C34" s="79">
        <v>104407</v>
      </c>
      <c r="D34" s="164">
        <v>5.4009307772292736E-2</v>
      </c>
      <c r="E34" s="79">
        <f t="shared" si="0"/>
        <v>6</v>
      </c>
    </row>
    <row r="35" spans="1:5">
      <c r="A35" s="79" t="s">
        <v>19</v>
      </c>
      <c r="B35" s="79">
        <v>149477</v>
      </c>
      <c r="C35" s="79">
        <v>158791</v>
      </c>
      <c r="D35" s="164">
        <v>6.2310589589033683E-2</v>
      </c>
      <c r="E35" s="79">
        <f t="shared" si="0"/>
        <v>5</v>
      </c>
    </row>
    <row r="36" spans="1:5">
      <c r="A36" s="79" t="s">
        <v>4</v>
      </c>
      <c r="B36" s="79">
        <v>944174</v>
      </c>
      <c r="C36" s="79">
        <v>1004864</v>
      </c>
      <c r="D36" s="164">
        <v>6.4278406310701142E-2</v>
      </c>
      <c r="E36" s="79">
        <f t="shared" si="0"/>
        <v>4</v>
      </c>
    </row>
    <row r="37" spans="1:5">
      <c r="A37" s="79" t="s">
        <v>5</v>
      </c>
      <c r="B37" s="79">
        <v>170112</v>
      </c>
      <c r="C37" s="79">
        <v>183282</v>
      </c>
      <c r="D37" s="164">
        <v>7.7419582392776576E-2</v>
      </c>
      <c r="E37" s="79">
        <f t="shared" si="0"/>
        <v>3</v>
      </c>
    </row>
    <row r="38" spans="1:5">
      <c r="A38" s="79" t="s">
        <v>24</v>
      </c>
      <c r="B38" s="79">
        <v>365783</v>
      </c>
      <c r="C38" s="79">
        <v>417457</v>
      </c>
      <c r="D38" s="164">
        <v>0.14126955052585832</v>
      </c>
      <c r="E38" s="79">
        <f t="shared" si="0"/>
        <v>2</v>
      </c>
    </row>
    <row r="39" spans="1:5">
      <c r="A39" s="79" t="s">
        <v>28</v>
      </c>
      <c r="B39" s="79">
        <v>174213</v>
      </c>
      <c r="C39" s="79">
        <v>200421</v>
      </c>
      <c r="D39" s="164">
        <v>0.15043653458697115</v>
      </c>
      <c r="E39" s="79">
        <f t="shared" si="0"/>
        <v>1</v>
      </c>
    </row>
  </sheetData>
  <mergeCells count="1">
    <mergeCell ref="H1:I1"/>
  </mergeCells>
  <hyperlinks>
    <hyperlink ref="H1:I1" location="Index!A1" display="Regresar al Índice" xr:uid="{277E56E5-E0FE-4A5E-A03A-30D2BA8E0173}"/>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DC16-A7FB-4EF9-BE0B-6F78231C2EFB}">
  <sheetPr codeName="Hoja122"/>
  <dimension ref="A1:I46"/>
  <sheetViews>
    <sheetView zoomScaleNormal="100" workbookViewId="0">
      <selection activeCell="B19" sqref="B19"/>
    </sheetView>
  </sheetViews>
  <sheetFormatPr baseColWidth="10" defaultColWidth="9.140625" defaultRowHeight="12"/>
  <cols>
    <col min="1" max="1" width="60.7109375" style="79" customWidth="1"/>
    <col min="2" max="2" width="17.7109375" style="79" customWidth="1"/>
    <col min="3" max="3" width="14.7109375" style="79" customWidth="1"/>
    <col min="4" max="4" width="8.28515625" style="79" bestFit="1" customWidth="1"/>
    <col min="5" max="5" width="22.7109375" style="79" customWidth="1"/>
    <col min="6" max="6" width="19.7109375" style="79" customWidth="1"/>
    <col min="7" max="7" width="11.7109375" style="79" customWidth="1"/>
    <col min="8" max="8" width="10.7109375" style="79" customWidth="1"/>
    <col min="9" max="16384" width="9.140625" style="79"/>
  </cols>
  <sheetData>
    <row r="1" spans="1:9" ht="15">
      <c r="A1" t="s">
        <v>1856</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2</v>
      </c>
      <c r="B6" s="79" t="s">
        <v>952</v>
      </c>
      <c r="C6" s="79" t="s">
        <v>1119</v>
      </c>
      <c r="D6" s="79" t="s">
        <v>770</v>
      </c>
      <c r="E6" s="79" t="s">
        <v>953</v>
      </c>
      <c r="F6" s="79" t="s">
        <v>1120</v>
      </c>
      <c r="G6" s="79" t="s">
        <v>771</v>
      </c>
      <c r="H6" s="79" t="s">
        <v>772</v>
      </c>
    </row>
    <row r="7" spans="1:9">
      <c r="A7" s="79" t="s">
        <v>1</v>
      </c>
      <c r="B7" s="159">
        <v>20175380</v>
      </c>
      <c r="C7" s="159">
        <v>20291923</v>
      </c>
      <c r="D7" s="159">
        <v>116543</v>
      </c>
      <c r="E7" s="159">
        <v>17328797</v>
      </c>
      <c r="F7" s="159">
        <v>17674231</v>
      </c>
      <c r="G7" s="159">
        <v>345434</v>
      </c>
      <c r="H7" s="159">
        <v>-228891</v>
      </c>
    </row>
    <row r="8" spans="1:9">
      <c r="A8" s="79" t="s">
        <v>13</v>
      </c>
      <c r="B8" s="159">
        <v>1622778</v>
      </c>
      <c r="C8" s="159">
        <v>1611607</v>
      </c>
      <c r="D8" s="159">
        <v>-11171</v>
      </c>
      <c r="E8" s="159">
        <v>1361662</v>
      </c>
      <c r="F8" s="159">
        <v>1372681</v>
      </c>
      <c r="G8" s="159">
        <v>11019</v>
      </c>
      <c r="H8" s="159">
        <v>-22190</v>
      </c>
    </row>
    <row r="9" spans="1:9">
      <c r="A9" s="79" t="s">
        <v>27</v>
      </c>
      <c r="B9" s="159">
        <v>595916</v>
      </c>
      <c r="C9" s="159">
        <v>592379</v>
      </c>
      <c r="D9" s="159">
        <v>-3537</v>
      </c>
      <c r="E9" s="159">
        <v>502804</v>
      </c>
      <c r="F9" s="159">
        <v>517023</v>
      </c>
      <c r="G9" s="159">
        <v>14219</v>
      </c>
      <c r="H9" s="159">
        <v>-17756</v>
      </c>
    </row>
    <row r="10" spans="1:9">
      <c r="A10" s="79" t="s">
        <v>32</v>
      </c>
      <c r="B10" s="159">
        <v>380707</v>
      </c>
      <c r="C10" s="159">
        <v>378786</v>
      </c>
      <c r="D10" s="159">
        <v>-1921</v>
      </c>
      <c r="E10" s="159">
        <v>336220</v>
      </c>
      <c r="F10" s="159">
        <v>335741</v>
      </c>
      <c r="G10" s="159">
        <v>-479</v>
      </c>
      <c r="H10" s="159">
        <v>-1442</v>
      </c>
    </row>
    <row r="11" spans="1:9">
      <c r="A11" s="79" t="s">
        <v>17</v>
      </c>
      <c r="B11" s="159">
        <v>460645</v>
      </c>
      <c r="C11" s="159">
        <v>459348</v>
      </c>
      <c r="D11" s="159">
        <v>-1297</v>
      </c>
      <c r="E11" s="159">
        <v>374790</v>
      </c>
      <c r="F11" s="159">
        <v>380905</v>
      </c>
      <c r="G11" s="159">
        <v>6115</v>
      </c>
      <c r="H11" s="159">
        <v>-7412</v>
      </c>
    </row>
    <row r="12" spans="1:9">
      <c r="A12" s="79" t="s">
        <v>19</v>
      </c>
      <c r="B12" s="159">
        <v>159031</v>
      </c>
      <c r="C12" s="159">
        <v>158791</v>
      </c>
      <c r="D12" s="159">
        <v>-240</v>
      </c>
      <c r="E12" s="159">
        <v>119141</v>
      </c>
      <c r="F12" s="159">
        <v>121159</v>
      </c>
      <c r="G12" s="159">
        <v>2018</v>
      </c>
      <c r="H12" s="159">
        <v>-2258</v>
      </c>
    </row>
    <row r="13" spans="1:9">
      <c r="A13" s="79" t="s">
        <v>11</v>
      </c>
      <c r="B13" s="159">
        <v>139861</v>
      </c>
      <c r="C13" s="159">
        <v>139826</v>
      </c>
      <c r="D13" s="159">
        <v>-35</v>
      </c>
      <c r="E13" s="159">
        <v>113365</v>
      </c>
      <c r="F13" s="159">
        <v>114620</v>
      </c>
      <c r="G13" s="159">
        <v>1255</v>
      </c>
      <c r="H13" s="159">
        <v>-1290</v>
      </c>
    </row>
    <row r="14" spans="1:9">
      <c r="A14" s="79" t="s">
        <v>8</v>
      </c>
      <c r="B14" s="159">
        <v>931191</v>
      </c>
      <c r="C14" s="159">
        <v>932271</v>
      </c>
      <c r="D14" s="159">
        <v>1080</v>
      </c>
      <c r="E14" s="159">
        <v>850078</v>
      </c>
      <c r="F14" s="159">
        <v>855313</v>
      </c>
      <c r="G14" s="159">
        <v>5235</v>
      </c>
      <c r="H14" s="159">
        <v>-4155</v>
      </c>
    </row>
    <row r="15" spans="1:9">
      <c r="A15" s="79" t="s">
        <v>30</v>
      </c>
      <c r="B15" s="159">
        <v>103302</v>
      </c>
      <c r="C15" s="159">
        <v>104407</v>
      </c>
      <c r="D15" s="159">
        <v>1105</v>
      </c>
      <c r="E15" s="159">
        <v>80621</v>
      </c>
      <c r="F15" s="159">
        <v>82086</v>
      </c>
      <c r="G15" s="159">
        <v>1465</v>
      </c>
      <c r="H15" s="159">
        <v>-360</v>
      </c>
    </row>
    <row r="16" spans="1:9">
      <c r="A16" s="79" t="s">
        <v>33</v>
      </c>
      <c r="B16" s="159">
        <v>189848</v>
      </c>
      <c r="C16" s="159">
        <v>190973</v>
      </c>
      <c r="D16" s="159">
        <v>1125</v>
      </c>
      <c r="E16" s="159">
        <v>159903</v>
      </c>
      <c r="F16" s="159">
        <v>162924</v>
      </c>
      <c r="G16" s="159">
        <v>3021</v>
      </c>
      <c r="H16" s="159">
        <v>-1896</v>
      </c>
    </row>
    <row r="17" spans="1:8">
      <c r="A17" s="79" t="s">
        <v>21</v>
      </c>
      <c r="B17" s="159">
        <v>208994</v>
      </c>
      <c r="C17" s="159">
        <v>210228</v>
      </c>
      <c r="D17" s="159">
        <v>1234</v>
      </c>
      <c r="E17" s="159">
        <v>183245</v>
      </c>
      <c r="F17" s="159">
        <v>185427</v>
      </c>
      <c r="G17" s="159">
        <v>2182</v>
      </c>
      <c r="H17" s="159">
        <v>-948</v>
      </c>
    </row>
    <row r="18" spans="1:8">
      <c r="A18" s="79" t="s">
        <v>18</v>
      </c>
      <c r="B18" s="159">
        <v>203488</v>
      </c>
      <c r="C18" s="159">
        <v>205282</v>
      </c>
      <c r="D18" s="159">
        <v>1794</v>
      </c>
      <c r="E18" s="159">
        <v>176644</v>
      </c>
      <c r="F18" s="159">
        <v>180169</v>
      </c>
      <c r="G18" s="159">
        <v>3525</v>
      </c>
      <c r="H18" s="159">
        <v>-1731</v>
      </c>
    </row>
    <row r="19" spans="1:8">
      <c r="A19" s="79" t="s">
        <v>31</v>
      </c>
      <c r="B19" s="159">
        <v>707079</v>
      </c>
      <c r="C19" s="159">
        <v>709293</v>
      </c>
      <c r="D19" s="159">
        <v>2214</v>
      </c>
      <c r="E19" s="159">
        <v>609579</v>
      </c>
      <c r="F19" s="159">
        <v>614971</v>
      </c>
      <c r="G19" s="159">
        <v>5392</v>
      </c>
      <c r="H19" s="159">
        <v>-3178</v>
      </c>
    </row>
    <row r="20" spans="1:8">
      <c r="A20" s="79" t="s">
        <v>15</v>
      </c>
      <c r="B20" s="159">
        <v>148621</v>
      </c>
      <c r="C20" s="159">
        <v>151226</v>
      </c>
      <c r="D20" s="159">
        <v>2605</v>
      </c>
      <c r="E20" s="159">
        <v>120830</v>
      </c>
      <c r="F20" s="159">
        <v>124438</v>
      </c>
      <c r="G20" s="159">
        <v>3608</v>
      </c>
      <c r="H20" s="159">
        <v>-1003</v>
      </c>
    </row>
    <row r="21" spans="1:8">
      <c r="A21" s="79" t="s">
        <v>16</v>
      </c>
      <c r="B21" s="159">
        <v>226457</v>
      </c>
      <c r="C21" s="159">
        <v>229304</v>
      </c>
      <c r="D21" s="159">
        <v>2847</v>
      </c>
      <c r="E21" s="159">
        <v>184207</v>
      </c>
      <c r="F21" s="159">
        <v>189490</v>
      </c>
      <c r="G21" s="159">
        <v>5283</v>
      </c>
      <c r="H21" s="159">
        <v>-2436</v>
      </c>
    </row>
    <row r="22" spans="1:8">
      <c r="A22" s="79" t="s">
        <v>25</v>
      </c>
      <c r="B22" s="159">
        <v>450346</v>
      </c>
      <c r="C22" s="159">
        <v>453368</v>
      </c>
      <c r="D22" s="159">
        <v>3022</v>
      </c>
      <c r="E22" s="159">
        <v>362813</v>
      </c>
      <c r="F22" s="159">
        <v>382368</v>
      </c>
      <c r="G22" s="159">
        <v>19555</v>
      </c>
      <c r="H22" s="159">
        <v>-16533</v>
      </c>
    </row>
    <row r="23" spans="1:8">
      <c r="A23" s="79" t="s">
        <v>6</v>
      </c>
      <c r="B23" s="159">
        <v>128911</v>
      </c>
      <c r="C23" s="159">
        <v>131962</v>
      </c>
      <c r="D23" s="159">
        <v>3051</v>
      </c>
      <c r="E23" s="159">
        <v>104296</v>
      </c>
      <c r="F23" s="159">
        <v>106260</v>
      </c>
      <c r="G23" s="159">
        <v>1964</v>
      </c>
      <c r="H23" s="159">
        <v>1087</v>
      </c>
    </row>
    <row r="24" spans="1:8">
      <c r="A24" s="79" t="s">
        <v>3</v>
      </c>
      <c r="B24" s="159">
        <v>330146</v>
      </c>
      <c r="C24" s="159">
        <v>333223</v>
      </c>
      <c r="D24" s="159">
        <v>3077</v>
      </c>
      <c r="E24" s="159">
        <v>302706</v>
      </c>
      <c r="F24" s="159">
        <v>307657</v>
      </c>
      <c r="G24" s="159">
        <v>4951</v>
      </c>
      <c r="H24" s="159">
        <v>-1874</v>
      </c>
    </row>
    <row r="25" spans="1:8">
      <c r="A25" s="79" t="s">
        <v>5</v>
      </c>
      <c r="B25" s="159">
        <v>180020</v>
      </c>
      <c r="C25" s="159">
        <v>183282</v>
      </c>
      <c r="D25" s="159">
        <v>3262</v>
      </c>
      <c r="E25" s="159">
        <v>126369</v>
      </c>
      <c r="F25" s="159">
        <v>131233</v>
      </c>
      <c r="G25" s="159">
        <v>4864</v>
      </c>
      <c r="H25" s="159">
        <v>-1602</v>
      </c>
    </row>
    <row r="26" spans="1:8">
      <c r="A26" s="79" t="s">
        <v>7</v>
      </c>
      <c r="B26" s="159">
        <v>225406</v>
      </c>
      <c r="C26" s="159">
        <v>229159</v>
      </c>
      <c r="D26" s="159">
        <v>3753</v>
      </c>
      <c r="E26" s="159">
        <v>198381</v>
      </c>
      <c r="F26" s="159">
        <v>203689</v>
      </c>
      <c r="G26" s="159">
        <v>5308</v>
      </c>
      <c r="H26" s="159">
        <v>-1555</v>
      </c>
    </row>
    <row r="27" spans="1:8">
      <c r="A27" s="79" t="s">
        <v>23</v>
      </c>
      <c r="B27" s="159">
        <v>618558</v>
      </c>
      <c r="C27" s="159">
        <v>622860</v>
      </c>
      <c r="D27" s="159">
        <v>4302</v>
      </c>
      <c r="E27" s="159">
        <v>502726</v>
      </c>
      <c r="F27" s="159">
        <v>518462</v>
      </c>
      <c r="G27" s="159">
        <v>15736</v>
      </c>
      <c r="H27" s="159">
        <v>-11434</v>
      </c>
    </row>
    <row r="28" spans="1:8">
      <c r="A28" s="79" t="s">
        <v>12</v>
      </c>
      <c r="B28" s="159">
        <v>243680</v>
      </c>
      <c r="C28" s="159">
        <v>248024</v>
      </c>
      <c r="D28" s="159">
        <v>4344</v>
      </c>
      <c r="E28" s="159">
        <v>219888</v>
      </c>
      <c r="F28" s="159">
        <v>224627</v>
      </c>
      <c r="G28" s="159">
        <v>4739</v>
      </c>
      <c r="H28" s="159">
        <v>-395</v>
      </c>
    </row>
    <row r="29" spans="1:8">
      <c r="A29" s="79" t="s">
        <v>22</v>
      </c>
      <c r="B29" s="159">
        <v>594915</v>
      </c>
      <c r="C29" s="159">
        <v>599636</v>
      </c>
      <c r="D29" s="159">
        <v>4721</v>
      </c>
      <c r="E29" s="159">
        <v>509844</v>
      </c>
      <c r="F29" s="159">
        <v>523862</v>
      </c>
      <c r="G29" s="159">
        <v>14018</v>
      </c>
      <c r="H29" s="159">
        <v>-9297</v>
      </c>
    </row>
    <row r="30" spans="1:8">
      <c r="A30" s="79" t="s">
        <v>28</v>
      </c>
      <c r="B30" s="159">
        <v>194993</v>
      </c>
      <c r="C30" s="159">
        <v>200421</v>
      </c>
      <c r="D30" s="159">
        <v>5428</v>
      </c>
      <c r="E30" s="159">
        <v>151727</v>
      </c>
      <c r="F30" s="159">
        <v>157553</v>
      </c>
      <c r="G30" s="159">
        <v>5826</v>
      </c>
      <c r="H30" s="159">
        <v>-398</v>
      </c>
    </row>
    <row r="31" spans="1:8">
      <c r="A31" s="79" t="s">
        <v>0</v>
      </c>
      <c r="B31" s="159">
        <v>1820785</v>
      </c>
      <c r="C31" s="159">
        <v>1826575</v>
      </c>
      <c r="D31" s="159">
        <v>5790</v>
      </c>
      <c r="E31" s="159">
        <v>1569824</v>
      </c>
      <c r="F31" s="159">
        <v>1597459</v>
      </c>
      <c r="G31" s="159">
        <v>27635</v>
      </c>
      <c r="H31" s="159">
        <v>-21845</v>
      </c>
    </row>
    <row r="32" spans="1:8">
      <c r="A32" s="79" t="s">
        <v>29</v>
      </c>
      <c r="B32" s="159">
        <v>684207</v>
      </c>
      <c r="C32" s="159">
        <v>690314</v>
      </c>
      <c r="D32" s="159">
        <v>6107</v>
      </c>
      <c r="E32" s="159">
        <v>616526</v>
      </c>
      <c r="F32" s="159">
        <v>628193</v>
      </c>
      <c r="G32" s="159">
        <v>11667</v>
      </c>
      <c r="H32" s="159">
        <v>-5560</v>
      </c>
    </row>
    <row r="33" spans="1:8">
      <c r="A33" s="79" t="s">
        <v>10</v>
      </c>
      <c r="B33" s="159">
        <v>779285</v>
      </c>
      <c r="C33" s="159">
        <v>786210</v>
      </c>
      <c r="D33" s="159">
        <v>6925</v>
      </c>
      <c r="E33" s="159">
        <v>692150</v>
      </c>
      <c r="F33" s="159">
        <v>708964</v>
      </c>
      <c r="G33" s="159">
        <v>16814</v>
      </c>
      <c r="H33" s="159">
        <v>-9889</v>
      </c>
    </row>
    <row r="34" spans="1:8">
      <c r="A34" s="79" t="s">
        <v>14</v>
      </c>
      <c r="B34" s="159">
        <v>996819</v>
      </c>
      <c r="C34" s="159">
        <v>1003954</v>
      </c>
      <c r="D34" s="159">
        <v>7135</v>
      </c>
      <c r="E34" s="159">
        <v>855543</v>
      </c>
      <c r="F34" s="159">
        <v>885909</v>
      </c>
      <c r="G34" s="159">
        <v>30366</v>
      </c>
      <c r="H34" s="159">
        <v>-23231</v>
      </c>
    </row>
    <row r="35" spans="1:8">
      <c r="A35" s="79" t="s">
        <v>26</v>
      </c>
      <c r="B35" s="159">
        <v>559597</v>
      </c>
      <c r="C35" s="159">
        <v>566809</v>
      </c>
      <c r="D35" s="159">
        <v>7212</v>
      </c>
      <c r="E35" s="159">
        <v>465241</v>
      </c>
      <c r="F35" s="159">
        <v>474121</v>
      </c>
      <c r="G35" s="159">
        <v>8880</v>
      </c>
      <c r="H35" s="159">
        <v>-1668</v>
      </c>
    </row>
    <row r="36" spans="1:8">
      <c r="A36" s="79" t="s">
        <v>9</v>
      </c>
      <c r="B36" s="159">
        <v>3230475</v>
      </c>
      <c r="C36" s="159">
        <v>3240746</v>
      </c>
      <c r="D36" s="159">
        <v>10271</v>
      </c>
      <c r="E36" s="159">
        <v>2798900</v>
      </c>
      <c r="F36" s="159">
        <v>2850696</v>
      </c>
      <c r="G36" s="159">
        <v>51796</v>
      </c>
      <c r="H36" s="159">
        <v>-41525</v>
      </c>
    </row>
    <row r="37" spans="1:8">
      <c r="A37" s="79" t="s">
        <v>24</v>
      </c>
      <c r="B37" s="159">
        <v>406636</v>
      </c>
      <c r="C37" s="159">
        <v>417457</v>
      </c>
      <c r="D37" s="159">
        <v>10821</v>
      </c>
      <c r="E37" s="159">
        <v>284288</v>
      </c>
      <c r="F37" s="159">
        <v>299395</v>
      </c>
      <c r="G37" s="159">
        <v>15107</v>
      </c>
      <c r="H37" s="159">
        <v>-4286</v>
      </c>
    </row>
    <row r="38" spans="1:8">
      <c r="A38" s="79" t="s">
        <v>4</v>
      </c>
      <c r="B38" s="159">
        <v>989518</v>
      </c>
      <c r="C38" s="159">
        <v>1004864</v>
      </c>
      <c r="D38" s="159">
        <v>15346</v>
      </c>
      <c r="E38" s="159">
        <v>898567</v>
      </c>
      <c r="F38" s="159">
        <v>912392</v>
      </c>
      <c r="G38" s="159">
        <v>13825</v>
      </c>
      <c r="H38" s="159">
        <v>1521</v>
      </c>
    </row>
    <row r="39" spans="1:8">
      <c r="A39" s="79" t="s">
        <v>20</v>
      </c>
      <c r="B39" s="159">
        <v>1663165</v>
      </c>
      <c r="C39" s="159">
        <v>1679338</v>
      </c>
      <c r="D39" s="159">
        <v>16173</v>
      </c>
      <c r="E39" s="159">
        <v>1495919</v>
      </c>
      <c r="F39" s="159">
        <v>1524444</v>
      </c>
      <c r="G39" s="159">
        <v>28525</v>
      </c>
      <c r="H39" s="159">
        <v>-12352</v>
      </c>
    </row>
    <row r="40" spans="1:8">
      <c r="G40" s="238">
        <f>G37/D37</f>
        <v>1.3960816930043434</v>
      </c>
      <c r="H40" s="238">
        <f>H37/D37</f>
        <v>-0.39608169300434343</v>
      </c>
    </row>
    <row r="44" spans="1:8">
      <c r="E44" s="79" t="s">
        <v>770</v>
      </c>
      <c r="F44" s="79" t="s">
        <v>771</v>
      </c>
      <c r="G44" s="79" t="s">
        <v>772</v>
      </c>
    </row>
    <row r="45" spans="1:8">
      <c r="E45" s="159">
        <v>7265</v>
      </c>
      <c r="F45" s="159">
        <v>6125</v>
      </c>
      <c r="G45" s="159">
        <v>1140</v>
      </c>
    </row>
    <row r="46" spans="1:8">
      <c r="F46" s="238">
        <f>F45/E45</f>
        <v>0.84308327598072952</v>
      </c>
      <c r="G46" s="238">
        <f>G45/E45</f>
        <v>0.15691672401927048</v>
      </c>
    </row>
  </sheetData>
  <mergeCells count="1">
    <mergeCell ref="H1:I1"/>
  </mergeCells>
  <hyperlinks>
    <hyperlink ref="H1:I1" location="Index!A1" display="Regresar al Índice" xr:uid="{A1FA7202-62D8-4047-8A4F-B9913C16378D}"/>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FBADC-8ECE-48CE-9215-8E3CD0BD93C5}">
  <sheetPr codeName="Hoja124"/>
  <dimension ref="A1:J136"/>
  <sheetViews>
    <sheetView workbookViewId="0">
      <selection activeCell="B19" sqref="B19"/>
    </sheetView>
  </sheetViews>
  <sheetFormatPr baseColWidth="10" defaultColWidth="9.140625" defaultRowHeight="12"/>
  <cols>
    <col min="1" max="1" width="44.7109375" style="79" customWidth="1"/>
    <col min="2" max="2" width="32.7109375" style="79" customWidth="1"/>
    <col min="3" max="6" width="8.7109375" style="79" customWidth="1"/>
    <col min="7" max="7" width="10" style="79" bestFit="1" customWidth="1"/>
    <col min="8" max="8" width="11.7109375" style="79" customWidth="1"/>
    <col min="9" max="9" width="10.7109375" style="79" customWidth="1"/>
    <col min="10" max="12" width="9.140625" style="79"/>
    <col min="13" max="15" width="11.85546875" style="79" bestFit="1" customWidth="1"/>
    <col min="16" max="16" width="9.140625" style="79"/>
    <col min="17" max="17" width="11.85546875" style="79" bestFit="1" customWidth="1"/>
    <col min="18" max="16384" width="9.140625" style="79"/>
  </cols>
  <sheetData>
    <row r="1" spans="1:10" ht="15">
      <c r="A1" t="s">
        <v>1857</v>
      </c>
      <c r="B1" s="79" t="s">
        <v>54</v>
      </c>
      <c r="C1" s="79" t="s">
        <v>54</v>
      </c>
      <c r="D1" s="79" t="s">
        <v>54</v>
      </c>
      <c r="E1" s="79" t="s">
        <v>54</v>
      </c>
      <c r="F1" s="79" t="s">
        <v>54</v>
      </c>
      <c r="G1" s="79" t="s">
        <v>54</v>
      </c>
      <c r="H1" s="688" t="s">
        <v>38</v>
      </c>
      <c r="I1" s="688"/>
    </row>
    <row r="2" spans="1:10">
      <c r="A2" s="79" t="s">
        <v>153</v>
      </c>
      <c r="B2" s="79" t="s">
        <v>54</v>
      </c>
      <c r="C2" s="79" t="s">
        <v>54</v>
      </c>
      <c r="D2" s="79" t="s">
        <v>54</v>
      </c>
      <c r="E2" s="79" t="s">
        <v>54</v>
      </c>
      <c r="F2" s="79" t="s">
        <v>54</v>
      </c>
      <c r="G2" s="79" t="s">
        <v>54</v>
      </c>
      <c r="H2" s="79" t="s">
        <v>54</v>
      </c>
    </row>
    <row r="6" spans="1:10">
      <c r="A6" s="79" t="s">
        <v>786</v>
      </c>
      <c r="B6" s="79" t="s">
        <v>787</v>
      </c>
      <c r="C6" s="79" t="s">
        <v>1162</v>
      </c>
      <c r="D6" s="79" t="s">
        <v>1163</v>
      </c>
      <c r="E6" s="79" t="s">
        <v>956</v>
      </c>
      <c r="F6" s="79" t="s">
        <v>957</v>
      </c>
      <c r="G6" s="79" t="s">
        <v>770</v>
      </c>
      <c r="H6" s="79" t="s">
        <v>771</v>
      </c>
      <c r="I6" s="79" t="s">
        <v>772</v>
      </c>
    </row>
    <row r="7" spans="1:10">
      <c r="A7" s="79">
        <v>39</v>
      </c>
      <c r="B7" s="79" t="s">
        <v>57</v>
      </c>
      <c r="C7" s="159">
        <v>683131</v>
      </c>
      <c r="D7" s="159">
        <v>627228</v>
      </c>
      <c r="E7" s="159">
        <v>701178</v>
      </c>
      <c r="F7" s="159">
        <v>637326</v>
      </c>
      <c r="G7" s="159">
        <v>-18047</v>
      </c>
      <c r="H7" s="159">
        <v>-10098</v>
      </c>
      <c r="I7" s="159">
        <v>-7949</v>
      </c>
      <c r="J7" s="159"/>
    </row>
    <row r="8" spans="1:10">
      <c r="A8" s="79">
        <v>121</v>
      </c>
      <c r="B8" s="79" t="s">
        <v>161</v>
      </c>
      <c r="C8" s="159">
        <v>6017</v>
      </c>
      <c r="D8" s="159">
        <v>3492</v>
      </c>
      <c r="E8" s="159">
        <v>7410</v>
      </c>
      <c r="F8" s="159">
        <v>2727</v>
      </c>
      <c r="G8" s="159">
        <v>-1393</v>
      </c>
      <c r="H8" s="159">
        <v>765</v>
      </c>
      <c r="I8" s="159">
        <v>-2158</v>
      </c>
      <c r="J8" s="159"/>
    </row>
    <row r="9" spans="1:10">
      <c r="A9" s="79">
        <v>83</v>
      </c>
      <c r="B9" s="79" t="s">
        <v>172</v>
      </c>
      <c r="C9" s="159">
        <v>13339</v>
      </c>
      <c r="D9" s="159">
        <v>10734</v>
      </c>
      <c r="E9" s="159">
        <v>14085</v>
      </c>
      <c r="F9" s="159">
        <v>11179</v>
      </c>
      <c r="G9" s="159">
        <v>-746</v>
      </c>
      <c r="H9" s="159">
        <v>-445</v>
      </c>
      <c r="I9" s="159">
        <v>-301</v>
      </c>
      <c r="J9" s="159"/>
    </row>
    <row r="10" spans="1:10">
      <c r="A10" s="79">
        <v>85</v>
      </c>
      <c r="B10" s="79" t="s">
        <v>165</v>
      </c>
      <c r="C10" s="159">
        <v>6365</v>
      </c>
      <c r="D10" s="159">
        <v>4933</v>
      </c>
      <c r="E10" s="159">
        <v>6738</v>
      </c>
      <c r="F10" s="159">
        <v>5657</v>
      </c>
      <c r="G10" s="159">
        <v>-373</v>
      </c>
      <c r="H10" s="159">
        <v>-724</v>
      </c>
      <c r="I10" s="159">
        <v>351</v>
      </c>
      <c r="J10" s="159"/>
    </row>
    <row r="11" spans="1:10">
      <c r="A11" s="79">
        <v>93</v>
      </c>
      <c r="B11" s="79" t="s">
        <v>271</v>
      </c>
      <c r="C11" s="159">
        <v>37237</v>
      </c>
      <c r="D11" s="159">
        <v>33657</v>
      </c>
      <c r="E11" s="159">
        <v>37549</v>
      </c>
      <c r="F11" s="159">
        <v>33665</v>
      </c>
      <c r="G11" s="159">
        <v>-312</v>
      </c>
      <c r="H11" s="159">
        <v>-8</v>
      </c>
      <c r="I11" s="159">
        <v>-304</v>
      </c>
      <c r="J11" s="159"/>
    </row>
    <row r="12" spans="1:10">
      <c r="A12" s="79">
        <v>91</v>
      </c>
      <c r="B12" s="79" t="s">
        <v>190</v>
      </c>
      <c r="C12" s="159">
        <v>1434</v>
      </c>
      <c r="D12" s="159">
        <v>1353</v>
      </c>
      <c r="E12" s="159">
        <v>1663</v>
      </c>
      <c r="F12" s="159">
        <v>1512</v>
      </c>
      <c r="G12" s="159">
        <v>-229</v>
      </c>
      <c r="H12" s="159">
        <v>-159</v>
      </c>
      <c r="I12" s="159">
        <v>-70</v>
      </c>
      <c r="J12" s="159"/>
    </row>
    <row r="13" spans="1:10">
      <c r="A13" s="79">
        <v>86</v>
      </c>
      <c r="B13" s="79" t="s">
        <v>167</v>
      </c>
      <c r="C13" s="159">
        <v>1754</v>
      </c>
      <c r="D13" s="159">
        <v>1359</v>
      </c>
      <c r="E13" s="159">
        <v>1930</v>
      </c>
      <c r="F13" s="159">
        <v>1276</v>
      </c>
      <c r="G13" s="159">
        <v>-176</v>
      </c>
      <c r="H13" s="159">
        <v>83</v>
      </c>
      <c r="I13" s="159">
        <v>-259</v>
      </c>
      <c r="J13" s="159"/>
    </row>
    <row r="14" spans="1:10">
      <c r="A14" s="79">
        <v>21</v>
      </c>
      <c r="B14" s="79" t="s">
        <v>199</v>
      </c>
      <c r="C14" s="159">
        <v>2854</v>
      </c>
      <c r="D14" s="159">
        <v>2477</v>
      </c>
      <c r="E14" s="159">
        <v>2997</v>
      </c>
      <c r="F14" s="159">
        <v>2565</v>
      </c>
      <c r="G14" s="159">
        <v>-143</v>
      </c>
      <c r="H14" s="159">
        <v>-88</v>
      </c>
      <c r="I14" s="159">
        <v>-55</v>
      </c>
      <c r="J14" s="159"/>
    </row>
    <row r="15" spans="1:10">
      <c r="A15" s="79">
        <v>95</v>
      </c>
      <c r="B15" s="79" t="s">
        <v>173</v>
      </c>
      <c r="C15" s="159">
        <v>516</v>
      </c>
      <c r="D15" s="159">
        <v>387</v>
      </c>
      <c r="E15" s="159">
        <v>655</v>
      </c>
      <c r="F15" s="159">
        <v>389</v>
      </c>
      <c r="G15" s="159">
        <v>-139</v>
      </c>
      <c r="H15" s="159">
        <v>-2</v>
      </c>
      <c r="I15" s="159">
        <v>-137</v>
      </c>
      <c r="J15" s="159"/>
    </row>
    <row r="16" spans="1:10">
      <c r="A16" s="79">
        <v>63</v>
      </c>
      <c r="B16" s="79" t="s">
        <v>159</v>
      </c>
      <c r="C16" s="159">
        <v>21223</v>
      </c>
      <c r="D16" s="159">
        <v>19894</v>
      </c>
      <c r="E16" s="159">
        <v>21334</v>
      </c>
      <c r="F16" s="159">
        <v>19473</v>
      </c>
      <c r="G16" s="159">
        <v>-111</v>
      </c>
      <c r="H16" s="159">
        <v>421</v>
      </c>
      <c r="I16" s="159">
        <v>-532</v>
      </c>
      <c r="J16" s="159"/>
    </row>
    <row r="17" spans="1:10">
      <c r="A17" s="79">
        <v>13</v>
      </c>
      <c r="B17" s="79" t="s">
        <v>198</v>
      </c>
      <c r="C17" s="159">
        <v>10206</v>
      </c>
      <c r="D17" s="159">
        <v>8542</v>
      </c>
      <c r="E17" s="159">
        <v>10316</v>
      </c>
      <c r="F17" s="159">
        <v>8494</v>
      </c>
      <c r="G17" s="159">
        <v>-110</v>
      </c>
      <c r="H17" s="159">
        <v>48</v>
      </c>
      <c r="I17" s="159">
        <v>-158</v>
      </c>
      <c r="J17" s="159"/>
    </row>
    <row r="18" spans="1:10">
      <c r="A18" s="79">
        <v>82</v>
      </c>
      <c r="B18" s="79" t="s">
        <v>176</v>
      </c>
      <c r="C18" s="159">
        <v>4752</v>
      </c>
      <c r="D18" s="159">
        <v>2486</v>
      </c>
      <c r="E18" s="159">
        <v>4838</v>
      </c>
      <c r="F18" s="159">
        <v>2475</v>
      </c>
      <c r="G18" s="159">
        <v>-86</v>
      </c>
      <c r="H18" s="159">
        <v>11</v>
      </c>
      <c r="I18" s="159">
        <v>-97</v>
      </c>
      <c r="J18" s="159"/>
    </row>
    <row r="19" spans="1:10">
      <c r="A19" s="79">
        <v>35</v>
      </c>
      <c r="B19" s="79" t="s">
        <v>181</v>
      </c>
      <c r="C19" s="159">
        <v>3171</v>
      </c>
      <c r="D19" s="159">
        <v>3108</v>
      </c>
      <c r="E19" s="159">
        <v>3253</v>
      </c>
      <c r="F19" s="159">
        <v>3152</v>
      </c>
      <c r="G19" s="159">
        <v>-82</v>
      </c>
      <c r="H19" s="159">
        <v>-44</v>
      </c>
      <c r="I19" s="159">
        <v>-38</v>
      </c>
      <c r="J19" s="159"/>
    </row>
    <row r="20" spans="1:10">
      <c r="A20" s="79">
        <v>108</v>
      </c>
      <c r="B20" s="79" t="s">
        <v>170</v>
      </c>
      <c r="C20" s="159">
        <v>2869</v>
      </c>
      <c r="D20" s="159">
        <v>2335</v>
      </c>
      <c r="E20" s="159">
        <v>2949</v>
      </c>
      <c r="F20" s="159">
        <v>2267</v>
      </c>
      <c r="G20" s="159">
        <v>-80</v>
      </c>
      <c r="H20" s="159">
        <v>68</v>
      </c>
      <c r="I20" s="159">
        <v>-148</v>
      </c>
      <c r="J20" s="159"/>
    </row>
    <row r="21" spans="1:10">
      <c r="A21" s="79">
        <v>42</v>
      </c>
      <c r="B21" s="79" t="s">
        <v>187</v>
      </c>
      <c r="C21" s="159">
        <v>782</v>
      </c>
      <c r="D21" s="159">
        <v>746</v>
      </c>
      <c r="E21" s="159">
        <v>857</v>
      </c>
      <c r="F21" s="159">
        <v>824</v>
      </c>
      <c r="G21" s="159">
        <v>-75</v>
      </c>
      <c r="H21" s="159">
        <v>-78</v>
      </c>
      <c r="I21" s="159">
        <v>3</v>
      </c>
      <c r="J21" s="159"/>
    </row>
    <row r="22" spans="1:10">
      <c r="A22" s="79">
        <v>44</v>
      </c>
      <c r="B22" s="79" t="s">
        <v>258</v>
      </c>
      <c r="C22" s="159">
        <v>4474</v>
      </c>
      <c r="D22" s="159">
        <v>4009</v>
      </c>
      <c r="E22" s="159">
        <v>4538</v>
      </c>
      <c r="F22" s="159">
        <v>4158</v>
      </c>
      <c r="G22" s="159">
        <v>-64</v>
      </c>
      <c r="H22" s="159">
        <v>-149</v>
      </c>
      <c r="I22" s="159">
        <v>85</v>
      </c>
      <c r="J22" s="159"/>
    </row>
    <row r="23" spans="1:10">
      <c r="A23" s="79">
        <v>43</v>
      </c>
      <c r="B23" s="79" t="s">
        <v>171</v>
      </c>
      <c r="C23" s="159">
        <v>2495</v>
      </c>
      <c r="D23" s="159">
        <v>1318</v>
      </c>
      <c r="E23" s="159">
        <v>2558</v>
      </c>
      <c r="F23" s="159">
        <v>1397</v>
      </c>
      <c r="G23" s="159">
        <v>-63</v>
      </c>
      <c r="H23" s="159">
        <v>-79</v>
      </c>
      <c r="I23" s="159">
        <v>16</v>
      </c>
      <c r="J23" s="159"/>
    </row>
    <row r="24" spans="1:10">
      <c r="A24" s="79">
        <v>2</v>
      </c>
      <c r="B24" s="79" t="s">
        <v>255</v>
      </c>
      <c r="C24" s="159">
        <v>6329</v>
      </c>
      <c r="D24" s="159">
        <v>5123</v>
      </c>
      <c r="E24" s="159">
        <v>6390</v>
      </c>
      <c r="F24" s="159">
        <v>5132</v>
      </c>
      <c r="G24" s="159">
        <v>-61</v>
      </c>
      <c r="H24" s="159">
        <v>-9</v>
      </c>
      <c r="I24" s="159">
        <v>-52</v>
      </c>
      <c r="J24" s="159"/>
    </row>
    <row r="25" spans="1:10">
      <c r="A25" s="79">
        <v>100</v>
      </c>
      <c r="B25" s="79" t="s">
        <v>274</v>
      </c>
      <c r="C25" s="159">
        <v>1123</v>
      </c>
      <c r="D25" s="159">
        <v>920</v>
      </c>
      <c r="E25" s="159">
        <v>1170</v>
      </c>
      <c r="F25" s="159">
        <v>908</v>
      </c>
      <c r="G25" s="159">
        <v>-47</v>
      </c>
      <c r="H25" s="159">
        <v>12</v>
      </c>
      <c r="I25" s="159">
        <v>-59</v>
      </c>
      <c r="J25" s="159"/>
    </row>
    <row r="26" spans="1:10">
      <c r="A26" s="79">
        <v>50</v>
      </c>
      <c r="B26" s="79" t="s">
        <v>164</v>
      </c>
      <c r="C26" s="159">
        <v>6672</v>
      </c>
      <c r="D26" s="159">
        <v>3550</v>
      </c>
      <c r="E26" s="159">
        <v>6718</v>
      </c>
      <c r="F26" s="159">
        <v>3386</v>
      </c>
      <c r="G26" s="159">
        <v>-46</v>
      </c>
      <c r="H26" s="159">
        <v>164</v>
      </c>
      <c r="I26" s="159">
        <v>-210</v>
      </c>
      <c r="J26" s="159"/>
    </row>
    <row r="27" spans="1:10">
      <c r="A27" s="79">
        <v>25</v>
      </c>
      <c r="B27" s="79" t="s">
        <v>240</v>
      </c>
      <c r="C27" s="159">
        <v>623</v>
      </c>
      <c r="D27" s="159">
        <v>579</v>
      </c>
      <c r="E27" s="159">
        <v>665</v>
      </c>
      <c r="F27" s="159">
        <v>565</v>
      </c>
      <c r="G27" s="159">
        <v>-42</v>
      </c>
      <c r="H27" s="159">
        <v>14</v>
      </c>
      <c r="I27" s="159">
        <v>-56</v>
      </c>
      <c r="J27" s="159"/>
    </row>
    <row r="28" spans="1:10">
      <c r="A28" s="79">
        <v>75</v>
      </c>
      <c r="B28" s="79" t="s">
        <v>234</v>
      </c>
      <c r="C28" s="159">
        <v>32</v>
      </c>
      <c r="D28" s="159">
        <v>30</v>
      </c>
      <c r="E28" s="159">
        <v>70</v>
      </c>
      <c r="F28" s="159">
        <v>34</v>
      </c>
      <c r="G28" s="159">
        <v>-38</v>
      </c>
      <c r="H28" s="159">
        <v>-4</v>
      </c>
      <c r="I28" s="159">
        <v>-34</v>
      </c>
      <c r="J28" s="159"/>
    </row>
    <row r="29" spans="1:10">
      <c r="A29" s="79">
        <v>48</v>
      </c>
      <c r="B29" s="79" t="s">
        <v>264</v>
      </c>
      <c r="C29" s="159">
        <v>1738</v>
      </c>
      <c r="D29" s="159">
        <v>1734</v>
      </c>
      <c r="E29" s="159">
        <v>1771</v>
      </c>
      <c r="F29" s="159">
        <v>1767</v>
      </c>
      <c r="G29" s="159">
        <v>-33</v>
      </c>
      <c r="H29" s="159">
        <v>-33</v>
      </c>
      <c r="I29" s="159">
        <v>0</v>
      </c>
      <c r="J29" s="159"/>
    </row>
    <row r="30" spans="1:10">
      <c r="A30" s="79">
        <v>47</v>
      </c>
      <c r="B30" s="79" t="s">
        <v>191</v>
      </c>
      <c r="C30" s="159">
        <v>1375</v>
      </c>
      <c r="D30" s="159">
        <v>1330</v>
      </c>
      <c r="E30" s="159">
        <v>1407</v>
      </c>
      <c r="F30" s="159">
        <v>1331</v>
      </c>
      <c r="G30" s="159">
        <v>-32</v>
      </c>
      <c r="H30" s="159">
        <v>-1</v>
      </c>
      <c r="I30" s="159">
        <v>-31</v>
      </c>
      <c r="J30" s="159"/>
    </row>
    <row r="31" spans="1:10">
      <c r="A31" s="79">
        <v>110</v>
      </c>
      <c r="B31" s="79" t="s">
        <v>238</v>
      </c>
      <c r="C31" s="159">
        <v>554</v>
      </c>
      <c r="D31" s="159">
        <v>485</v>
      </c>
      <c r="E31" s="159">
        <v>581</v>
      </c>
      <c r="F31" s="159">
        <v>487</v>
      </c>
      <c r="G31" s="159">
        <v>-27</v>
      </c>
      <c r="H31" s="159">
        <v>-2</v>
      </c>
      <c r="I31" s="159">
        <v>-25</v>
      </c>
      <c r="J31" s="159"/>
    </row>
    <row r="32" spans="1:10">
      <c r="A32" s="79">
        <v>118</v>
      </c>
      <c r="B32" s="79" t="s">
        <v>254</v>
      </c>
      <c r="C32" s="159">
        <v>572</v>
      </c>
      <c r="D32" s="159">
        <v>497</v>
      </c>
      <c r="E32" s="159">
        <v>597</v>
      </c>
      <c r="F32" s="159">
        <v>500</v>
      </c>
      <c r="G32" s="159">
        <v>-25</v>
      </c>
      <c r="H32" s="159">
        <v>-3</v>
      </c>
      <c r="I32" s="159">
        <v>-22</v>
      </c>
      <c r="J32" s="159"/>
    </row>
    <row r="33" spans="1:10">
      <c r="A33" s="79">
        <v>29</v>
      </c>
      <c r="B33" s="79" t="s">
        <v>224</v>
      </c>
      <c r="C33" s="159">
        <v>202</v>
      </c>
      <c r="D33" s="159">
        <v>191</v>
      </c>
      <c r="E33" s="159">
        <v>215</v>
      </c>
      <c r="F33" s="159">
        <v>173</v>
      </c>
      <c r="G33" s="159">
        <v>-13</v>
      </c>
      <c r="H33" s="159">
        <v>18</v>
      </c>
      <c r="I33" s="159">
        <v>-31</v>
      </c>
      <c r="J33" s="159"/>
    </row>
    <row r="34" spans="1:10">
      <c r="A34" s="79">
        <v>107</v>
      </c>
      <c r="B34" s="79" t="s">
        <v>266</v>
      </c>
      <c r="C34" s="159">
        <v>369</v>
      </c>
      <c r="D34" s="159">
        <v>81</v>
      </c>
      <c r="E34" s="159">
        <v>381</v>
      </c>
      <c r="F34" s="159">
        <v>104</v>
      </c>
      <c r="G34" s="159">
        <v>-12</v>
      </c>
      <c r="H34" s="159">
        <v>-23</v>
      </c>
      <c r="I34" s="159">
        <v>11</v>
      </c>
      <c r="J34" s="159"/>
    </row>
    <row r="35" spans="1:10">
      <c r="A35" s="79">
        <v>58</v>
      </c>
      <c r="B35" s="79" t="s">
        <v>244</v>
      </c>
      <c r="C35" s="159">
        <v>594</v>
      </c>
      <c r="D35" s="159">
        <v>537</v>
      </c>
      <c r="E35" s="159">
        <v>606</v>
      </c>
      <c r="F35" s="159">
        <v>533</v>
      </c>
      <c r="G35" s="159">
        <v>-12</v>
      </c>
      <c r="H35" s="159">
        <v>4</v>
      </c>
      <c r="I35" s="159">
        <v>-16</v>
      </c>
      <c r="J35" s="159"/>
    </row>
    <row r="36" spans="1:10">
      <c r="A36" s="79">
        <v>112</v>
      </c>
      <c r="B36" s="79" t="s">
        <v>261</v>
      </c>
      <c r="C36" s="159">
        <v>451</v>
      </c>
      <c r="D36" s="159">
        <v>437</v>
      </c>
      <c r="E36" s="159">
        <v>460</v>
      </c>
      <c r="F36" s="159">
        <v>443</v>
      </c>
      <c r="G36" s="159">
        <v>-9</v>
      </c>
      <c r="H36" s="159">
        <v>-6</v>
      </c>
      <c r="I36" s="159">
        <v>-3</v>
      </c>
      <c r="J36" s="159"/>
    </row>
    <row r="37" spans="1:10">
      <c r="A37" s="79">
        <v>12</v>
      </c>
      <c r="B37" s="79" t="s">
        <v>223</v>
      </c>
      <c r="C37" s="159">
        <v>76</v>
      </c>
      <c r="D37" s="159">
        <v>64</v>
      </c>
      <c r="E37" s="159">
        <v>84</v>
      </c>
      <c r="F37" s="159">
        <v>78</v>
      </c>
      <c r="G37" s="159">
        <v>-8</v>
      </c>
      <c r="H37" s="159">
        <v>-14</v>
      </c>
      <c r="I37" s="159">
        <v>6</v>
      </c>
      <c r="J37" s="159"/>
    </row>
    <row r="38" spans="1:10">
      <c r="A38" s="79">
        <v>88</v>
      </c>
      <c r="B38" s="79" t="s">
        <v>200</v>
      </c>
      <c r="C38" s="159">
        <v>975</v>
      </c>
      <c r="D38" s="159">
        <v>911</v>
      </c>
      <c r="E38" s="159">
        <v>983</v>
      </c>
      <c r="F38" s="159">
        <v>899</v>
      </c>
      <c r="G38" s="159">
        <v>-8</v>
      </c>
      <c r="H38" s="159">
        <v>12</v>
      </c>
      <c r="I38" s="159">
        <v>-20</v>
      </c>
      <c r="J38" s="159"/>
    </row>
    <row r="39" spans="1:10">
      <c r="A39" s="79">
        <v>90</v>
      </c>
      <c r="B39" s="79" t="s">
        <v>220</v>
      </c>
      <c r="C39" s="159">
        <v>102</v>
      </c>
      <c r="D39" s="159">
        <v>94</v>
      </c>
      <c r="E39" s="159">
        <v>108</v>
      </c>
      <c r="F39" s="159">
        <v>100</v>
      </c>
      <c r="G39" s="159">
        <v>-6</v>
      </c>
      <c r="H39" s="159">
        <v>-6</v>
      </c>
      <c r="I39" s="159">
        <v>0</v>
      </c>
      <c r="J39" s="159"/>
    </row>
    <row r="40" spans="1:10">
      <c r="A40" s="79">
        <v>76</v>
      </c>
      <c r="B40" s="79" t="s">
        <v>219</v>
      </c>
      <c r="C40" s="159">
        <v>82</v>
      </c>
      <c r="D40" s="159">
        <v>60</v>
      </c>
      <c r="E40" s="159">
        <v>87</v>
      </c>
      <c r="F40" s="159">
        <v>65</v>
      </c>
      <c r="G40" s="159">
        <v>-5</v>
      </c>
      <c r="H40" s="159">
        <v>-5</v>
      </c>
      <c r="I40" s="159">
        <v>0</v>
      </c>
      <c r="J40" s="159"/>
    </row>
    <row r="41" spans="1:10">
      <c r="A41" s="79">
        <v>57</v>
      </c>
      <c r="B41" s="79" t="s">
        <v>226</v>
      </c>
      <c r="C41" s="159">
        <v>115</v>
      </c>
      <c r="D41" s="159">
        <v>110</v>
      </c>
      <c r="E41" s="159">
        <v>119</v>
      </c>
      <c r="F41" s="159">
        <v>114</v>
      </c>
      <c r="G41" s="159">
        <v>-4</v>
      </c>
      <c r="H41" s="159">
        <v>-4</v>
      </c>
      <c r="I41" s="159">
        <v>0</v>
      </c>
      <c r="J41" s="159"/>
    </row>
    <row r="42" spans="1:10">
      <c r="A42" s="79">
        <v>28</v>
      </c>
      <c r="B42" s="79" t="s">
        <v>241</v>
      </c>
      <c r="C42" s="159">
        <v>58</v>
      </c>
      <c r="D42" s="159">
        <v>12</v>
      </c>
      <c r="E42" s="159">
        <v>61</v>
      </c>
      <c r="F42" s="159">
        <v>16</v>
      </c>
      <c r="G42" s="159">
        <v>-3</v>
      </c>
      <c r="H42" s="159">
        <v>-4</v>
      </c>
      <c r="I42" s="159">
        <v>1</v>
      </c>
      <c r="J42" s="159"/>
    </row>
    <row r="43" spans="1:10">
      <c r="A43" s="79">
        <v>31</v>
      </c>
      <c r="B43" s="79" t="s">
        <v>242</v>
      </c>
      <c r="C43" s="159">
        <v>2</v>
      </c>
      <c r="D43" s="159">
        <v>2</v>
      </c>
      <c r="E43" s="159">
        <v>5</v>
      </c>
      <c r="F43" s="159">
        <v>5</v>
      </c>
      <c r="G43" s="159">
        <v>-3</v>
      </c>
      <c r="H43" s="159">
        <v>-3</v>
      </c>
      <c r="I43" s="159">
        <v>0</v>
      </c>
      <c r="J43" s="159"/>
    </row>
    <row r="44" spans="1:10">
      <c r="A44" s="79">
        <v>55</v>
      </c>
      <c r="B44" s="79" t="s">
        <v>256</v>
      </c>
      <c r="C44" s="159">
        <v>1027</v>
      </c>
      <c r="D44" s="159">
        <v>982</v>
      </c>
      <c r="E44" s="159">
        <v>1030</v>
      </c>
      <c r="F44" s="159">
        <v>975</v>
      </c>
      <c r="G44" s="159">
        <v>-3</v>
      </c>
      <c r="H44" s="159">
        <v>7</v>
      </c>
      <c r="I44" s="159">
        <v>-10</v>
      </c>
      <c r="J44" s="159"/>
    </row>
    <row r="45" spans="1:10">
      <c r="A45" s="79">
        <v>27</v>
      </c>
      <c r="B45" s="79" t="s">
        <v>259</v>
      </c>
      <c r="C45" s="159">
        <v>42</v>
      </c>
      <c r="D45" s="159">
        <v>41</v>
      </c>
      <c r="E45" s="159">
        <v>43</v>
      </c>
      <c r="F45" s="159">
        <v>41</v>
      </c>
      <c r="G45" s="159">
        <v>-1</v>
      </c>
      <c r="H45" s="159">
        <v>0</v>
      </c>
      <c r="I45" s="159">
        <v>-1</v>
      </c>
      <c r="J45" s="159"/>
    </row>
    <row r="46" spans="1:10">
      <c r="A46" s="79">
        <v>32</v>
      </c>
      <c r="B46" s="79" t="s">
        <v>197</v>
      </c>
      <c r="C46" s="159">
        <v>162</v>
      </c>
      <c r="D46" s="159">
        <v>148</v>
      </c>
      <c r="E46" s="159">
        <v>163</v>
      </c>
      <c r="F46" s="159">
        <v>152</v>
      </c>
      <c r="G46" s="159">
        <v>-1</v>
      </c>
      <c r="H46" s="159">
        <v>-4</v>
      </c>
      <c r="I46" s="159">
        <v>3</v>
      </c>
      <c r="J46" s="159"/>
    </row>
    <row r="47" spans="1:10">
      <c r="A47" s="79">
        <v>41</v>
      </c>
      <c r="B47" s="79" t="s">
        <v>218</v>
      </c>
      <c r="C47" s="159">
        <v>92</v>
      </c>
      <c r="D47" s="159">
        <v>91</v>
      </c>
      <c r="E47" s="159">
        <v>93</v>
      </c>
      <c r="F47" s="159">
        <v>92</v>
      </c>
      <c r="G47" s="159">
        <v>-1</v>
      </c>
      <c r="H47" s="159">
        <v>-1</v>
      </c>
      <c r="I47" s="159">
        <v>0</v>
      </c>
      <c r="J47" s="159"/>
    </row>
    <row r="48" spans="1:10">
      <c r="A48" s="79">
        <v>52</v>
      </c>
      <c r="B48" s="79" t="s">
        <v>204</v>
      </c>
      <c r="C48" s="159">
        <v>82</v>
      </c>
      <c r="D48" s="159">
        <v>80</v>
      </c>
      <c r="E48" s="159">
        <v>83</v>
      </c>
      <c r="F48" s="159">
        <v>81</v>
      </c>
      <c r="G48" s="159">
        <v>-1</v>
      </c>
      <c r="H48" s="159">
        <v>-1</v>
      </c>
      <c r="I48" s="159">
        <v>0</v>
      </c>
      <c r="J48" s="159"/>
    </row>
    <row r="49" spans="1:10">
      <c r="A49" s="79">
        <v>54</v>
      </c>
      <c r="B49" s="79" t="s">
        <v>213</v>
      </c>
      <c r="C49" s="159">
        <v>162</v>
      </c>
      <c r="D49" s="159">
        <v>153</v>
      </c>
      <c r="E49" s="159">
        <v>163</v>
      </c>
      <c r="F49" s="159">
        <v>154</v>
      </c>
      <c r="G49" s="159">
        <v>-1</v>
      </c>
      <c r="H49" s="159">
        <v>-1</v>
      </c>
      <c r="I49" s="159">
        <v>0</v>
      </c>
      <c r="J49" s="159"/>
    </row>
    <row r="50" spans="1:10">
      <c r="A50" s="79">
        <v>115</v>
      </c>
      <c r="B50" s="79" t="s">
        <v>215</v>
      </c>
      <c r="C50" s="159">
        <v>40</v>
      </c>
      <c r="D50" s="159">
        <v>40</v>
      </c>
      <c r="E50" s="159">
        <v>40</v>
      </c>
      <c r="F50" s="159">
        <v>40</v>
      </c>
      <c r="G50" s="159">
        <v>0</v>
      </c>
      <c r="H50" s="159">
        <v>0</v>
      </c>
      <c r="I50" s="159">
        <v>0</v>
      </c>
      <c r="J50" s="159"/>
    </row>
    <row r="51" spans="1:10">
      <c r="A51" s="79">
        <v>26</v>
      </c>
      <c r="B51" s="79" t="s">
        <v>246</v>
      </c>
      <c r="C51" s="159">
        <v>128</v>
      </c>
      <c r="D51" s="159">
        <v>114</v>
      </c>
      <c r="E51" s="159">
        <v>128</v>
      </c>
      <c r="F51" s="159">
        <v>114</v>
      </c>
      <c r="G51" s="159">
        <v>0</v>
      </c>
      <c r="H51" s="159">
        <v>0</v>
      </c>
      <c r="I51" s="159">
        <v>0</v>
      </c>
      <c r="J51" s="159"/>
    </row>
    <row r="52" spans="1:10">
      <c r="A52" s="79">
        <v>34</v>
      </c>
      <c r="B52" s="79" t="s">
        <v>249</v>
      </c>
      <c r="C52" s="159">
        <v>6</v>
      </c>
      <c r="D52" s="159">
        <v>6</v>
      </c>
      <c r="E52" s="159">
        <v>6</v>
      </c>
      <c r="F52" s="159">
        <v>6</v>
      </c>
      <c r="G52" s="159">
        <v>0</v>
      </c>
      <c r="H52" s="159">
        <v>0</v>
      </c>
      <c r="I52" s="159">
        <v>0</v>
      </c>
      <c r="J52" s="159"/>
    </row>
    <row r="53" spans="1:10">
      <c r="A53" s="79">
        <v>37</v>
      </c>
      <c r="B53" s="79" t="s">
        <v>210</v>
      </c>
      <c r="C53" s="159">
        <v>2470</v>
      </c>
      <c r="D53" s="159">
        <v>2046</v>
      </c>
      <c r="E53" s="159">
        <v>2470</v>
      </c>
      <c r="F53" s="159">
        <v>2037</v>
      </c>
      <c r="G53" s="159">
        <v>0</v>
      </c>
      <c r="H53" s="159">
        <v>9</v>
      </c>
      <c r="I53" s="159">
        <v>-9</v>
      </c>
      <c r="J53" s="159"/>
    </row>
    <row r="54" spans="1:10">
      <c r="A54" s="79">
        <v>38</v>
      </c>
      <c r="B54" s="79" t="s">
        <v>211</v>
      </c>
      <c r="C54" s="159">
        <v>153</v>
      </c>
      <c r="D54" s="159">
        <v>117</v>
      </c>
      <c r="E54" s="159">
        <v>153</v>
      </c>
      <c r="F54" s="159">
        <v>117</v>
      </c>
      <c r="G54" s="159">
        <v>0</v>
      </c>
      <c r="H54" s="159">
        <v>0</v>
      </c>
      <c r="I54" s="159">
        <v>0</v>
      </c>
      <c r="J54" s="159"/>
    </row>
    <row r="55" spans="1:10">
      <c r="A55" s="79">
        <v>40</v>
      </c>
      <c r="B55" s="79" t="s">
        <v>217</v>
      </c>
      <c r="C55" s="159">
        <v>211</v>
      </c>
      <c r="D55" s="159">
        <v>137</v>
      </c>
      <c r="E55" s="159">
        <v>211</v>
      </c>
      <c r="F55" s="159">
        <v>138</v>
      </c>
      <c r="G55" s="159">
        <v>0</v>
      </c>
      <c r="H55" s="159">
        <v>-1</v>
      </c>
      <c r="I55" s="159">
        <v>1</v>
      </c>
      <c r="J55" s="159"/>
    </row>
    <row r="56" spans="1:10">
      <c r="A56" s="79">
        <v>56</v>
      </c>
      <c r="B56" s="79" t="s">
        <v>225</v>
      </c>
      <c r="C56" s="159">
        <v>0</v>
      </c>
      <c r="D56" s="159">
        <v>0</v>
      </c>
      <c r="E56" s="159">
        <v>0</v>
      </c>
      <c r="F56" s="159">
        <v>0</v>
      </c>
      <c r="G56" s="159">
        <v>0</v>
      </c>
      <c r="H56" s="159">
        <v>0</v>
      </c>
      <c r="I56" s="159">
        <v>0</v>
      </c>
      <c r="J56" s="159"/>
    </row>
    <row r="57" spans="1:10">
      <c r="A57" s="79">
        <v>60</v>
      </c>
      <c r="B57" s="79" t="s">
        <v>227</v>
      </c>
      <c r="C57" s="159">
        <v>13</v>
      </c>
      <c r="D57" s="159">
        <v>12</v>
      </c>
      <c r="E57" s="159">
        <v>13</v>
      </c>
      <c r="F57" s="159">
        <v>12</v>
      </c>
      <c r="G57" s="159">
        <v>0</v>
      </c>
      <c r="H57" s="159">
        <v>0</v>
      </c>
      <c r="I57" s="159">
        <v>0</v>
      </c>
      <c r="J57" s="159"/>
    </row>
    <row r="58" spans="1:10">
      <c r="A58" s="79">
        <v>7</v>
      </c>
      <c r="B58" s="79" t="s">
        <v>253</v>
      </c>
      <c r="C58" s="159">
        <v>168</v>
      </c>
      <c r="D58" s="159">
        <v>134</v>
      </c>
      <c r="E58" s="159">
        <v>168</v>
      </c>
      <c r="F58" s="159">
        <v>132</v>
      </c>
      <c r="G58" s="159">
        <v>0</v>
      </c>
      <c r="H58" s="159">
        <v>2</v>
      </c>
      <c r="I58" s="159">
        <v>-2</v>
      </c>
      <c r="J58" s="159"/>
    </row>
    <row r="59" spans="1:10">
      <c r="A59" s="79">
        <v>72</v>
      </c>
      <c r="B59" s="79" t="s">
        <v>243</v>
      </c>
      <c r="C59" s="159">
        <v>77</v>
      </c>
      <c r="D59" s="159">
        <v>73</v>
      </c>
      <c r="E59" s="159">
        <v>77</v>
      </c>
      <c r="F59" s="159">
        <v>73</v>
      </c>
      <c r="G59" s="159">
        <v>0</v>
      </c>
      <c r="H59" s="159">
        <v>0</v>
      </c>
      <c r="I59" s="159">
        <v>0</v>
      </c>
      <c r="J59" s="159"/>
    </row>
    <row r="60" spans="1:10">
      <c r="A60" s="79">
        <v>81</v>
      </c>
      <c r="B60" s="79" t="s">
        <v>235</v>
      </c>
      <c r="C60" s="159">
        <v>1</v>
      </c>
      <c r="D60" s="159">
        <v>1</v>
      </c>
      <c r="E60" s="159">
        <v>1</v>
      </c>
      <c r="F60" s="159">
        <v>1</v>
      </c>
      <c r="G60" s="159">
        <v>0</v>
      </c>
      <c r="H60" s="159">
        <v>0</v>
      </c>
      <c r="I60" s="159">
        <v>0</v>
      </c>
      <c r="J60" s="159"/>
    </row>
    <row r="61" spans="1:10">
      <c r="A61" s="79">
        <v>96</v>
      </c>
      <c r="B61" s="79" t="s">
        <v>206</v>
      </c>
      <c r="C61" s="159">
        <v>516</v>
      </c>
      <c r="D61" s="159">
        <v>449</v>
      </c>
      <c r="E61" s="159">
        <v>516</v>
      </c>
      <c r="F61" s="159">
        <v>443</v>
      </c>
      <c r="G61" s="159">
        <v>0</v>
      </c>
      <c r="H61" s="159">
        <v>6</v>
      </c>
      <c r="I61" s="159">
        <v>-6</v>
      </c>
      <c r="J61" s="159"/>
    </row>
    <row r="62" spans="1:10">
      <c r="A62" s="79">
        <v>1</v>
      </c>
      <c r="B62" s="79" t="s">
        <v>186</v>
      </c>
      <c r="C62" s="159">
        <v>4690</v>
      </c>
      <c r="D62" s="159">
        <v>4393</v>
      </c>
      <c r="E62" s="159">
        <v>4689</v>
      </c>
      <c r="F62" s="159">
        <v>4381</v>
      </c>
      <c r="G62" s="159">
        <v>1</v>
      </c>
      <c r="H62" s="159">
        <v>12</v>
      </c>
      <c r="I62" s="159">
        <v>-11</v>
      </c>
      <c r="J62" s="159"/>
    </row>
    <row r="63" spans="1:10">
      <c r="A63" s="79">
        <v>104</v>
      </c>
      <c r="B63" s="79" t="s">
        <v>221</v>
      </c>
      <c r="C63" s="159">
        <v>51</v>
      </c>
      <c r="D63" s="159">
        <v>44</v>
      </c>
      <c r="E63" s="159">
        <v>50</v>
      </c>
      <c r="F63" s="159">
        <v>43</v>
      </c>
      <c r="G63" s="159">
        <v>1</v>
      </c>
      <c r="H63" s="159">
        <v>1</v>
      </c>
      <c r="I63" s="159">
        <v>0</v>
      </c>
      <c r="J63" s="159"/>
    </row>
    <row r="64" spans="1:10">
      <c r="A64" s="79">
        <v>114</v>
      </c>
      <c r="B64" s="79" t="s">
        <v>262</v>
      </c>
      <c r="C64" s="159">
        <v>1056</v>
      </c>
      <c r="D64" s="159">
        <v>906</v>
      </c>
      <c r="E64" s="159">
        <v>1055</v>
      </c>
      <c r="F64" s="159">
        <v>873</v>
      </c>
      <c r="G64" s="159">
        <v>1</v>
      </c>
      <c r="H64" s="159">
        <v>33</v>
      </c>
      <c r="I64" s="159">
        <v>-32</v>
      </c>
      <c r="J64" s="159"/>
    </row>
    <row r="65" spans="1:10">
      <c r="A65" s="79">
        <v>117</v>
      </c>
      <c r="B65" s="79" t="s">
        <v>222</v>
      </c>
      <c r="C65" s="159">
        <v>47</v>
      </c>
      <c r="D65" s="159">
        <v>47</v>
      </c>
      <c r="E65" s="159">
        <v>46</v>
      </c>
      <c r="F65" s="159">
        <v>46</v>
      </c>
      <c r="G65" s="159">
        <v>1</v>
      </c>
      <c r="H65" s="159">
        <v>1</v>
      </c>
      <c r="I65" s="159">
        <v>0</v>
      </c>
      <c r="J65" s="159"/>
    </row>
    <row r="66" spans="1:10">
      <c r="A66" s="79">
        <v>62</v>
      </c>
      <c r="B66" s="79" t="s">
        <v>229</v>
      </c>
      <c r="C66" s="159">
        <v>33</v>
      </c>
      <c r="D66" s="159">
        <v>32</v>
      </c>
      <c r="E66" s="159">
        <v>32</v>
      </c>
      <c r="F66" s="159">
        <v>31</v>
      </c>
      <c r="G66" s="159">
        <v>1</v>
      </c>
      <c r="H66" s="159">
        <v>1</v>
      </c>
      <c r="I66" s="159">
        <v>0</v>
      </c>
      <c r="J66" s="159"/>
    </row>
    <row r="67" spans="1:10">
      <c r="A67" s="79">
        <v>69</v>
      </c>
      <c r="B67" s="79" t="s">
        <v>231</v>
      </c>
      <c r="C67" s="159">
        <v>12</v>
      </c>
      <c r="D67" s="159">
        <v>10</v>
      </c>
      <c r="E67" s="159">
        <v>11</v>
      </c>
      <c r="F67" s="159">
        <v>9</v>
      </c>
      <c r="G67" s="159">
        <v>1</v>
      </c>
      <c r="H67" s="159">
        <v>1</v>
      </c>
      <c r="I67" s="159">
        <v>0</v>
      </c>
      <c r="J67" s="159"/>
    </row>
    <row r="68" spans="1:10">
      <c r="A68" s="79">
        <v>71</v>
      </c>
      <c r="B68" s="79" t="s">
        <v>232</v>
      </c>
      <c r="C68" s="159">
        <v>40</v>
      </c>
      <c r="D68" s="159">
        <v>26</v>
      </c>
      <c r="E68" s="159">
        <v>39</v>
      </c>
      <c r="F68" s="159">
        <v>26</v>
      </c>
      <c r="G68" s="159">
        <v>1</v>
      </c>
      <c r="H68" s="159">
        <v>0</v>
      </c>
      <c r="I68" s="159">
        <v>1</v>
      </c>
      <c r="J68" s="159"/>
    </row>
    <row r="69" spans="1:10">
      <c r="A69" s="79">
        <v>74</v>
      </c>
      <c r="B69" s="79" t="s">
        <v>233</v>
      </c>
      <c r="C69" s="159">
        <v>854</v>
      </c>
      <c r="D69" s="159">
        <v>834</v>
      </c>
      <c r="E69" s="159">
        <v>853</v>
      </c>
      <c r="F69" s="159">
        <v>816</v>
      </c>
      <c r="G69" s="159">
        <v>1</v>
      </c>
      <c r="H69" s="159">
        <v>18</v>
      </c>
      <c r="I69" s="159">
        <v>-17</v>
      </c>
      <c r="J69" s="159"/>
    </row>
    <row r="70" spans="1:10">
      <c r="A70" s="79">
        <v>87</v>
      </c>
      <c r="B70" s="79" t="s">
        <v>245</v>
      </c>
      <c r="C70" s="159">
        <v>693</v>
      </c>
      <c r="D70" s="159">
        <v>666</v>
      </c>
      <c r="E70" s="159">
        <v>692</v>
      </c>
      <c r="F70" s="159">
        <v>662</v>
      </c>
      <c r="G70" s="159">
        <v>1</v>
      </c>
      <c r="H70" s="159">
        <v>4</v>
      </c>
      <c r="I70" s="159">
        <v>-3</v>
      </c>
      <c r="J70" s="159"/>
    </row>
    <row r="71" spans="1:10">
      <c r="A71" s="79">
        <v>122</v>
      </c>
      <c r="B71" s="79" t="s">
        <v>202</v>
      </c>
      <c r="C71" s="159">
        <v>48</v>
      </c>
      <c r="D71" s="159">
        <v>47</v>
      </c>
      <c r="E71" s="159">
        <v>46</v>
      </c>
      <c r="F71" s="159">
        <v>45</v>
      </c>
      <c r="G71" s="159">
        <v>2</v>
      </c>
      <c r="H71" s="159">
        <v>2</v>
      </c>
      <c r="I71" s="159">
        <v>0</v>
      </c>
      <c r="J71" s="159"/>
    </row>
    <row r="72" spans="1:10">
      <c r="A72" s="79">
        <v>4</v>
      </c>
      <c r="B72" s="79" t="s">
        <v>208</v>
      </c>
      <c r="C72" s="159">
        <v>83</v>
      </c>
      <c r="D72" s="159">
        <v>75</v>
      </c>
      <c r="E72" s="159">
        <v>81</v>
      </c>
      <c r="F72" s="159">
        <v>75</v>
      </c>
      <c r="G72" s="159">
        <v>2</v>
      </c>
      <c r="H72" s="159">
        <v>0</v>
      </c>
      <c r="I72" s="159">
        <v>2</v>
      </c>
      <c r="J72" s="159"/>
    </row>
    <row r="73" spans="1:10">
      <c r="A73" s="79">
        <v>68</v>
      </c>
      <c r="B73" s="79" t="s">
        <v>230</v>
      </c>
      <c r="C73" s="159">
        <v>134</v>
      </c>
      <c r="D73" s="159">
        <v>121</v>
      </c>
      <c r="E73" s="159">
        <v>132</v>
      </c>
      <c r="F73" s="159">
        <v>119</v>
      </c>
      <c r="G73" s="159">
        <v>2</v>
      </c>
      <c r="H73" s="159">
        <v>2</v>
      </c>
      <c r="I73" s="159">
        <v>0</v>
      </c>
      <c r="J73" s="159"/>
    </row>
    <row r="74" spans="1:10">
      <c r="A74" s="79">
        <v>84</v>
      </c>
      <c r="B74" s="79" t="s">
        <v>251</v>
      </c>
      <c r="C74" s="159">
        <v>396</v>
      </c>
      <c r="D74" s="159">
        <v>364</v>
      </c>
      <c r="E74" s="159">
        <v>394</v>
      </c>
      <c r="F74" s="159">
        <v>360</v>
      </c>
      <c r="G74" s="159">
        <v>2</v>
      </c>
      <c r="H74" s="159">
        <v>4</v>
      </c>
      <c r="I74" s="159">
        <v>-2</v>
      </c>
      <c r="J74" s="159"/>
    </row>
    <row r="75" spans="1:10">
      <c r="A75" s="79">
        <v>89</v>
      </c>
      <c r="B75" s="79" t="s">
        <v>236</v>
      </c>
      <c r="C75" s="159">
        <v>43</v>
      </c>
      <c r="D75" s="159">
        <v>41</v>
      </c>
      <c r="E75" s="159">
        <v>41</v>
      </c>
      <c r="F75" s="159">
        <v>37</v>
      </c>
      <c r="G75" s="159">
        <v>2</v>
      </c>
      <c r="H75" s="159">
        <v>4</v>
      </c>
      <c r="I75" s="159">
        <v>-2</v>
      </c>
      <c r="J75" s="159"/>
    </row>
    <row r="76" spans="1:10">
      <c r="A76" s="79">
        <v>11</v>
      </c>
      <c r="B76" s="79" t="s">
        <v>237</v>
      </c>
      <c r="C76" s="159">
        <v>23</v>
      </c>
      <c r="D76" s="159">
        <v>23</v>
      </c>
      <c r="E76" s="159">
        <v>19</v>
      </c>
      <c r="F76" s="159">
        <v>19</v>
      </c>
      <c r="G76" s="159">
        <v>4</v>
      </c>
      <c r="H76" s="159">
        <v>4</v>
      </c>
      <c r="I76" s="159">
        <v>0</v>
      </c>
      <c r="J76" s="159"/>
    </row>
    <row r="77" spans="1:10">
      <c r="A77" s="79">
        <v>20</v>
      </c>
      <c r="B77" s="79" t="s">
        <v>185</v>
      </c>
      <c r="C77" s="159">
        <v>361</v>
      </c>
      <c r="D77" s="159">
        <v>275</v>
      </c>
      <c r="E77" s="159">
        <v>357</v>
      </c>
      <c r="F77" s="159">
        <v>276</v>
      </c>
      <c r="G77" s="159">
        <v>4</v>
      </c>
      <c r="H77" s="159">
        <v>-1</v>
      </c>
      <c r="I77" s="159">
        <v>5</v>
      </c>
      <c r="J77" s="159"/>
    </row>
    <row r="78" spans="1:10">
      <c r="A78" s="79">
        <v>61</v>
      </c>
      <c r="B78" s="79" t="s">
        <v>228</v>
      </c>
      <c r="C78" s="159">
        <v>174</v>
      </c>
      <c r="D78" s="159">
        <v>161</v>
      </c>
      <c r="E78" s="159">
        <v>170</v>
      </c>
      <c r="F78" s="159">
        <v>162</v>
      </c>
      <c r="G78" s="159">
        <v>4</v>
      </c>
      <c r="H78" s="159">
        <v>-1</v>
      </c>
      <c r="I78" s="159">
        <v>5</v>
      </c>
      <c r="J78" s="159"/>
    </row>
    <row r="79" spans="1:10">
      <c r="A79" s="79">
        <v>77</v>
      </c>
      <c r="B79" s="79" t="s">
        <v>192</v>
      </c>
      <c r="C79" s="159">
        <v>1053</v>
      </c>
      <c r="D79" s="159">
        <v>913</v>
      </c>
      <c r="E79" s="159">
        <v>1049</v>
      </c>
      <c r="F79" s="159">
        <v>907</v>
      </c>
      <c r="G79" s="159">
        <v>4</v>
      </c>
      <c r="H79" s="159">
        <v>6</v>
      </c>
      <c r="I79" s="159">
        <v>-2</v>
      </c>
      <c r="J79" s="159"/>
    </row>
    <row r="80" spans="1:10">
      <c r="A80" s="79">
        <v>17</v>
      </c>
      <c r="B80" s="79" t="s">
        <v>216</v>
      </c>
      <c r="C80" s="159">
        <v>347</v>
      </c>
      <c r="D80" s="159">
        <v>313</v>
      </c>
      <c r="E80" s="159">
        <v>342</v>
      </c>
      <c r="F80" s="159">
        <v>307</v>
      </c>
      <c r="G80" s="159">
        <v>5</v>
      </c>
      <c r="H80" s="159">
        <v>6</v>
      </c>
      <c r="I80" s="159">
        <v>-1</v>
      </c>
      <c r="J80" s="159"/>
    </row>
    <row r="81" spans="1:10">
      <c r="A81" s="79">
        <v>102</v>
      </c>
      <c r="B81" s="79" t="s">
        <v>248</v>
      </c>
      <c r="C81" s="159">
        <v>949</v>
      </c>
      <c r="D81" s="159">
        <v>435</v>
      </c>
      <c r="E81" s="159">
        <v>942</v>
      </c>
      <c r="F81" s="159">
        <v>428</v>
      </c>
      <c r="G81" s="159">
        <v>7</v>
      </c>
      <c r="H81" s="159">
        <v>7</v>
      </c>
      <c r="I81" s="159">
        <v>0</v>
      </c>
      <c r="J81" s="159"/>
    </row>
    <row r="82" spans="1:10">
      <c r="A82" s="79">
        <v>59</v>
      </c>
      <c r="B82" s="79" t="s">
        <v>252</v>
      </c>
      <c r="C82" s="159">
        <v>1056</v>
      </c>
      <c r="D82" s="159">
        <v>856</v>
      </c>
      <c r="E82" s="159">
        <v>1049</v>
      </c>
      <c r="F82" s="159">
        <v>853</v>
      </c>
      <c r="G82" s="159">
        <v>7</v>
      </c>
      <c r="H82" s="159">
        <v>3</v>
      </c>
      <c r="I82" s="159">
        <v>4</v>
      </c>
      <c r="J82" s="159"/>
    </row>
    <row r="83" spans="1:10">
      <c r="A83" s="79">
        <v>65</v>
      </c>
      <c r="B83" s="79" t="s">
        <v>209</v>
      </c>
      <c r="C83" s="159">
        <v>558</v>
      </c>
      <c r="D83" s="159">
        <v>542</v>
      </c>
      <c r="E83" s="159">
        <v>551</v>
      </c>
      <c r="F83" s="159">
        <v>523</v>
      </c>
      <c r="G83" s="159">
        <v>7</v>
      </c>
      <c r="H83" s="159">
        <v>19</v>
      </c>
      <c r="I83" s="159">
        <v>-12</v>
      </c>
      <c r="J83" s="159"/>
    </row>
    <row r="84" spans="1:10">
      <c r="A84" s="79">
        <v>49</v>
      </c>
      <c r="B84" s="79" t="s">
        <v>247</v>
      </c>
      <c r="C84" s="159">
        <v>64</v>
      </c>
      <c r="D84" s="159">
        <v>62</v>
      </c>
      <c r="E84" s="159">
        <v>56</v>
      </c>
      <c r="F84" s="159">
        <v>54</v>
      </c>
      <c r="G84" s="159">
        <v>8</v>
      </c>
      <c r="H84" s="159">
        <v>8</v>
      </c>
      <c r="I84" s="159">
        <v>0</v>
      </c>
      <c r="J84" s="159"/>
    </row>
    <row r="85" spans="1:10">
      <c r="A85" s="79">
        <v>105</v>
      </c>
      <c r="B85" s="79" t="s">
        <v>260</v>
      </c>
      <c r="C85" s="159">
        <v>1972</v>
      </c>
      <c r="D85" s="159">
        <v>1809</v>
      </c>
      <c r="E85" s="159">
        <v>1963</v>
      </c>
      <c r="F85" s="159">
        <v>1741</v>
      </c>
      <c r="G85" s="159">
        <v>9</v>
      </c>
      <c r="H85" s="159">
        <v>68</v>
      </c>
      <c r="I85" s="159">
        <v>-59</v>
      </c>
      <c r="J85" s="159"/>
    </row>
    <row r="86" spans="1:10">
      <c r="A86" s="79">
        <v>125</v>
      </c>
      <c r="B86" s="79" t="s">
        <v>205</v>
      </c>
      <c r="C86" s="159">
        <v>923</v>
      </c>
      <c r="D86" s="159">
        <v>858</v>
      </c>
      <c r="E86" s="159">
        <v>914</v>
      </c>
      <c r="F86" s="159">
        <v>848</v>
      </c>
      <c r="G86" s="159">
        <v>9</v>
      </c>
      <c r="H86" s="159">
        <v>10</v>
      </c>
      <c r="I86" s="159">
        <v>-1</v>
      </c>
      <c r="J86" s="159"/>
    </row>
    <row r="87" spans="1:10">
      <c r="A87" s="79">
        <v>116</v>
      </c>
      <c r="B87" s="79" t="s">
        <v>189</v>
      </c>
      <c r="C87" s="159">
        <v>644</v>
      </c>
      <c r="D87" s="159">
        <v>626</v>
      </c>
      <c r="E87" s="159">
        <v>631</v>
      </c>
      <c r="F87" s="159">
        <v>613</v>
      </c>
      <c r="G87" s="159">
        <v>13</v>
      </c>
      <c r="H87" s="159">
        <v>13</v>
      </c>
      <c r="I87" s="159">
        <v>0</v>
      </c>
      <c r="J87" s="159"/>
    </row>
    <row r="88" spans="1:10">
      <c r="A88" s="79">
        <v>19</v>
      </c>
      <c r="B88" s="79" t="s">
        <v>272</v>
      </c>
      <c r="C88" s="159">
        <v>668</v>
      </c>
      <c r="D88" s="159">
        <v>498</v>
      </c>
      <c r="E88" s="159">
        <v>655</v>
      </c>
      <c r="F88" s="159">
        <v>487</v>
      </c>
      <c r="G88" s="159">
        <v>13</v>
      </c>
      <c r="H88" s="159">
        <v>11</v>
      </c>
      <c r="I88" s="159">
        <v>2</v>
      </c>
      <c r="J88" s="159"/>
    </row>
    <row r="89" spans="1:10">
      <c r="A89" s="79">
        <v>45</v>
      </c>
      <c r="B89" s="79" t="s">
        <v>212</v>
      </c>
      <c r="C89" s="159">
        <v>546</v>
      </c>
      <c r="D89" s="159">
        <v>540</v>
      </c>
      <c r="E89" s="159">
        <v>532</v>
      </c>
      <c r="F89" s="159">
        <v>525</v>
      </c>
      <c r="G89" s="159">
        <v>14</v>
      </c>
      <c r="H89" s="159">
        <v>15</v>
      </c>
      <c r="I89" s="159">
        <v>-1</v>
      </c>
      <c r="J89" s="159"/>
    </row>
    <row r="90" spans="1:10">
      <c r="A90" s="79">
        <v>51</v>
      </c>
      <c r="B90" s="79" t="s">
        <v>178</v>
      </c>
      <c r="C90" s="159">
        <v>1361</v>
      </c>
      <c r="D90" s="159">
        <v>1331</v>
      </c>
      <c r="E90" s="159">
        <v>1345</v>
      </c>
      <c r="F90" s="159">
        <v>1303</v>
      </c>
      <c r="G90" s="159">
        <v>16</v>
      </c>
      <c r="H90" s="159">
        <v>28</v>
      </c>
      <c r="I90" s="159">
        <v>-12</v>
      </c>
      <c r="J90" s="159"/>
    </row>
    <row r="91" spans="1:10">
      <c r="A91" s="79">
        <v>36</v>
      </c>
      <c r="B91" s="79" t="s">
        <v>207</v>
      </c>
      <c r="C91" s="159">
        <v>705</v>
      </c>
      <c r="D91" s="159">
        <v>645</v>
      </c>
      <c r="E91" s="159">
        <v>687</v>
      </c>
      <c r="F91" s="159">
        <v>625</v>
      </c>
      <c r="G91" s="159">
        <v>18</v>
      </c>
      <c r="H91" s="159">
        <v>20</v>
      </c>
      <c r="I91" s="159">
        <v>-2</v>
      </c>
      <c r="J91" s="159"/>
    </row>
    <row r="92" spans="1:10">
      <c r="A92" s="79">
        <v>64</v>
      </c>
      <c r="B92" s="79" t="s">
        <v>257</v>
      </c>
      <c r="C92" s="159">
        <v>507</v>
      </c>
      <c r="D92" s="159">
        <v>443</v>
      </c>
      <c r="E92" s="159">
        <v>489</v>
      </c>
      <c r="F92" s="159">
        <v>411</v>
      </c>
      <c r="G92" s="159">
        <v>18</v>
      </c>
      <c r="H92" s="159">
        <v>32</v>
      </c>
      <c r="I92" s="159">
        <v>-14</v>
      </c>
      <c r="J92" s="159"/>
    </row>
    <row r="93" spans="1:10">
      <c r="A93" s="79">
        <v>92</v>
      </c>
      <c r="B93" s="79" t="s">
        <v>175</v>
      </c>
      <c r="C93" s="159">
        <v>500</v>
      </c>
      <c r="D93" s="159">
        <v>251</v>
      </c>
      <c r="E93" s="159">
        <v>480</v>
      </c>
      <c r="F93" s="159">
        <v>249</v>
      </c>
      <c r="G93" s="159">
        <v>20</v>
      </c>
      <c r="H93" s="159">
        <v>2</v>
      </c>
      <c r="I93" s="159">
        <v>18</v>
      </c>
      <c r="J93" s="159"/>
    </row>
    <row r="94" spans="1:10">
      <c r="A94" s="79">
        <v>14</v>
      </c>
      <c r="B94" s="79" t="s">
        <v>265</v>
      </c>
      <c r="C94" s="159">
        <v>609</v>
      </c>
      <c r="D94" s="159">
        <v>492</v>
      </c>
      <c r="E94" s="159">
        <v>587</v>
      </c>
      <c r="F94" s="159">
        <v>355</v>
      </c>
      <c r="G94" s="159">
        <v>22</v>
      </c>
      <c r="H94" s="159">
        <v>137</v>
      </c>
      <c r="I94" s="159">
        <v>-115</v>
      </c>
      <c r="J94" s="159"/>
    </row>
    <row r="95" spans="1:10">
      <c r="A95" s="79">
        <v>24</v>
      </c>
      <c r="B95" s="79" t="s">
        <v>177</v>
      </c>
      <c r="C95" s="159">
        <v>2336</v>
      </c>
      <c r="D95" s="159">
        <v>2235</v>
      </c>
      <c r="E95" s="159">
        <v>2309</v>
      </c>
      <c r="F95" s="159">
        <v>2182</v>
      </c>
      <c r="G95" s="159">
        <v>27</v>
      </c>
      <c r="H95" s="159">
        <v>53</v>
      </c>
      <c r="I95" s="159">
        <v>-26</v>
      </c>
      <c r="J95" s="159"/>
    </row>
    <row r="96" spans="1:10">
      <c r="A96" s="79">
        <v>80</v>
      </c>
      <c r="B96" s="79" t="s">
        <v>195</v>
      </c>
      <c r="C96" s="159">
        <v>122</v>
      </c>
      <c r="D96" s="159">
        <v>103</v>
      </c>
      <c r="E96" s="159">
        <v>93</v>
      </c>
      <c r="F96" s="159">
        <v>69</v>
      </c>
      <c r="G96" s="159">
        <v>29</v>
      </c>
      <c r="H96" s="159">
        <v>34</v>
      </c>
      <c r="I96" s="159">
        <v>-5</v>
      </c>
      <c r="J96" s="159"/>
    </row>
    <row r="97" spans="1:10">
      <c r="A97" s="79">
        <v>78</v>
      </c>
      <c r="B97" s="79" t="s">
        <v>193</v>
      </c>
      <c r="C97" s="159">
        <v>3997</v>
      </c>
      <c r="D97" s="159">
        <v>3925</v>
      </c>
      <c r="E97" s="159">
        <v>3964</v>
      </c>
      <c r="F97" s="159">
        <v>3921</v>
      </c>
      <c r="G97" s="159">
        <v>33</v>
      </c>
      <c r="H97" s="159">
        <v>4</v>
      </c>
      <c r="I97" s="159">
        <v>29</v>
      </c>
      <c r="J97" s="159"/>
    </row>
    <row r="98" spans="1:10">
      <c r="A98" s="79">
        <v>18</v>
      </c>
      <c r="B98" s="79" t="s">
        <v>277</v>
      </c>
      <c r="C98" s="159">
        <v>5113</v>
      </c>
      <c r="D98" s="159">
        <v>4403</v>
      </c>
      <c r="E98" s="159">
        <v>5079</v>
      </c>
      <c r="F98" s="159">
        <v>4316</v>
      </c>
      <c r="G98" s="159">
        <v>34</v>
      </c>
      <c r="H98" s="159">
        <v>87</v>
      </c>
      <c r="I98" s="159">
        <v>-53</v>
      </c>
      <c r="J98" s="159"/>
    </row>
    <row r="99" spans="1:10">
      <c r="A99" s="79">
        <v>106</v>
      </c>
      <c r="B99" s="79" t="s">
        <v>183</v>
      </c>
      <c r="C99" s="159">
        <v>3186</v>
      </c>
      <c r="D99" s="159">
        <v>1366</v>
      </c>
      <c r="E99" s="159">
        <v>3150</v>
      </c>
      <c r="F99" s="159">
        <v>1326</v>
      </c>
      <c r="G99" s="159">
        <v>36</v>
      </c>
      <c r="H99" s="159">
        <v>40</v>
      </c>
      <c r="I99" s="159">
        <v>-4</v>
      </c>
      <c r="J99" s="159"/>
    </row>
    <row r="100" spans="1:10">
      <c r="A100" s="79">
        <v>103</v>
      </c>
      <c r="B100" s="79" t="s">
        <v>201</v>
      </c>
      <c r="C100" s="159">
        <v>499</v>
      </c>
      <c r="D100" s="159">
        <v>477</v>
      </c>
      <c r="E100" s="159">
        <v>458</v>
      </c>
      <c r="F100" s="159">
        <v>435</v>
      </c>
      <c r="G100" s="159">
        <v>41</v>
      </c>
      <c r="H100" s="159">
        <v>42</v>
      </c>
      <c r="I100" s="159">
        <v>-1</v>
      </c>
      <c r="J100" s="159"/>
    </row>
    <row r="101" spans="1:10">
      <c r="A101" s="79">
        <v>123</v>
      </c>
      <c r="B101" s="79" t="s">
        <v>162</v>
      </c>
      <c r="C101" s="159">
        <v>2538</v>
      </c>
      <c r="D101" s="159">
        <v>2530</v>
      </c>
      <c r="E101" s="159">
        <v>2491</v>
      </c>
      <c r="F101" s="159">
        <v>2482</v>
      </c>
      <c r="G101" s="159">
        <v>47</v>
      </c>
      <c r="H101" s="159">
        <v>48</v>
      </c>
      <c r="I101" s="159">
        <v>-1</v>
      </c>
      <c r="J101" s="159"/>
    </row>
    <row r="102" spans="1:10">
      <c r="A102" s="79">
        <v>16</v>
      </c>
      <c r="B102" s="79" t="s">
        <v>273</v>
      </c>
      <c r="C102" s="159">
        <v>3580</v>
      </c>
      <c r="D102" s="159">
        <v>3362</v>
      </c>
      <c r="E102" s="159">
        <v>3533</v>
      </c>
      <c r="F102" s="159">
        <v>3217</v>
      </c>
      <c r="G102" s="159">
        <v>47</v>
      </c>
      <c r="H102" s="159">
        <v>145</v>
      </c>
      <c r="I102" s="159">
        <v>-98</v>
      </c>
      <c r="J102" s="159"/>
    </row>
    <row r="103" spans="1:10">
      <c r="A103" s="79">
        <v>3</v>
      </c>
      <c r="B103" s="79" t="s">
        <v>169</v>
      </c>
      <c r="C103" s="159">
        <v>1542</v>
      </c>
      <c r="D103" s="159">
        <v>1143</v>
      </c>
      <c r="E103" s="159">
        <v>1491</v>
      </c>
      <c r="F103" s="159">
        <v>1146</v>
      </c>
      <c r="G103" s="159">
        <v>51</v>
      </c>
      <c r="H103" s="159">
        <v>-3</v>
      </c>
      <c r="I103" s="159">
        <v>54</v>
      </c>
      <c r="J103" s="159"/>
    </row>
    <row r="104" spans="1:10">
      <c r="A104" s="79">
        <v>99</v>
      </c>
      <c r="B104" s="79" t="s">
        <v>268</v>
      </c>
      <c r="C104" s="159">
        <v>964</v>
      </c>
      <c r="D104" s="159">
        <v>419</v>
      </c>
      <c r="E104" s="159">
        <v>906</v>
      </c>
      <c r="F104" s="159">
        <v>410</v>
      </c>
      <c r="G104" s="159">
        <v>58</v>
      </c>
      <c r="H104" s="159">
        <v>9</v>
      </c>
      <c r="I104" s="159">
        <v>49</v>
      </c>
      <c r="J104" s="159"/>
    </row>
    <row r="105" spans="1:10">
      <c r="A105" s="79">
        <v>111</v>
      </c>
      <c r="B105" s="79" t="s">
        <v>269</v>
      </c>
      <c r="C105" s="159">
        <v>2077</v>
      </c>
      <c r="D105" s="159">
        <v>2062</v>
      </c>
      <c r="E105" s="159">
        <v>2006</v>
      </c>
      <c r="F105" s="159">
        <v>1981</v>
      </c>
      <c r="G105" s="159">
        <v>71</v>
      </c>
      <c r="H105" s="159">
        <v>81</v>
      </c>
      <c r="I105" s="159">
        <v>-10</v>
      </c>
      <c r="J105" s="159"/>
    </row>
    <row r="106" spans="1:10">
      <c r="A106" s="79">
        <v>46</v>
      </c>
      <c r="B106" s="79" t="s">
        <v>179</v>
      </c>
      <c r="C106" s="159">
        <v>2679</v>
      </c>
      <c r="D106" s="159">
        <v>2618</v>
      </c>
      <c r="E106" s="159">
        <v>2599</v>
      </c>
      <c r="F106" s="159">
        <v>2551</v>
      </c>
      <c r="G106" s="159">
        <v>80</v>
      </c>
      <c r="H106" s="159">
        <v>67</v>
      </c>
      <c r="I106" s="159">
        <v>13</v>
      </c>
      <c r="J106" s="159"/>
    </row>
    <row r="107" spans="1:10">
      <c r="A107" s="79">
        <v>109</v>
      </c>
      <c r="B107" s="79" t="s">
        <v>196</v>
      </c>
      <c r="C107" s="159">
        <v>1505</v>
      </c>
      <c r="D107" s="159">
        <v>1481</v>
      </c>
      <c r="E107" s="159">
        <v>1417</v>
      </c>
      <c r="F107" s="159">
        <v>1395</v>
      </c>
      <c r="G107" s="159">
        <v>88</v>
      </c>
      <c r="H107" s="159">
        <v>86</v>
      </c>
      <c r="I107" s="159">
        <v>2</v>
      </c>
      <c r="J107" s="159"/>
    </row>
    <row r="108" spans="1:10">
      <c r="A108" s="79">
        <v>22</v>
      </c>
      <c r="B108" s="79" t="s">
        <v>182</v>
      </c>
      <c r="C108" s="159">
        <v>2382</v>
      </c>
      <c r="D108" s="159">
        <v>1949</v>
      </c>
      <c r="E108" s="159">
        <v>2283</v>
      </c>
      <c r="F108" s="159">
        <v>1860</v>
      </c>
      <c r="G108" s="159">
        <v>99</v>
      </c>
      <c r="H108" s="159">
        <v>89</v>
      </c>
      <c r="I108" s="159">
        <v>10</v>
      </c>
      <c r="J108" s="159"/>
    </row>
    <row r="109" spans="1:10">
      <c r="A109" s="79">
        <v>124</v>
      </c>
      <c r="B109" s="79" t="s">
        <v>239</v>
      </c>
      <c r="C109" s="159">
        <v>6290</v>
      </c>
      <c r="D109" s="159">
        <v>5796</v>
      </c>
      <c r="E109" s="159">
        <v>6130</v>
      </c>
      <c r="F109" s="159">
        <v>5600</v>
      </c>
      <c r="G109" s="159">
        <v>160</v>
      </c>
      <c r="H109" s="159">
        <v>196</v>
      </c>
      <c r="I109" s="159">
        <v>-36</v>
      </c>
      <c r="J109" s="159"/>
    </row>
    <row r="110" spans="1:10">
      <c r="A110" s="79">
        <v>5</v>
      </c>
      <c r="B110" s="79" t="s">
        <v>188</v>
      </c>
      <c r="C110" s="159">
        <v>2011</v>
      </c>
      <c r="D110" s="159">
        <v>1950</v>
      </c>
      <c r="E110" s="159">
        <v>1847</v>
      </c>
      <c r="F110" s="159">
        <v>1749</v>
      </c>
      <c r="G110" s="159">
        <v>164</v>
      </c>
      <c r="H110" s="159">
        <v>201</v>
      </c>
      <c r="I110" s="159">
        <v>-37</v>
      </c>
      <c r="J110" s="159"/>
    </row>
    <row r="111" spans="1:10">
      <c r="A111" s="79">
        <v>66</v>
      </c>
      <c r="B111" s="79" t="s">
        <v>174</v>
      </c>
      <c r="C111" s="159">
        <v>4599</v>
      </c>
      <c r="D111" s="159">
        <v>3065</v>
      </c>
      <c r="E111" s="159">
        <v>4369</v>
      </c>
      <c r="F111" s="159">
        <v>2802</v>
      </c>
      <c r="G111" s="159">
        <v>230</v>
      </c>
      <c r="H111" s="159">
        <v>263</v>
      </c>
      <c r="I111" s="159">
        <v>-33</v>
      </c>
      <c r="J111" s="159"/>
    </row>
    <row r="112" spans="1:10">
      <c r="A112" s="79">
        <v>15</v>
      </c>
      <c r="B112" s="79" t="s">
        <v>267</v>
      </c>
      <c r="C112" s="159">
        <v>11216</v>
      </c>
      <c r="D112" s="159">
        <v>8466</v>
      </c>
      <c r="E112" s="159">
        <v>10960</v>
      </c>
      <c r="F112" s="159">
        <v>8521</v>
      </c>
      <c r="G112" s="159">
        <v>256</v>
      </c>
      <c r="H112" s="159">
        <v>-55</v>
      </c>
      <c r="I112" s="159">
        <v>311</v>
      </c>
      <c r="J112" s="159"/>
    </row>
    <row r="113" spans="1:10">
      <c r="A113" s="79">
        <v>33</v>
      </c>
      <c r="B113" s="79" t="s">
        <v>203</v>
      </c>
      <c r="C113" s="159">
        <v>983</v>
      </c>
      <c r="D113" s="159">
        <v>967</v>
      </c>
      <c r="E113" s="159">
        <v>722</v>
      </c>
      <c r="F113" s="159">
        <v>704</v>
      </c>
      <c r="G113" s="159">
        <v>261</v>
      </c>
      <c r="H113" s="159">
        <v>263</v>
      </c>
      <c r="I113" s="159">
        <v>-2</v>
      </c>
      <c r="J113" s="159"/>
    </row>
    <row r="114" spans="1:10">
      <c r="A114" s="79">
        <v>98</v>
      </c>
      <c r="B114" s="79" t="s">
        <v>157</v>
      </c>
      <c r="C114" s="159">
        <v>117944</v>
      </c>
      <c r="D114" s="159">
        <v>101745</v>
      </c>
      <c r="E114" s="159">
        <v>117675</v>
      </c>
      <c r="F114" s="159">
        <v>98588</v>
      </c>
      <c r="G114" s="159">
        <v>269</v>
      </c>
      <c r="H114" s="159">
        <v>3157</v>
      </c>
      <c r="I114" s="159">
        <v>-2888</v>
      </c>
      <c r="J114" s="159"/>
    </row>
    <row r="115" spans="1:10">
      <c r="A115" s="79">
        <v>101</v>
      </c>
      <c r="B115" s="79" t="s">
        <v>166</v>
      </c>
      <c r="C115" s="159">
        <v>31332</v>
      </c>
      <c r="D115" s="159">
        <v>29613</v>
      </c>
      <c r="E115" s="159">
        <v>30990</v>
      </c>
      <c r="F115" s="159">
        <v>29094</v>
      </c>
      <c r="G115" s="159">
        <v>342</v>
      </c>
      <c r="H115" s="159">
        <v>519</v>
      </c>
      <c r="I115" s="159">
        <v>-177</v>
      </c>
      <c r="J115" s="159"/>
    </row>
    <row r="116" spans="1:10">
      <c r="A116" s="79">
        <v>6</v>
      </c>
      <c r="B116" s="79" t="s">
        <v>184</v>
      </c>
      <c r="C116" s="159">
        <v>6336</v>
      </c>
      <c r="D116" s="159">
        <v>5921</v>
      </c>
      <c r="E116" s="159">
        <v>5944</v>
      </c>
      <c r="F116" s="159">
        <v>5447</v>
      </c>
      <c r="G116" s="159">
        <v>392</v>
      </c>
      <c r="H116" s="159">
        <v>474</v>
      </c>
      <c r="I116" s="159">
        <v>-82</v>
      </c>
      <c r="J116" s="159"/>
    </row>
    <row r="117" spans="1:10">
      <c r="A117" s="79">
        <v>113</v>
      </c>
      <c r="B117" s="79" t="s">
        <v>275</v>
      </c>
      <c r="C117" s="159">
        <v>4967</v>
      </c>
      <c r="D117" s="159">
        <v>1688</v>
      </c>
      <c r="E117" s="159">
        <v>4543</v>
      </c>
      <c r="F117" s="159">
        <v>1550</v>
      </c>
      <c r="G117" s="159">
        <v>424</v>
      </c>
      <c r="H117" s="159">
        <v>138</v>
      </c>
      <c r="I117" s="159">
        <v>286</v>
      </c>
      <c r="J117" s="159"/>
    </row>
    <row r="118" spans="1:10">
      <c r="A118" s="79">
        <v>10</v>
      </c>
      <c r="B118" s="79" t="s">
        <v>214</v>
      </c>
      <c r="C118" s="159">
        <v>483</v>
      </c>
      <c r="D118" s="159">
        <v>477</v>
      </c>
      <c r="E118" s="159">
        <v>55</v>
      </c>
      <c r="F118" s="159">
        <v>49</v>
      </c>
      <c r="G118" s="159">
        <v>428</v>
      </c>
      <c r="H118" s="159">
        <v>428</v>
      </c>
      <c r="I118" s="159">
        <v>0</v>
      </c>
      <c r="J118" s="159"/>
    </row>
    <row r="119" spans="1:10">
      <c r="A119" s="79">
        <v>73</v>
      </c>
      <c r="B119" s="79" t="s">
        <v>194</v>
      </c>
      <c r="C119" s="159">
        <v>14912</v>
      </c>
      <c r="D119" s="159">
        <v>14709</v>
      </c>
      <c r="E119" s="159">
        <v>14475</v>
      </c>
      <c r="F119" s="159">
        <v>14218</v>
      </c>
      <c r="G119" s="159">
        <v>437</v>
      </c>
      <c r="H119" s="159">
        <v>491</v>
      </c>
      <c r="I119" s="159">
        <v>-54</v>
      </c>
      <c r="J119" s="159"/>
    </row>
    <row r="120" spans="1:10">
      <c r="A120" s="79">
        <v>30</v>
      </c>
      <c r="B120" s="79" t="s">
        <v>180</v>
      </c>
      <c r="C120" s="159">
        <v>5872</v>
      </c>
      <c r="D120" s="159">
        <v>4907</v>
      </c>
      <c r="E120" s="159">
        <v>5418</v>
      </c>
      <c r="F120" s="159">
        <v>4542</v>
      </c>
      <c r="G120" s="159">
        <v>454</v>
      </c>
      <c r="H120" s="159">
        <v>365</v>
      </c>
      <c r="I120" s="159">
        <v>89</v>
      </c>
      <c r="J120" s="159"/>
    </row>
    <row r="121" spans="1:10">
      <c r="A121" s="79">
        <v>8</v>
      </c>
      <c r="B121" s="79" t="s">
        <v>160</v>
      </c>
      <c r="C121" s="159">
        <v>12778</v>
      </c>
      <c r="D121" s="159">
        <v>12095</v>
      </c>
      <c r="E121" s="159">
        <v>12094</v>
      </c>
      <c r="F121" s="159">
        <v>11426</v>
      </c>
      <c r="G121" s="159">
        <v>684</v>
      </c>
      <c r="H121" s="159">
        <v>669</v>
      </c>
      <c r="I121" s="159">
        <v>15</v>
      </c>
      <c r="J121" s="159"/>
    </row>
    <row r="122" spans="1:10">
      <c r="A122" s="79">
        <v>9</v>
      </c>
      <c r="B122" s="79" t="s">
        <v>270</v>
      </c>
      <c r="C122" s="159">
        <v>3298</v>
      </c>
      <c r="D122" s="159">
        <v>2787</v>
      </c>
      <c r="E122" s="159">
        <v>2611</v>
      </c>
      <c r="F122" s="159">
        <v>2397</v>
      </c>
      <c r="G122" s="159">
        <v>687</v>
      </c>
      <c r="H122" s="159">
        <v>390</v>
      </c>
      <c r="I122" s="159">
        <v>297</v>
      </c>
      <c r="J122" s="159"/>
    </row>
    <row r="123" spans="1:10">
      <c r="A123" s="79">
        <v>119</v>
      </c>
      <c r="B123" s="79" t="s">
        <v>276</v>
      </c>
      <c r="C123" s="159">
        <v>2398</v>
      </c>
      <c r="D123" s="159">
        <v>1005</v>
      </c>
      <c r="E123" s="159">
        <v>1672</v>
      </c>
      <c r="F123" s="159">
        <v>991</v>
      </c>
      <c r="G123" s="159">
        <v>726</v>
      </c>
      <c r="H123" s="159">
        <v>14</v>
      </c>
      <c r="I123" s="159">
        <v>712</v>
      </c>
      <c r="J123" s="159"/>
    </row>
    <row r="124" spans="1:10">
      <c r="A124" s="79">
        <v>79</v>
      </c>
      <c r="B124" s="79" t="s">
        <v>250</v>
      </c>
      <c r="C124" s="159">
        <v>2399</v>
      </c>
      <c r="D124" s="159">
        <v>1220</v>
      </c>
      <c r="E124" s="159">
        <v>1582</v>
      </c>
      <c r="F124" s="159">
        <v>1015</v>
      </c>
      <c r="G124" s="159">
        <v>817</v>
      </c>
      <c r="H124" s="159">
        <v>205</v>
      </c>
      <c r="I124" s="159">
        <v>612</v>
      </c>
      <c r="J124" s="159"/>
    </row>
    <row r="125" spans="1:10">
      <c r="A125" s="79">
        <v>120</v>
      </c>
      <c r="B125" s="79" t="s">
        <v>154</v>
      </c>
      <c r="C125" s="159">
        <v>406365</v>
      </c>
      <c r="D125" s="159">
        <v>354609</v>
      </c>
      <c r="E125" s="159">
        <v>405301</v>
      </c>
      <c r="F125" s="159">
        <v>349410</v>
      </c>
      <c r="G125" s="159">
        <v>1064</v>
      </c>
      <c r="H125" s="159">
        <v>5199</v>
      </c>
      <c r="I125" s="159">
        <v>-4135</v>
      </c>
      <c r="J125" s="159"/>
    </row>
    <row r="126" spans="1:10">
      <c r="A126" s="79">
        <v>53</v>
      </c>
      <c r="B126" s="79" t="s">
        <v>163</v>
      </c>
      <c r="C126" s="159">
        <v>36085</v>
      </c>
      <c r="D126" s="159">
        <v>28809</v>
      </c>
      <c r="E126" s="159">
        <v>34823</v>
      </c>
      <c r="F126" s="159">
        <v>25267</v>
      </c>
      <c r="G126" s="159">
        <v>1262</v>
      </c>
      <c r="H126" s="159">
        <v>3542</v>
      </c>
      <c r="I126" s="159">
        <v>-2280</v>
      </c>
      <c r="J126" s="159"/>
    </row>
    <row r="127" spans="1:10">
      <c r="A127" s="79">
        <v>94</v>
      </c>
      <c r="B127" s="79" t="s">
        <v>263</v>
      </c>
      <c r="C127" s="159">
        <v>7875</v>
      </c>
      <c r="D127" s="159">
        <v>4762</v>
      </c>
      <c r="E127" s="159">
        <v>6275</v>
      </c>
      <c r="F127" s="159">
        <v>3801</v>
      </c>
      <c r="G127" s="159">
        <v>1600</v>
      </c>
      <c r="H127" s="159">
        <v>961</v>
      </c>
      <c r="I127" s="159">
        <v>639</v>
      </c>
      <c r="J127" s="159"/>
    </row>
    <row r="128" spans="1:10">
      <c r="A128" s="79">
        <v>67</v>
      </c>
      <c r="B128" s="79" t="s">
        <v>156</v>
      </c>
      <c r="C128" s="159">
        <v>70776</v>
      </c>
      <c r="D128" s="159">
        <v>52423</v>
      </c>
      <c r="E128" s="159">
        <v>68951</v>
      </c>
      <c r="F128" s="159">
        <v>50386</v>
      </c>
      <c r="G128" s="159">
        <v>1825</v>
      </c>
      <c r="H128" s="159">
        <v>2037</v>
      </c>
      <c r="I128" s="159">
        <v>-212</v>
      </c>
      <c r="J128" s="159"/>
    </row>
    <row r="129" spans="1:10">
      <c r="A129" s="79">
        <v>23</v>
      </c>
      <c r="B129" s="79" t="s">
        <v>158</v>
      </c>
      <c r="C129" s="159">
        <v>34814</v>
      </c>
      <c r="D129" s="159">
        <v>24266</v>
      </c>
      <c r="E129" s="159">
        <v>32200</v>
      </c>
      <c r="F129" s="159">
        <v>22996</v>
      </c>
      <c r="G129" s="159">
        <v>2614</v>
      </c>
      <c r="H129" s="159">
        <v>1270</v>
      </c>
      <c r="I129" s="159">
        <v>1344</v>
      </c>
      <c r="J129" s="159"/>
    </row>
    <row r="130" spans="1:10">
      <c r="A130" s="79">
        <v>70</v>
      </c>
      <c r="B130" s="79" t="s">
        <v>168</v>
      </c>
      <c r="C130" s="159">
        <v>59635</v>
      </c>
      <c r="D130" s="159">
        <v>51942</v>
      </c>
      <c r="E130" s="159">
        <v>55284</v>
      </c>
      <c r="F130" s="159">
        <v>45733</v>
      </c>
      <c r="G130" s="159">
        <v>4351</v>
      </c>
      <c r="H130" s="159">
        <v>6209</v>
      </c>
      <c r="I130" s="159">
        <v>-1858</v>
      </c>
      <c r="J130" s="159"/>
    </row>
    <row r="131" spans="1:10">
      <c r="A131" s="236">
        <v>97</v>
      </c>
      <c r="B131" s="236" t="s">
        <v>155</v>
      </c>
      <c r="C131" s="237">
        <v>99474</v>
      </c>
      <c r="D131" s="237">
        <v>88056</v>
      </c>
      <c r="E131" s="237">
        <v>91422</v>
      </c>
      <c r="F131" s="237">
        <v>78254</v>
      </c>
      <c r="G131" s="237">
        <v>8052</v>
      </c>
      <c r="H131" s="237">
        <v>9802</v>
      </c>
      <c r="I131" s="237">
        <v>-1750</v>
      </c>
      <c r="J131" s="159"/>
    </row>
    <row r="133" spans="1:10">
      <c r="G133" s="79">
        <f>64/125</f>
        <v>0.51200000000000001</v>
      </c>
    </row>
    <row r="134" spans="1:10">
      <c r="G134" s="79">
        <f>53/125</f>
        <v>0.42399999999999999</v>
      </c>
    </row>
    <row r="135" spans="1:10">
      <c r="G135" s="159">
        <f>SUM(C127+C128+C126+C124+C131+C129)</f>
        <v>251423</v>
      </c>
    </row>
    <row r="136" spans="1:10">
      <c r="G136" s="79">
        <f>G135/1810884</f>
        <v>0.13883992569374956</v>
      </c>
    </row>
  </sheetData>
  <mergeCells count="1">
    <mergeCell ref="H1:I1"/>
  </mergeCells>
  <hyperlinks>
    <hyperlink ref="H1:I1" location="Index!A1" display="Regresar al Índice" xr:uid="{C72BD909-4430-41CC-9716-A663F5BC19D3}"/>
  </hyperlinks>
  <pageMargins left="0.7" right="0.7" top="0.75" bottom="0.75" header="0.3" footer="0.3"/>
  <pageSetup paperSize="9" orientation="portrait" horizontalDpi="300" verticalDpi="300"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791"/>
  <dimension ref="A1:R30"/>
  <sheetViews>
    <sheetView zoomScale="106" zoomScaleNormal="106" workbookViewId="0">
      <pane xSplit="12" topLeftCell="M1" activePane="topRight" state="frozen"/>
      <selection activeCell="B19" sqref="B19"/>
      <selection pane="topRight" activeCell="B19" sqref="B19"/>
    </sheetView>
  </sheetViews>
  <sheetFormatPr baseColWidth="10" defaultColWidth="15.28515625" defaultRowHeight="12"/>
  <cols>
    <col min="1" max="10" width="15.28515625" style="61"/>
    <col min="11" max="11" width="5" style="61" hidden="1" customWidth="1"/>
    <col min="12" max="12" width="21.42578125" style="61" hidden="1" customWidth="1"/>
    <col min="13" max="13" width="13.85546875" style="61" hidden="1" customWidth="1"/>
    <col min="14" max="14" width="12.42578125" style="61" hidden="1" customWidth="1"/>
    <col min="15" max="15" width="9.7109375" style="61" hidden="1" customWidth="1"/>
    <col min="16" max="16" width="10.7109375" style="61" customWidth="1"/>
    <col min="17" max="17" width="9.7109375" style="61" customWidth="1"/>
    <col min="18" max="19" width="14.5703125" style="61" customWidth="1"/>
    <col min="20" max="24" width="15.28515625" style="61" customWidth="1"/>
    <col min="25" max="16384" width="15.28515625" style="61"/>
  </cols>
  <sheetData>
    <row r="1" spans="1:18" ht="15">
      <c r="A1" t="s">
        <v>1858</v>
      </c>
      <c r="H1" s="688" t="s">
        <v>38</v>
      </c>
      <c r="I1" s="688"/>
      <c r="P1" s="165"/>
      <c r="Q1" s="165"/>
      <c r="R1" s="165"/>
    </row>
    <row r="2" spans="1:18">
      <c r="A2" s="61" t="s">
        <v>153</v>
      </c>
    </row>
    <row r="5" spans="1:18">
      <c r="A5" s="61" t="s">
        <v>325</v>
      </c>
      <c r="B5" s="166" t="s">
        <v>326</v>
      </c>
      <c r="C5" s="166" t="s">
        <v>283</v>
      </c>
      <c r="D5" s="166" t="s">
        <v>327</v>
      </c>
      <c r="E5" s="166" t="s">
        <v>328</v>
      </c>
      <c r="F5" s="166" t="s">
        <v>329</v>
      </c>
      <c r="G5" s="166" t="s">
        <v>330</v>
      </c>
      <c r="H5" s="166" t="s">
        <v>288</v>
      </c>
      <c r="I5" s="166" t="s">
        <v>331</v>
      </c>
    </row>
    <row r="6" spans="1:18">
      <c r="A6" s="61">
        <v>2013</v>
      </c>
      <c r="B6" s="171">
        <v>70246</v>
      </c>
      <c r="C6" s="171">
        <v>282499</v>
      </c>
      <c r="D6" s="171">
        <v>98394</v>
      </c>
      <c r="E6" s="171">
        <v>9369</v>
      </c>
      <c r="F6" s="171">
        <v>347298</v>
      </c>
      <c r="G6" s="171">
        <v>3034</v>
      </c>
      <c r="H6" s="171">
        <v>523456</v>
      </c>
      <c r="I6" s="171">
        <v>62952</v>
      </c>
      <c r="L6" s="219" t="s">
        <v>332</v>
      </c>
      <c r="M6" s="233" t="s">
        <v>589</v>
      </c>
      <c r="N6" s="233" t="s">
        <v>1028</v>
      </c>
    </row>
    <row r="7" spans="1:18">
      <c r="A7" s="61">
        <v>2014</v>
      </c>
      <c r="B7" s="171">
        <v>77509</v>
      </c>
      <c r="C7" s="171">
        <v>295797</v>
      </c>
      <c r="D7" s="171">
        <v>107248</v>
      </c>
      <c r="E7" s="171">
        <v>9548</v>
      </c>
      <c r="F7" s="171">
        <v>363344</v>
      </c>
      <c r="G7" s="171">
        <v>2860</v>
      </c>
      <c r="H7" s="171">
        <v>540644</v>
      </c>
      <c r="I7" s="171">
        <v>66390</v>
      </c>
      <c r="K7" s="234"/>
      <c r="L7" s="219" t="s">
        <v>326</v>
      </c>
      <c r="M7" s="61">
        <v>111767</v>
      </c>
      <c r="N7" s="61">
        <v>108146</v>
      </c>
      <c r="O7" s="167">
        <f t="shared" ref="O7:O14" si="0">N7/$N$15</f>
        <v>5.9206985752022226E-2</v>
      </c>
    </row>
    <row r="8" spans="1:18">
      <c r="A8" s="61">
        <v>2015</v>
      </c>
      <c r="B8" s="171">
        <v>82606</v>
      </c>
      <c r="C8" s="171">
        <v>312586</v>
      </c>
      <c r="D8" s="171">
        <v>119587</v>
      </c>
      <c r="E8" s="171">
        <v>9329</v>
      </c>
      <c r="F8" s="171">
        <v>385457</v>
      </c>
      <c r="G8" s="171">
        <v>2875</v>
      </c>
      <c r="H8" s="171">
        <v>551836</v>
      </c>
      <c r="I8" s="171">
        <v>70979</v>
      </c>
      <c r="K8" s="234"/>
      <c r="L8" s="219" t="s">
        <v>283</v>
      </c>
      <c r="M8" s="61">
        <v>366999</v>
      </c>
      <c r="N8" s="61">
        <v>382052</v>
      </c>
      <c r="O8" s="167">
        <f t="shared" si="0"/>
        <v>0.2091630510655188</v>
      </c>
    </row>
    <row r="9" spans="1:18">
      <c r="A9" s="61">
        <v>2016</v>
      </c>
      <c r="B9" s="171">
        <v>89558</v>
      </c>
      <c r="C9" s="171">
        <v>334254</v>
      </c>
      <c r="D9" s="171">
        <v>130890</v>
      </c>
      <c r="E9" s="171">
        <v>9329</v>
      </c>
      <c r="F9" s="171">
        <v>407270</v>
      </c>
      <c r="G9" s="171">
        <v>3040</v>
      </c>
      <c r="H9" s="171">
        <v>575641</v>
      </c>
      <c r="I9" s="171">
        <v>74255</v>
      </c>
      <c r="K9" s="234"/>
      <c r="L9" s="219" t="s">
        <v>327</v>
      </c>
      <c r="M9" s="61">
        <v>133149</v>
      </c>
      <c r="N9" s="61">
        <v>137423</v>
      </c>
      <c r="O9" s="167">
        <f t="shared" si="0"/>
        <v>7.5235344839385182E-2</v>
      </c>
    </row>
    <row r="10" spans="1:18">
      <c r="A10" s="61">
        <v>2017</v>
      </c>
      <c r="B10" s="171">
        <v>96726</v>
      </c>
      <c r="C10" s="171">
        <v>343480</v>
      </c>
      <c r="D10" s="171">
        <v>144472</v>
      </c>
      <c r="E10" s="171">
        <v>9194</v>
      </c>
      <c r="F10" s="171">
        <v>435724</v>
      </c>
      <c r="G10" s="171">
        <v>3204</v>
      </c>
      <c r="H10" s="171">
        <v>605107</v>
      </c>
      <c r="I10" s="171">
        <v>79961</v>
      </c>
      <c r="K10" s="234"/>
      <c r="L10" s="219" t="s">
        <v>328</v>
      </c>
      <c r="M10" s="61">
        <v>9984</v>
      </c>
      <c r="N10" s="61">
        <v>9603</v>
      </c>
      <c r="O10" s="167">
        <f t="shared" si="0"/>
        <v>5.2573806167280296E-3</v>
      </c>
    </row>
    <row r="11" spans="1:18">
      <c r="A11" s="61">
        <v>2018</v>
      </c>
      <c r="B11" s="171">
        <v>104065</v>
      </c>
      <c r="C11" s="171">
        <v>354114</v>
      </c>
      <c r="D11" s="171">
        <v>141254</v>
      </c>
      <c r="E11" s="171">
        <v>9458</v>
      </c>
      <c r="F11" s="171">
        <v>452017</v>
      </c>
      <c r="G11" s="171">
        <v>2703</v>
      </c>
      <c r="H11" s="171">
        <v>614655</v>
      </c>
      <c r="I11" s="171">
        <v>82734</v>
      </c>
      <c r="K11" s="234"/>
      <c r="L11" s="219" t="s">
        <v>329</v>
      </c>
      <c r="M11" s="61">
        <v>452541</v>
      </c>
      <c r="N11" s="61">
        <v>473006</v>
      </c>
      <c r="O11" s="167">
        <f t="shared" si="0"/>
        <v>0.25895788566032052</v>
      </c>
    </row>
    <row r="12" spans="1:18">
      <c r="A12" s="61">
        <v>2019</v>
      </c>
      <c r="B12" s="171">
        <v>109333</v>
      </c>
      <c r="C12" s="171">
        <v>363625</v>
      </c>
      <c r="D12" s="171">
        <v>141943</v>
      </c>
      <c r="E12" s="171">
        <v>9697</v>
      </c>
      <c r="F12" s="171">
        <v>458198</v>
      </c>
      <c r="G12" s="171">
        <v>2683</v>
      </c>
      <c r="H12" s="171">
        <v>640252</v>
      </c>
      <c r="I12" s="171">
        <v>86968</v>
      </c>
      <c r="K12" s="234"/>
      <c r="L12" s="219" t="s">
        <v>330</v>
      </c>
      <c r="M12" s="61">
        <v>2738</v>
      </c>
      <c r="N12" s="61">
        <v>2577</v>
      </c>
      <c r="O12" s="167">
        <f t="shared" si="0"/>
        <v>1.4108372226708458E-3</v>
      </c>
    </row>
    <row r="13" spans="1:18">
      <c r="A13" s="61">
        <v>2020</v>
      </c>
      <c r="B13" s="171">
        <v>111767</v>
      </c>
      <c r="C13" s="171">
        <v>366999</v>
      </c>
      <c r="D13" s="171">
        <v>133149</v>
      </c>
      <c r="E13" s="171">
        <v>9984</v>
      </c>
      <c r="F13" s="171">
        <v>452541</v>
      </c>
      <c r="G13" s="171">
        <v>2738</v>
      </c>
      <c r="H13" s="171">
        <v>614772</v>
      </c>
      <c r="I13" s="171">
        <v>88417</v>
      </c>
      <c r="J13" s="171"/>
      <c r="K13" s="234"/>
      <c r="L13" s="219" t="s">
        <v>288</v>
      </c>
      <c r="M13" s="61">
        <v>614772</v>
      </c>
      <c r="N13" s="61">
        <v>620513</v>
      </c>
      <c r="O13" s="167">
        <f>N13/$N$15</f>
        <v>0.33971394549908984</v>
      </c>
    </row>
    <row r="14" spans="1:18">
      <c r="A14" s="172">
        <v>44378</v>
      </c>
      <c r="B14" s="171">
        <v>108146</v>
      </c>
      <c r="C14" s="171">
        <v>382052</v>
      </c>
      <c r="D14" s="171">
        <v>137423</v>
      </c>
      <c r="E14" s="171">
        <v>9603</v>
      </c>
      <c r="F14" s="171">
        <v>473006</v>
      </c>
      <c r="G14" s="171">
        <v>2577</v>
      </c>
      <c r="H14" s="171">
        <v>620513</v>
      </c>
      <c r="I14" s="171">
        <v>93255</v>
      </c>
      <c r="J14" s="235"/>
      <c r="K14" s="234"/>
      <c r="L14" s="219" t="s">
        <v>331</v>
      </c>
      <c r="M14" s="61">
        <v>88417</v>
      </c>
      <c r="N14" s="61">
        <v>93255</v>
      </c>
      <c r="O14" s="167">
        <f t="shared" si="0"/>
        <v>5.1054569344264542E-2</v>
      </c>
    </row>
    <row r="15" spans="1:18">
      <c r="L15" s="219" t="s">
        <v>333</v>
      </c>
      <c r="M15" s="61">
        <v>1780367</v>
      </c>
      <c r="N15" s="61">
        <f>SUM(N7:N14)</f>
        <v>1826575</v>
      </c>
      <c r="O15" s="167">
        <f>SUM(O7:O14)</f>
        <v>1</v>
      </c>
    </row>
    <row r="16" spans="1:18">
      <c r="A16" s="61" t="s">
        <v>960</v>
      </c>
      <c r="B16" s="167">
        <f>B14/B13-1</f>
        <v>-3.23977560460601E-2</v>
      </c>
      <c r="C16" s="167">
        <f t="shared" ref="C16:H16" si="1">C14/C13-1</f>
        <v>4.1016460535314714E-2</v>
      </c>
      <c r="D16" s="167">
        <f t="shared" si="1"/>
        <v>3.2099377389240624E-2</v>
      </c>
      <c r="E16" s="167">
        <f t="shared" si="1"/>
        <v>-3.8161057692307709E-2</v>
      </c>
      <c r="F16" s="167">
        <f t="shared" si="1"/>
        <v>4.5222421835811488E-2</v>
      </c>
      <c r="G16" s="167">
        <f t="shared" si="1"/>
        <v>-5.8802045288531724E-2</v>
      </c>
      <c r="H16" s="167">
        <f t="shared" si="1"/>
        <v>9.3384213985021614E-3</v>
      </c>
      <c r="I16" s="167">
        <f>I14/I13-1</f>
        <v>5.4717984098080708E-2</v>
      </c>
    </row>
    <row r="17" spans="1:12">
      <c r="A17" s="61" t="s">
        <v>961</v>
      </c>
      <c r="B17" s="171">
        <f>B14-B13</f>
        <v>-3621</v>
      </c>
      <c r="C17" s="171">
        <f t="shared" ref="C17:H17" si="2">C14-C13</f>
        <v>15053</v>
      </c>
      <c r="D17" s="171">
        <f t="shared" si="2"/>
        <v>4274</v>
      </c>
      <c r="E17" s="171">
        <f t="shared" si="2"/>
        <v>-381</v>
      </c>
      <c r="F17" s="171">
        <f t="shared" si="2"/>
        <v>20465</v>
      </c>
      <c r="G17" s="171">
        <f t="shared" si="2"/>
        <v>-161</v>
      </c>
      <c r="H17" s="171">
        <f t="shared" si="2"/>
        <v>5741</v>
      </c>
      <c r="I17" s="171">
        <f>I14-I13</f>
        <v>4838</v>
      </c>
      <c r="J17" s="171"/>
    </row>
    <row r="19" spans="1:12">
      <c r="L19" s="62"/>
    </row>
    <row r="20" spans="1:12">
      <c r="L20" s="62"/>
    </row>
    <row r="21" spans="1:12">
      <c r="L21" s="62"/>
    </row>
    <row r="22" spans="1:12">
      <c r="L22" s="62"/>
    </row>
    <row r="23" spans="1:12">
      <c r="L23" s="62"/>
    </row>
    <row r="24" spans="1:12">
      <c r="L24" s="62"/>
    </row>
    <row r="25" spans="1:12">
      <c r="L25" s="62"/>
    </row>
    <row r="26" spans="1:12">
      <c r="L26" s="62"/>
    </row>
    <row r="27" spans="1:12">
      <c r="L27" s="62"/>
    </row>
    <row r="28" spans="1:12">
      <c r="L28" s="62"/>
    </row>
    <row r="29" spans="1:12">
      <c r="L29" s="234"/>
    </row>
    <row r="30" spans="1:12">
      <c r="L30" s="234"/>
    </row>
  </sheetData>
  <mergeCells count="2">
    <mergeCell ref="H1:I1"/>
    <mergeCell ref="P1:R1"/>
  </mergeCells>
  <hyperlinks>
    <hyperlink ref="H1:I1" location="Index!A1" display="Regresar al Índice" xr:uid="{00000000-0004-0000-6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DC0B2-6489-4FC3-89BF-71C129D386FB}">
  <sheetPr codeName="Hoja18"/>
  <dimension ref="A1:I26"/>
  <sheetViews>
    <sheetView workbookViewId="0">
      <selection activeCell="B19" sqref="B19"/>
    </sheetView>
  </sheetViews>
  <sheetFormatPr baseColWidth="10" defaultRowHeight="12"/>
  <cols>
    <col min="1" max="1" width="22.5703125" style="421" customWidth="1"/>
    <col min="2" max="2" width="13.7109375" style="421" customWidth="1"/>
    <col min="3" max="3" width="14.140625" style="421" customWidth="1"/>
    <col min="4" max="4" width="13.28515625" style="421" customWidth="1"/>
    <col min="5" max="5" width="12.7109375" style="421" customWidth="1"/>
    <col min="6" max="16384" width="11.42578125" style="421"/>
  </cols>
  <sheetData>
    <row r="1" spans="1:9" ht="15">
      <c r="A1" t="s">
        <v>1756</v>
      </c>
      <c r="H1" s="688" t="s">
        <v>38</v>
      </c>
      <c r="I1" s="688"/>
    </row>
    <row r="2" spans="1:9">
      <c r="A2" s="583" t="s">
        <v>1523</v>
      </c>
    </row>
    <row r="6" spans="1:9" ht="24">
      <c r="A6" s="584" t="s">
        <v>787</v>
      </c>
      <c r="B6" s="585" t="s">
        <v>1524</v>
      </c>
      <c r="C6" s="585" t="s">
        <v>1525</v>
      </c>
      <c r="D6" s="585" t="s">
        <v>1526</v>
      </c>
      <c r="E6" s="585" t="s">
        <v>1527</v>
      </c>
      <c r="F6" s="585" t="s">
        <v>1528</v>
      </c>
    </row>
    <row r="7" spans="1:9">
      <c r="A7" s="586" t="s">
        <v>168</v>
      </c>
      <c r="B7" s="602">
        <v>8600</v>
      </c>
      <c r="C7" s="596">
        <v>5250</v>
      </c>
      <c r="D7" s="593">
        <v>2300</v>
      </c>
      <c r="E7" s="593">
        <v>23000</v>
      </c>
      <c r="F7" s="596">
        <v>8</v>
      </c>
    </row>
    <row r="8" spans="1:9">
      <c r="A8" s="586" t="s">
        <v>57</v>
      </c>
      <c r="B8" s="603">
        <v>20619.951314508278</v>
      </c>
      <c r="C8" s="598">
        <v>19800</v>
      </c>
      <c r="D8" s="591">
        <v>2200</v>
      </c>
      <c r="E8" s="591">
        <v>98000</v>
      </c>
      <c r="F8" s="598">
        <v>2054</v>
      </c>
    </row>
    <row r="9" spans="1:9">
      <c r="A9" s="586" t="s">
        <v>1529</v>
      </c>
      <c r="B9" s="602">
        <v>14308.663265306122</v>
      </c>
      <c r="C9" s="596">
        <v>11500</v>
      </c>
      <c r="D9" s="593">
        <v>1750</v>
      </c>
      <c r="E9" s="593">
        <v>88000</v>
      </c>
      <c r="F9" s="596">
        <v>392</v>
      </c>
    </row>
    <row r="10" spans="1:9">
      <c r="A10" s="586" t="s">
        <v>157</v>
      </c>
      <c r="B10" s="603">
        <v>9242.652173913044</v>
      </c>
      <c r="C10" s="598">
        <v>8850</v>
      </c>
      <c r="D10" s="591">
        <v>3500</v>
      </c>
      <c r="E10" s="591">
        <v>30000</v>
      </c>
      <c r="F10" s="598">
        <v>230</v>
      </c>
    </row>
    <row r="11" spans="1:9">
      <c r="A11" s="586" t="s">
        <v>1530</v>
      </c>
      <c r="B11" s="602">
        <v>6177.7777777777774</v>
      </c>
      <c r="C11" s="596">
        <v>5300</v>
      </c>
      <c r="D11" s="593">
        <v>3300</v>
      </c>
      <c r="E11" s="593">
        <v>12000</v>
      </c>
      <c r="F11" s="596">
        <v>9</v>
      </c>
    </row>
    <row r="12" spans="1:9">
      <c r="A12" s="586" t="s">
        <v>154</v>
      </c>
      <c r="B12" s="603">
        <v>22261.780365566039</v>
      </c>
      <c r="C12" s="598">
        <v>19000</v>
      </c>
      <c r="D12" s="591">
        <v>2600</v>
      </c>
      <c r="E12" s="591">
        <v>100000</v>
      </c>
      <c r="F12" s="598">
        <v>3392</v>
      </c>
    </row>
    <row r="13" spans="1:9">
      <c r="A13" s="586" t="s">
        <v>1531</v>
      </c>
      <c r="B13" s="604">
        <v>20661.387838948234</v>
      </c>
      <c r="C13" s="599">
        <v>18000</v>
      </c>
      <c r="D13" s="605">
        <v>1750</v>
      </c>
      <c r="E13" s="605">
        <v>100000</v>
      </c>
      <c r="F13" s="599">
        <v>6085</v>
      </c>
    </row>
    <row r="21" spans="2:6">
      <c r="B21" s="438"/>
      <c r="C21" s="438"/>
      <c r="D21" s="438"/>
      <c r="E21" s="438"/>
      <c r="F21" s="438"/>
    </row>
    <row r="22" spans="2:6">
      <c r="B22" s="438"/>
      <c r="C22" s="438"/>
      <c r="D22" s="438"/>
      <c r="E22" s="438"/>
      <c r="F22" s="438"/>
    </row>
    <row r="23" spans="2:6">
      <c r="B23" s="438"/>
      <c r="C23" s="438"/>
      <c r="D23" s="438"/>
      <c r="E23" s="438"/>
      <c r="F23" s="438"/>
    </row>
    <row r="24" spans="2:6">
      <c r="B24" s="438"/>
      <c r="C24" s="438"/>
      <c r="D24" s="438"/>
      <c r="E24" s="438"/>
      <c r="F24" s="438"/>
    </row>
    <row r="25" spans="2:6">
      <c r="B25" s="438"/>
      <c r="C25" s="438"/>
      <c r="D25" s="438"/>
      <c r="E25" s="438"/>
      <c r="F25" s="438"/>
    </row>
    <row r="26" spans="2:6">
      <c r="B26" s="438"/>
      <c r="C26" s="438"/>
      <c r="D26" s="438"/>
      <c r="E26" s="438"/>
      <c r="F26" s="438"/>
    </row>
  </sheetData>
  <mergeCells count="1">
    <mergeCell ref="H1:I1"/>
  </mergeCells>
  <hyperlinks>
    <hyperlink ref="H1:I1" location="Index!A1" display="Regresar al Índice" xr:uid="{F7CF442F-0E42-46CB-AA85-FC4F6164154A}"/>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801"/>
  <dimension ref="A1:P25"/>
  <sheetViews>
    <sheetView zoomScale="106" zoomScaleNormal="106" workbookViewId="0">
      <selection activeCell="B19" sqref="B19"/>
    </sheetView>
  </sheetViews>
  <sheetFormatPr baseColWidth="10" defaultColWidth="11.42578125" defaultRowHeight="12"/>
  <cols>
    <col min="1" max="1" width="34.85546875" style="61" customWidth="1"/>
    <col min="2" max="2" width="13.140625" style="61" customWidth="1"/>
    <col min="3" max="12" width="11.42578125" style="61"/>
    <col min="13" max="13" width="0" style="61" hidden="1" customWidth="1"/>
    <col min="14" max="14" width="26.28515625" style="61" hidden="1" customWidth="1"/>
    <col min="15" max="16" width="11.42578125" style="61" hidden="1" customWidth="1"/>
    <col min="17" max="17" width="11.42578125" style="61" customWidth="1"/>
    <col min="18" max="16384" width="11.42578125" style="61"/>
  </cols>
  <sheetData>
    <row r="1" spans="1:14" ht="15" customHeight="1">
      <c r="A1" t="s">
        <v>1859</v>
      </c>
      <c r="H1" s="688" t="s">
        <v>38</v>
      </c>
      <c r="I1" s="688"/>
      <c r="J1" s="63"/>
    </row>
    <row r="4" spans="1:14">
      <c r="A4" s="61" t="s">
        <v>312</v>
      </c>
      <c r="B4" s="228" t="s">
        <v>1028</v>
      </c>
      <c r="C4" s="166" t="s">
        <v>314</v>
      </c>
      <c r="N4" s="61" t="s">
        <v>334</v>
      </c>
    </row>
    <row r="5" spans="1:14">
      <c r="A5" s="61" t="s">
        <v>326</v>
      </c>
      <c r="B5" s="171">
        <v>108146</v>
      </c>
      <c r="C5" s="167">
        <f t="shared" ref="C5:C12" si="0">B5/$B$13</f>
        <v>5.9206985752022226E-2</v>
      </c>
      <c r="D5" s="229"/>
      <c r="N5" s="61">
        <v>108770</v>
      </c>
    </row>
    <row r="6" spans="1:14">
      <c r="A6" s="61" t="s">
        <v>283</v>
      </c>
      <c r="B6" s="171">
        <v>382052</v>
      </c>
      <c r="C6" s="167">
        <f t="shared" si="0"/>
        <v>0.2091630510655188</v>
      </c>
      <c r="D6" s="229"/>
      <c r="N6" s="61">
        <v>364270</v>
      </c>
    </row>
    <row r="7" spans="1:14">
      <c r="A7" s="61" t="s">
        <v>327</v>
      </c>
      <c r="B7" s="171">
        <v>137423</v>
      </c>
      <c r="C7" s="167">
        <f t="shared" si="0"/>
        <v>7.5235344839385182E-2</v>
      </c>
      <c r="D7" s="229"/>
      <c r="N7" s="61">
        <v>150933</v>
      </c>
    </row>
    <row r="8" spans="1:14">
      <c r="A8" s="61" t="s">
        <v>328</v>
      </c>
      <c r="B8" s="171">
        <v>9603</v>
      </c>
      <c r="C8" s="167">
        <f t="shared" si="0"/>
        <v>5.2573806167280296E-3</v>
      </c>
      <c r="D8" s="229"/>
      <c r="N8" s="61">
        <v>9755</v>
      </c>
    </row>
    <row r="9" spans="1:14">
      <c r="A9" s="61" t="s">
        <v>329</v>
      </c>
      <c r="B9" s="171">
        <v>473006</v>
      </c>
      <c r="C9" s="167">
        <f t="shared" si="0"/>
        <v>0.25895788566032052</v>
      </c>
      <c r="D9" s="229"/>
      <c r="N9" s="61">
        <v>464598</v>
      </c>
    </row>
    <row r="10" spans="1:14">
      <c r="A10" s="61" t="s">
        <v>330</v>
      </c>
      <c r="B10" s="171">
        <v>2577</v>
      </c>
      <c r="C10" s="167">
        <f t="shared" si="0"/>
        <v>1.4108372226708458E-3</v>
      </c>
      <c r="D10" s="229"/>
      <c r="N10" s="61">
        <v>2733</v>
      </c>
    </row>
    <row r="11" spans="1:14">
      <c r="A11" s="61" t="s">
        <v>288</v>
      </c>
      <c r="B11" s="171">
        <v>620513</v>
      </c>
      <c r="C11" s="167">
        <f t="shared" si="0"/>
        <v>0.33971394549908984</v>
      </c>
      <c r="D11" s="229"/>
      <c r="N11" s="61">
        <v>641445</v>
      </c>
    </row>
    <row r="12" spans="1:14">
      <c r="A12" s="61" t="s">
        <v>331</v>
      </c>
      <c r="B12" s="171">
        <v>93255</v>
      </c>
      <c r="C12" s="167">
        <f t="shared" si="0"/>
        <v>5.1054569344264542E-2</v>
      </c>
      <c r="D12" s="229"/>
      <c r="N12" s="61">
        <v>86187</v>
      </c>
    </row>
    <row r="13" spans="1:14">
      <c r="A13" s="61" t="s">
        <v>53</v>
      </c>
      <c r="B13" s="230">
        <f>SUM(B5:B12)</f>
        <v>1826575</v>
      </c>
      <c r="C13" s="231">
        <f>SUM(C5:C12)</f>
        <v>1</v>
      </c>
      <c r="D13" s="229"/>
      <c r="N13" s="61">
        <v>1828691</v>
      </c>
    </row>
    <row r="16" spans="1:14">
      <c r="C16" s="232"/>
    </row>
    <row r="17" spans="1:3">
      <c r="A17" s="219"/>
      <c r="C17" s="232"/>
    </row>
    <row r="18" spans="1:3">
      <c r="A18" s="219"/>
      <c r="C18" s="232"/>
    </row>
    <row r="19" spans="1:3">
      <c r="A19" s="219"/>
      <c r="C19" s="232"/>
    </row>
    <row r="20" spans="1:3">
      <c r="A20" s="219"/>
      <c r="C20" s="232"/>
    </row>
    <row r="21" spans="1:3">
      <c r="A21" s="219"/>
      <c r="C21" s="232"/>
    </row>
    <row r="22" spans="1:3">
      <c r="A22" s="219"/>
      <c r="C22" s="232"/>
    </row>
    <row r="23" spans="1:3">
      <c r="A23" s="219"/>
      <c r="C23" s="232"/>
    </row>
    <row r="24" spans="1:3">
      <c r="A24" s="219"/>
      <c r="C24" s="168"/>
    </row>
    <row r="25" spans="1:3">
      <c r="C25" s="168"/>
    </row>
  </sheetData>
  <mergeCells count="1">
    <mergeCell ref="H1:J1"/>
  </mergeCells>
  <hyperlinks>
    <hyperlink ref="H1" location="Index!A1" display="Regresar al Índice" xr:uid="{00000000-0004-0000-6C00-000000000000}"/>
    <hyperlink ref="H1:I1" location="Index!A1" display="Regresar al Índice" xr:uid="{00000000-0004-0000-6C00-000001000000}"/>
  </hyperlinks>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81"/>
  <dimension ref="A1:P17"/>
  <sheetViews>
    <sheetView zoomScale="106" zoomScaleNormal="106" workbookViewId="0">
      <selection activeCell="B19" sqref="B19"/>
    </sheetView>
  </sheetViews>
  <sheetFormatPr baseColWidth="10" defaultColWidth="11.42578125" defaultRowHeight="12"/>
  <cols>
    <col min="1" max="1" width="15.140625" style="61" customWidth="1"/>
    <col min="2" max="16384" width="11.42578125" style="61"/>
  </cols>
  <sheetData>
    <row r="1" spans="1:16" ht="15" customHeight="1">
      <c r="A1" t="s">
        <v>1860</v>
      </c>
      <c r="B1" s="226"/>
      <c r="C1" s="226"/>
      <c r="D1" s="226"/>
      <c r="E1" s="226"/>
      <c r="F1" s="226"/>
      <c r="G1" s="226"/>
      <c r="H1" s="688" t="s">
        <v>38</v>
      </c>
      <c r="I1" s="688"/>
      <c r="J1" s="222"/>
      <c r="K1" s="227"/>
      <c r="L1" s="227"/>
      <c r="O1" s="165"/>
      <c r="P1" s="165"/>
    </row>
    <row r="2" spans="1:16">
      <c r="A2" s="61" t="s">
        <v>153</v>
      </c>
    </row>
    <row r="5" spans="1:16">
      <c r="A5" s="61" t="s">
        <v>325</v>
      </c>
      <c r="B5" s="61" t="s">
        <v>335</v>
      </c>
    </row>
    <row r="6" spans="1:16">
      <c r="A6" s="61">
        <v>2013</v>
      </c>
      <c r="B6" s="171">
        <v>70246</v>
      </c>
    </row>
    <row r="7" spans="1:16">
      <c r="A7" s="61">
        <v>2014</v>
      </c>
      <c r="B7" s="171">
        <v>77509</v>
      </c>
    </row>
    <row r="8" spans="1:16">
      <c r="A8" s="61">
        <v>2015</v>
      </c>
      <c r="B8" s="171">
        <v>82606</v>
      </c>
    </row>
    <row r="9" spans="1:16">
      <c r="A9" s="61">
        <v>2016</v>
      </c>
      <c r="B9" s="171">
        <v>89558</v>
      </c>
    </row>
    <row r="10" spans="1:16">
      <c r="A10" s="61">
        <v>2017</v>
      </c>
      <c r="B10" s="171">
        <v>96726</v>
      </c>
    </row>
    <row r="11" spans="1:16">
      <c r="A11" s="61">
        <v>2018</v>
      </c>
      <c r="B11" s="171">
        <v>104065</v>
      </c>
    </row>
    <row r="12" spans="1:16">
      <c r="A12" s="61">
        <v>2019</v>
      </c>
      <c r="B12" s="171">
        <v>109333</v>
      </c>
    </row>
    <row r="13" spans="1:16">
      <c r="A13" s="61">
        <v>2020</v>
      </c>
      <c r="B13" s="171">
        <v>111767</v>
      </c>
      <c r="C13" s="167"/>
    </row>
    <row r="14" spans="1:16">
      <c r="A14" s="172">
        <v>44378</v>
      </c>
      <c r="B14" s="171">
        <v>108146</v>
      </c>
      <c r="C14" s="171"/>
    </row>
    <row r="16" spans="1:16">
      <c r="A16" s="61" t="s">
        <v>1029</v>
      </c>
      <c r="B16" s="167">
        <f>B14/B13-1</f>
        <v>-3.23977560460601E-2</v>
      </c>
    </row>
    <row r="17" spans="1:2">
      <c r="A17" s="61" t="s">
        <v>1030</v>
      </c>
      <c r="B17" s="171">
        <f>B14-B13</f>
        <v>-3621</v>
      </c>
    </row>
  </sheetData>
  <mergeCells count="2">
    <mergeCell ref="H1:I1"/>
    <mergeCell ref="O1:P1"/>
  </mergeCells>
  <hyperlinks>
    <hyperlink ref="H1:I1" location="Index!A1" display="Regresar al Índice" xr:uid="{00000000-0004-0000-6D00-000000000000}"/>
  </hyperlink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82"/>
  <dimension ref="A1:P23"/>
  <sheetViews>
    <sheetView zoomScale="106" zoomScaleNormal="106" workbookViewId="0">
      <selection activeCell="B19" sqref="B19"/>
    </sheetView>
  </sheetViews>
  <sheetFormatPr baseColWidth="10" defaultColWidth="11.42578125" defaultRowHeight="12"/>
  <cols>
    <col min="1" max="1" width="22.7109375" style="61" customWidth="1"/>
    <col min="2" max="10" width="11.42578125" style="61"/>
    <col min="11" max="11" width="11.42578125" style="61" customWidth="1"/>
    <col min="12" max="12" width="25.5703125" style="61" hidden="1" customWidth="1"/>
    <col min="13" max="14" width="11.42578125" style="61" hidden="1" customWidth="1"/>
    <col min="15" max="18" width="11.42578125" style="61" customWidth="1"/>
    <col min="19" max="16384" width="11.42578125" style="61"/>
  </cols>
  <sheetData>
    <row r="1" spans="1:16" ht="15">
      <c r="A1" t="s">
        <v>1861</v>
      </c>
      <c r="H1" s="688" t="s">
        <v>38</v>
      </c>
      <c r="I1" s="688"/>
      <c r="J1" s="220"/>
      <c r="K1" s="220"/>
      <c r="L1" s="220"/>
      <c r="M1" s="220"/>
      <c r="N1" s="220"/>
      <c r="O1" s="220"/>
      <c r="P1" s="220"/>
    </row>
    <row r="2" spans="1:16">
      <c r="A2" s="61" t="s">
        <v>153</v>
      </c>
    </row>
    <row r="3" spans="1:16">
      <c r="L3" s="219" t="s">
        <v>517</v>
      </c>
      <c r="M3" s="223" t="s">
        <v>1028</v>
      </c>
    </row>
    <row r="4" spans="1:16">
      <c r="L4" s="219" t="s">
        <v>336</v>
      </c>
      <c r="M4" s="224">
        <v>83743</v>
      </c>
    </row>
    <row r="5" spans="1:16">
      <c r="A5" s="61" t="s">
        <v>312</v>
      </c>
      <c r="B5" s="61" t="s">
        <v>314</v>
      </c>
      <c r="L5" s="219" t="s">
        <v>337</v>
      </c>
      <c r="M5" s="224">
        <v>44</v>
      </c>
    </row>
    <row r="6" spans="1:16">
      <c r="A6" s="61" t="s">
        <v>338</v>
      </c>
      <c r="B6" s="167">
        <f>M4/$M$9</f>
        <v>0.77435133985538074</v>
      </c>
      <c r="L6" s="219" t="s">
        <v>339</v>
      </c>
      <c r="M6" s="224">
        <v>23245</v>
      </c>
    </row>
    <row r="7" spans="1:16">
      <c r="A7" s="61" t="s">
        <v>340</v>
      </c>
      <c r="B7" s="167">
        <f>M5/$M$9</f>
        <v>4.0685739648253289E-4</v>
      </c>
      <c r="L7" s="219" t="s">
        <v>341</v>
      </c>
      <c r="M7" s="224">
        <v>698</v>
      </c>
    </row>
    <row r="8" spans="1:16">
      <c r="A8" s="61" t="s">
        <v>342</v>
      </c>
      <c r="B8" s="167">
        <f>M6/$M$9</f>
        <v>0.21494091320991993</v>
      </c>
      <c r="L8" s="219" t="s">
        <v>343</v>
      </c>
      <c r="M8" s="224">
        <v>416</v>
      </c>
    </row>
    <row r="9" spans="1:16">
      <c r="A9" s="61" t="s">
        <v>344</v>
      </c>
      <c r="B9" s="167">
        <f>M7/$M$9</f>
        <v>6.454237789654726E-3</v>
      </c>
      <c r="L9" s="219" t="s">
        <v>326</v>
      </c>
      <c r="M9" s="224">
        <f>SUM(M4:M8)</f>
        <v>108146</v>
      </c>
    </row>
    <row r="10" spans="1:16">
      <c r="A10" s="61" t="s">
        <v>345</v>
      </c>
      <c r="B10" s="167">
        <f>M8/$M$9</f>
        <v>3.8466517485621289E-3</v>
      </c>
    </row>
    <row r="11" spans="1:16">
      <c r="A11" s="61" t="s">
        <v>53</v>
      </c>
      <c r="B11" s="167">
        <f>SUM(B6:B10)</f>
        <v>1</v>
      </c>
    </row>
    <row r="14" spans="1:16">
      <c r="B14" s="225">
        <f>B7+B9+B10</f>
        <v>1.0707746934699388E-2</v>
      </c>
    </row>
    <row r="17" spans="1:2">
      <c r="A17" s="62"/>
      <c r="B17" s="62"/>
    </row>
    <row r="18" spans="1:2">
      <c r="A18" s="215"/>
      <c r="B18" s="215"/>
    </row>
    <row r="19" spans="1:2">
      <c r="A19" s="62"/>
      <c r="B19" s="62"/>
    </row>
    <row r="20" spans="1:2">
      <c r="A20" s="215"/>
      <c r="B20" s="215"/>
    </row>
    <row r="21" spans="1:2">
      <c r="A21" s="62"/>
      <c r="B21" s="62"/>
    </row>
    <row r="22" spans="1:2">
      <c r="A22" s="62"/>
      <c r="B22" s="62"/>
    </row>
    <row r="23" spans="1:2">
      <c r="A23" s="215"/>
      <c r="B23" s="215"/>
    </row>
  </sheetData>
  <mergeCells count="1">
    <mergeCell ref="H1:I1"/>
  </mergeCells>
  <hyperlinks>
    <hyperlink ref="H1:I1" location="Index!A1" display="Regresar al Índice" xr:uid="{00000000-0004-0000-6E00-000000000000}"/>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83"/>
  <dimension ref="A1:P38"/>
  <sheetViews>
    <sheetView zoomScale="106" zoomScaleNormal="106" workbookViewId="0">
      <selection activeCell="B19" sqref="B19"/>
    </sheetView>
  </sheetViews>
  <sheetFormatPr baseColWidth="10" defaultColWidth="11.42578125" defaultRowHeight="12"/>
  <cols>
    <col min="1" max="1" width="11.5703125" style="61" bestFit="1" customWidth="1"/>
    <col min="2" max="2" width="14.28515625" style="61" customWidth="1"/>
    <col min="3" max="16384" width="11.42578125" style="61"/>
  </cols>
  <sheetData>
    <row r="1" spans="1:16" ht="15">
      <c r="A1" t="s">
        <v>1862</v>
      </c>
      <c r="B1" s="222"/>
      <c r="C1" s="222"/>
      <c r="D1" s="222"/>
      <c r="E1" s="222"/>
      <c r="F1" s="222"/>
      <c r="G1" s="222"/>
      <c r="H1" s="688" t="s">
        <v>38</v>
      </c>
      <c r="I1" s="688"/>
      <c r="J1" s="174"/>
      <c r="K1" s="174"/>
      <c r="O1" s="165"/>
      <c r="P1" s="165"/>
    </row>
    <row r="2" spans="1:16">
      <c r="A2" s="61" t="s">
        <v>153</v>
      </c>
    </row>
    <row r="5" spans="1:16">
      <c r="A5" s="61" t="s">
        <v>325</v>
      </c>
      <c r="B5" s="61" t="s">
        <v>335</v>
      </c>
    </row>
    <row r="6" spans="1:16">
      <c r="A6" s="61">
        <v>2013</v>
      </c>
      <c r="B6" s="171">
        <v>347298</v>
      </c>
    </row>
    <row r="7" spans="1:16">
      <c r="A7" s="61">
        <v>2014</v>
      </c>
      <c r="B7" s="171">
        <v>363344</v>
      </c>
    </row>
    <row r="8" spans="1:16">
      <c r="A8" s="61">
        <v>2015</v>
      </c>
      <c r="B8" s="171">
        <v>385457</v>
      </c>
    </row>
    <row r="9" spans="1:16">
      <c r="A9" s="61">
        <v>2016</v>
      </c>
      <c r="B9" s="171">
        <v>407270</v>
      </c>
    </row>
    <row r="10" spans="1:16">
      <c r="A10" s="61">
        <v>2017</v>
      </c>
      <c r="B10" s="171">
        <v>435724</v>
      </c>
    </row>
    <row r="11" spans="1:16">
      <c r="A11" s="61">
        <v>2018</v>
      </c>
      <c r="B11" s="171">
        <v>452017</v>
      </c>
    </row>
    <row r="12" spans="1:16">
      <c r="A12" s="61">
        <v>2019</v>
      </c>
      <c r="B12" s="171">
        <v>458198</v>
      </c>
    </row>
    <row r="13" spans="1:16">
      <c r="A13" s="61">
        <v>2020</v>
      </c>
      <c r="B13" s="171">
        <v>452541</v>
      </c>
    </row>
    <row r="14" spans="1:16">
      <c r="A14" s="172">
        <v>44378</v>
      </c>
      <c r="B14" s="171">
        <v>473006</v>
      </c>
    </row>
    <row r="16" spans="1:16">
      <c r="A16" s="61" t="s">
        <v>1031</v>
      </c>
      <c r="B16" s="167">
        <f>B14/B13-1</f>
        <v>4.5222421835811488E-2</v>
      </c>
    </row>
    <row r="17" spans="1:2">
      <c r="A17" s="61" t="s">
        <v>1032</v>
      </c>
      <c r="B17" s="171">
        <f>B14-B13</f>
        <v>20465</v>
      </c>
    </row>
    <row r="22" spans="1:2" hidden="1">
      <c r="A22" s="61">
        <v>2013</v>
      </c>
      <c r="B22" s="61">
        <v>347298</v>
      </c>
    </row>
    <row r="23" spans="1:2" hidden="1">
      <c r="A23" s="61">
        <v>2014</v>
      </c>
      <c r="B23" s="61">
        <v>363344</v>
      </c>
    </row>
    <row r="24" spans="1:2" hidden="1">
      <c r="A24" s="61">
        <v>2015</v>
      </c>
      <c r="B24" s="61">
        <v>385457</v>
      </c>
    </row>
    <row r="25" spans="1:2" hidden="1">
      <c r="A25" s="61">
        <v>2016</v>
      </c>
      <c r="B25" s="61">
        <v>407270</v>
      </c>
    </row>
    <row r="26" spans="1:2" hidden="1">
      <c r="A26" s="61">
        <v>2017</v>
      </c>
      <c r="B26" s="61">
        <v>435724</v>
      </c>
    </row>
    <row r="27" spans="1:2" hidden="1">
      <c r="A27" s="61">
        <v>2018</v>
      </c>
      <c r="B27" s="61">
        <v>452017</v>
      </c>
    </row>
    <row r="28" spans="1:2" hidden="1">
      <c r="A28" s="61">
        <v>43466</v>
      </c>
      <c r="B28" s="61">
        <v>454528</v>
      </c>
    </row>
    <row r="29" spans="1:2" hidden="1">
      <c r="A29" s="61">
        <v>43497</v>
      </c>
      <c r="B29" s="61">
        <v>457311</v>
      </c>
    </row>
    <row r="30" spans="1:2" hidden="1">
      <c r="A30" s="61">
        <v>43525</v>
      </c>
      <c r="B30" s="61">
        <v>458843</v>
      </c>
    </row>
    <row r="31" spans="1:2" hidden="1">
      <c r="A31" s="61">
        <v>43556</v>
      </c>
      <c r="B31" s="61">
        <v>459454</v>
      </c>
    </row>
    <row r="32" spans="1:2" hidden="1">
      <c r="A32" s="61">
        <v>43586</v>
      </c>
      <c r="B32" s="61">
        <v>460324</v>
      </c>
    </row>
    <row r="33" spans="1:2" hidden="1">
      <c r="A33" s="61">
        <v>43617</v>
      </c>
      <c r="B33" s="61">
        <v>460017</v>
      </c>
    </row>
    <row r="34" spans="1:2" hidden="1">
      <c r="A34" s="61">
        <v>43647</v>
      </c>
      <c r="B34" s="61">
        <v>461674</v>
      </c>
    </row>
    <row r="35" spans="1:2" hidden="1">
      <c r="A35" s="61">
        <v>43678</v>
      </c>
      <c r="B35" s="61">
        <v>461682</v>
      </c>
    </row>
    <row r="36" spans="1:2" hidden="1">
      <c r="A36" s="61" t="s">
        <v>346</v>
      </c>
      <c r="B36" s="61">
        <f>B35/B34-1</f>
        <v>1.7328244605430143E-5</v>
      </c>
    </row>
    <row r="37" spans="1:2" hidden="1">
      <c r="A37" s="61" t="s">
        <v>347</v>
      </c>
      <c r="B37" s="61">
        <f>B35-B34</f>
        <v>8</v>
      </c>
    </row>
    <row r="38" spans="1:2" hidden="1"/>
  </sheetData>
  <mergeCells count="3">
    <mergeCell ref="H1:I1"/>
    <mergeCell ref="J1:K1"/>
    <mergeCell ref="O1:P1"/>
  </mergeCells>
  <hyperlinks>
    <hyperlink ref="H1:I1" location="Index!A1" display="Regresar al Índice" xr:uid="{00000000-0004-0000-6F00-000000000000}"/>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84"/>
  <dimension ref="A1:P38"/>
  <sheetViews>
    <sheetView zoomScale="106" zoomScaleNormal="106" workbookViewId="0">
      <selection activeCell="B19" sqref="B19"/>
    </sheetView>
  </sheetViews>
  <sheetFormatPr baseColWidth="10" defaultColWidth="11.42578125" defaultRowHeight="12"/>
  <cols>
    <col min="1" max="1" width="57.42578125" style="61" customWidth="1"/>
    <col min="2" max="2" width="11.7109375" style="61" bestFit="1" customWidth="1"/>
    <col min="3" max="12" width="11.42578125" style="61"/>
    <col min="13" max="13" width="42.42578125" style="61" customWidth="1"/>
    <col min="14" max="14" width="20" style="61" customWidth="1"/>
    <col min="15" max="16384" width="11.42578125" style="61"/>
  </cols>
  <sheetData>
    <row r="1" spans="1:16" ht="15">
      <c r="A1" t="s">
        <v>1863</v>
      </c>
      <c r="H1" s="688" t="s">
        <v>38</v>
      </c>
      <c r="I1" s="688"/>
      <c r="O1" s="165" t="s">
        <v>278</v>
      </c>
      <c r="P1" s="165"/>
    </row>
    <row r="2" spans="1:16">
      <c r="A2" s="61" t="s">
        <v>153</v>
      </c>
    </row>
    <row r="4" spans="1:16">
      <c r="A4" s="218" t="s">
        <v>348</v>
      </c>
      <c r="B4" s="166" t="s">
        <v>314</v>
      </c>
    </row>
    <row r="5" spans="1:16">
      <c r="A5" s="62" t="s">
        <v>349</v>
      </c>
      <c r="B5" s="167">
        <f>B27/$B$37</f>
        <v>0.21340109850615002</v>
      </c>
      <c r="C5" s="168"/>
    </row>
    <row r="6" spans="1:16">
      <c r="A6" s="62" t="s">
        <v>350</v>
      </c>
      <c r="B6" s="167">
        <f t="shared" ref="B6:B14" si="0">B28/$B$37</f>
        <v>0.1230491790801808</v>
      </c>
      <c r="C6" s="168"/>
    </row>
    <row r="7" spans="1:16">
      <c r="A7" s="62" t="s">
        <v>351</v>
      </c>
      <c r="B7" s="167">
        <f t="shared" si="0"/>
        <v>0.10557794192885503</v>
      </c>
      <c r="C7" s="168"/>
    </row>
    <row r="8" spans="1:16">
      <c r="A8" s="62" t="s">
        <v>352</v>
      </c>
      <c r="B8" s="167">
        <f t="shared" si="0"/>
        <v>8.9472437981759217E-2</v>
      </c>
      <c r="C8" s="168"/>
    </row>
    <row r="9" spans="1:16">
      <c r="A9" s="62" t="s">
        <v>353</v>
      </c>
      <c r="B9" s="167">
        <f t="shared" si="0"/>
        <v>8.9248339344532621E-2</v>
      </c>
      <c r="C9" s="168"/>
    </row>
    <row r="10" spans="1:16">
      <c r="A10" s="62" t="s">
        <v>354</v>
      </c>
      <c r="B10" s="167">
        <f t="shared" si="0"/>
        <v>6.1068992782332569E-2</v>
      </c>
      <c r="C10" s="168"/>
    </row>
    <row r="11" spans="1:16">
      <c r="A11" s="62" t="s">
        <v>356</v>
      </c>
      <c r="B11" s="167">
        <f>B33/$B$37</f>
        <v>4.8293256322329947E-2</v>
      </c>
      <c r="C11" s="168"/>
    </row>
    <row r="12" spans="1:16">
      <c r="A12" s="62" t="s">
        <v>566</v>
      </c>
      <c r="B12" s="167">
        <f t="shared" si="0"/>
        <v>4.6813359661399642E-2</v>
      </c>
      <c r="C12" s="168"/>
    </row>
    <row r="13" spans="1:16">
      <c r="A13" s="62" t="s">
        <v>355</v>
      </c>
      <c r="B13" s="167">
        <f t="shared" si="0"/>
        <v>4.4348274651907167E-2</v>
      </c>
      <c r="C13" s="168"/>
    </row>
    <row r="14" spans="1:16">
      <c r="A14" s="62" t="s">
        <v>357</v>
      </c>
      <c r="B14" s="167">
        <f t="shared" si="0"/>
        <v>0.17872711974055297</v>
      </c>
    </row>
    <row r="15" spans="1:16">
      <c r="A15" s="61" t="s">
        <v>329</v>
      </c>
      <c r="B15" s="167">
        <f>SUM(B5:B14)</f>
        <v>1</v>
      </c>
    </row>
    <row r="26" spans="1:3" hidden="1">
      <c r="A26" s="218" t="s">
        <v>348</v>
      </c>
      <c r="B26" s="221" t="s">
        <v>1028</v>
      </c>
    </row>
    <row r="27" spans="1:3" hidden="1">
      <c r="A27" s="62" t="s">
        <v>349</v>
      </c>
      <c r="B27" s="215">
        <v>100940</v>
      </c>
      <c r="C27" s="216"/>
    </row>
    <row r="28" spans="1:3" hidden="1">
      <c r="A28" s="62" t="s">
        <v>350</v>
      </c>
      <c r="B28" s="215">
        <v>58203</v>
      </c>
      <c r="C28" s="216"/>
    </row>
    <row r="29" spans="1:3" hidden="1">
      <c r="A29" s="62" t="s">
        <v>351</v>
      </c>
      <c r="B29" s="215">
        <v>49939</v>
      </c>
      <c r="C29" s="216"/>
    </row>
    <row r="30" spans="1:3" hidden="1">
      <c r="A30" s="62" t="s">
        <v>352</v>
      </c>
      <c r="B30" s="215">
        <v>42321</v>
      </c>
      <c r="C30" s="216"/>
    </row>
    <row r="31" spans="1:3" hidden="1">
      <c r="A31" s="62" t="s">
        <v>353</v>
      </c>
      <c r="B31" s="215">
        <v>42215</v>
      </c>
      <c r="C31" s="216"/>
    </row>
    <row r="32" spans="1:3" hidden="1">
      <c r="A32" s="62" t="s">
        <v>354</v>
      </c>
      <c r="B32" s="215">
        <v>28886</v>
      </c>
      <c r="C32" s="216"/>
    </row>
    <row r="33" spans="1:3" hidden="1">
      <c r="A33" s="62" t="s">
        <v>356</v>
      </c>
      <c r="B33" s="215">
        <v>22843</v>
      </c>
      <c r="C33" s="216"/>
    </row>
    <row r="34" spans="1:3" hidden="1">
      <c r="A34" s="62" t="s">
        <v>566</v>
      </c>
      <c r="B34" s="215">
        <v>22143</v>
      </c>
      <c r="C34" s="216"/>
    </row>
    <row r="35" spans="1:3" hidden="1">
      <c r="A35" s="62" t="s">
        <v>355</v>
      </c>
      <c r="B35" s="215">
        <v>20977</v>
      </c>
      <c r="C35" s="216"/>
    </row>
    <row r="36" spans="1:3" hidden="1">
      <c r="A36" s="62" t="s">
        <v>357</v>
      </c>
      <c r="B36" s="215">
        <v>84539</v>
      </c>
      <c r="C36" s="216"/>
    </row>
    <row r="37" spans="1:3" hidden="1">
      <c r="A37" s="61" t="s">
        <v>329</v>
      </c>
      <c r="B37" s="61">
        <v>473006</v>
      </c>
    </row>
    <row r="38" spans="1:3" hidden="1"/>
  </sheetData>
  <mergeCells count="2">
    <mergeCell ref="H1:I1"/>
    <mergeCell ref="O1:P1"/>
  </mergeCells>
  <hyperlinks>
    <hyperlink ref="H1:I1" location="Index!A1" display="Regresar al Índice" xr:uid="{00000000-0004-0000-7000-000000000000}"/>
    <hyperlink ref="O1:P1" location="Index!B2" display="Regresar al índice" xr:uid="{00000000-0004-0000-7000-000001000000}"/>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85"/>
  <dimension ref="A1:P27"/>
  <sheetViews>
    <sheetView zoomScale="106" zoomScaleNormal="106" workbookViewId="0">
      <selection activeCell="B19" sqref="B19"/>
    </sheetView>
  </sheetViews>
  <sheetFormatPr baseColWidth="10" defaultColWidth="11.42578125" defaultRowHeight="12"/>
  <cols>
    <col min="1" max="16384" width="11.42578125" style="61"/>
  </cols>
  <sheetData>
    <row r="1" spans="1:16" ht="15">
      <c r="A1" t="s">
        <v>1864</v>
      </c>
      <c r="H1" s="688" t="s">
        <v>38</v>
      </c>
      <c r="I1" s="688"/>
      <c r="J1" s="220"/>
      <c r="K1" s="220"/>
      <c r="O1" s="165"/>
      <c r="P1" s="165"/>
    </row>
    <row r="2" spans="1:16">
      <c r="A2" s="61" t="s">
        <v>153</v>
      </c>
    </row>
    <row r="5" spans="1:16">
      <c r="A5" s="61" t="s">
        <v>325</v>
      </c>
      <c r="B5" s="61" t="s">
        <v>335</v>
      </c>
    </row>
    <row r="6" spans="1:16">
      <c r="A6" s="61">
        <v>2013</v>
      </c>
      <c r="B6" s="171">
        <v>282499</v>
      </c>
    </row>
    <row r="7" spans="1:16">
      <c r="A7" s="61">
        <v>2014</v>
      </c>
      <c r="B7" s="171">
        <v>295797</v>
      </c>
    </row>
    <row r="8" spans="1:16">
      <c r="A8" s="61">
        <v>2015</v>
      </c>
      <c r="B8" s="171">
        <v>312586</v>
      </c>
    </row>
    <row r="9" spans="1:16">
      <c r="A9" s="61">
        <v>2016</v>
      </c>
      <c r="B9" s="171">
        <v>334254</v>
      </c>
    </row>
    <row r="10" spans="1:16">
      <c r="A10" s="61">
        <v>2017</v>
      </c>
      <c r="B10" s="171">
        <v>343480</v>
      </c>
    </row>
    <row r="11" spans="1:16">
      <c r="A11" s="61">
        <v>2018</v>
      </c>
      <c r="B11" s="171">
        <v>354114</v>
      </c>
    </row>
    <row r="12" spans="1:16">
      <c r="A12" s="61">
        <v>2019</v>
      </c>
      <c r="B12" s="171">
        <v>363625</v>
      </c>
    </row>
    <row r="13" spans="1:16">
      <c r="A13" s="61">
        <v>2020</v>
      </c>
      <c r="B13" s="171">
        <v>366999</v>
      </c>
    </row>
    <row r="14" spans="1:16">
      <c r="A14" s="172">
        <v>44378</v>
      </c>
      <c r="B14" s="171">
        <v>382052</v>
      </c>
    </row>
    <row r="17" spans="1:2">
      <c r="A17" s="61" t="s">
        <v>1031</v>
      </c>
      <c r="B17" s="167">
        <f>B14/B13-1</f>
        <v>4.1016460535314714E-2</v>
      </c>
    </row>
    <row r="18" spans="1:2">
      <c r="A18" s="61" t="s">
        <v>1032</v>
      </c>
      <c r="B18" s="171">
        <f>B14-B13</f>
        <v>15053</v>
      </c>
    </row>
    <row r="21" spans="1:2" ht="12.75" hidden="1" customHeight="1">
      <c r="A21" s="61" t="s">
        <v>358</v>
      </c>
      <c r="B21" s="61">
        <f>B12/B11-1</f>
        <v>2.6858582264468467E-2</v>
      </c>
    </row>
    <row r="22" spans="1:2" ht="12.75" hidden="1" customHeight="1">
      <c r="A22" s="61" t="s">
        <v>359</v>
      </c>
      <c r="B22" s="61">
        <f>B12-B11</f>
        <v>9511</v>
      </c>
    </row>
    <row r="23" spans="1:2" ht="12.75" hidden="1" customHeight="1"/>
    <row r="24" spans="1:2" ht="14.25" hidden="1" customHeight="1">
      <c r="A24" s="61">
        <v>43770</v>
      </c>
      <c r="B24" s="61">
        <v>368314</v>
      </c>
    </row>
    <row r="25" spans="1:2" ht="12.75" hidden="1" customHeight="1">
      <c r="A25" s="61" t="s">
        <v>360</v>
      </c>
      <c r="B25" s="61">
        <f>B12/B24-1</f>
        <v>-1.2730984974776982E-2</v>
      </c>
    </row>
    <row r="26" spans="1:2" ht="12.75" hidden="1" customHeight="1">
      <c r="A26" s="61" t="s">
        <v>359</v>
      </c>
      <c r="B26" s="61">
        <f>B12-B24</f>
        <v>-4689</v>
      </c>
    </row>
    <row r="27" spans="1:2" ht="12.75" hidden="1" customHeight="1"/>
  </sheetData>
  <mergeCells count="2">
    <mergeCell ref="H1:I1"/>
    <mergeCell ref="O1:P1"/>
  </mergeCells>
  <hyperlinks>
    <hyperlink ref="H1:I1" location="Index!A1" display="Regresar al Índice" xr:uid="{00000000-0004-0000-7100-000000000000}"/>
  </hyperlinks>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86"/>
  <dimension ref="A1:P39"/>
  <sheetViews>
    <sheetView zoomScale="106" zoomScaleNormal="106" workbookViewId="0">
      <selection activeCell="B19" sqref="B19"/>
    </sheetView>
  </sheetViews>
  <sheetFormatPr baseColWidth="10" defaultColWidth="11.42578125" defaultRowHeight="12"/>
  <cols>
    <col min="1" max="1" width="68.140625" style="61" customWidth="1"/>
    <col min="2" max="16384" width="11.42578125" style="61"/>
  </cols>
  <sheetData>
    <row r="1" spans="1:16" ht="15">
      <c r="A1" t="s">
        <v>1865</v>
      </c>
      <c r="H1" s="688" t="s">
        <v>38</v>
      </c>
      <c r="I1" s="688"/>
      <c r="O1" s="165"/>
      <c r="P1" s="165"/>
    </row>
    <row r="2" spans="1:16">
      <c r="A2" s="61" t="s">
        <v>153</v>
      </c>
    </row>
    <row r="5" spans="1:16">
      <c r="A5" s="218" t="s">
        <v>348</v>
      </c>
      <c r="B5" s="218" t="s">
        <v>314</v>
      </c>
    </row>
    <row r="6" spans="1:16">
      <c r="A6" s="61" t="s">
        <v>361</v>
      </c>
      <c r="B6" s="167">
        <f>B27/$B$36</f>
        <v>0.19830284882686128</v>
      </c>
      <c r="C6" s="168"/>
    </row>
    <row r="7" spans="1:16">
      <c r="A7" s="61" t="s">
        <v>368</v>
      </c>
      <c r="B7" s="167">
        <f>B28/$B$36</f>
        <v>0.17600745448263588</v>
      </c>
      <c r="C7" s="168"/>
    </row>
    <row r="8" spans="1:16">
      <c r="A8" s="61" t="s">
        <v>367</v>
      </c>
      <c r="B8" s="167">
        <f t="shared" ref="B8:B13" si="0">B29/$B$36</f>
        <v>0.15114434684283815</v>
      </c>
      <c r="C8" s="168"/>
    </row>
    <row r="9" spans="1:16">
      <c r="A9" s="61" t="s">
        <v>369</v>
      </c>
      <c r="B9" s="167">
        <f>B30/$B$36</f>
        <v>0.12644875566676789</v>
      </c>
      <c r="C9" s="168"/>
    </row>
    <row r="10" spans="1:16">
      <c r="A10" s="61" t="s">
        <v>366</v>
      </c>
      <c r="B10" s="167">
        <f t="shared" si="0"/>
        <v>0.11839487818412153</v>
      </c>
      <c r="C10" s="168"/>
    </row>
    <row r="11" spans="1:16">
      <c r="A11" s="61" t="s">
        <v>363</v>
      </c>
      <c r="B11" s="167">
        <f>B32/$B$36</f>
        <v>7.4762074272612111E-2</v>
      </c>
      <c r="C11" s="168"/>
    </row>
    <row r="12" spans="1:16">
      <c r="A12" s="61" t="s">
        <v>364</v>
      </c>
      <c r="B12" s="167">
        <f t="shared" si="0"/>
        <v>6.2677331881523982E-2</v>
      </c>
      <c r="C12" s="168"/>
    </row>
    <row r="13" spans="1:16">
      <c r="A13" s="61" t="s">
        <v>362</v>
      </c>
      <c r="B13" s="167">
        <f t="shared" si="0"/>
        <v>5.0778428067383495E-2</v>
      </c>
      <c r="C13" s="168"/>
    </row>
    <row r="14" spans="1:16">
      <c r="A14" s="61" t="s">
        <v>365</v>
      </c>
      <c r="B14" s="167">
        <f>B35/$B$36</f>
        <v>4.1483881775255721E-2</v>
      </c>
      <c r="C14" s="168"/>
    </row>
    <row r="15" spans="1:16">
      <c r="A15" s="61" t="s">
        <v>283</v>
      </c>
      <c r="B15" s="167">
        <f>SUM(B6:B14)</f>
        <v>1</v>
      </c>
      <c r="C15" s="168"/>
    </row>
    <row r="25" spans="1:3" hidden="1"/>
    <row r="26" spans="1:3" ht="12.6" hidden="1" customHeight="1">
      <c r="A26" s="219" t="s">
        <v>332</v>
      </c>
      <c r="B26" s="166" t="s">
        <v>1028</v>
      </c>
    </row>
    <row r="27" spans="1:3" ht="12.6" hidden="1" customHeight="1">
      <c r="A27" s="61" t="s">
        <v>361</v>
      </c>
      <c r="B27" s="61">
        <v>75762</v>
      </c>
      <c r="C27" s="216"/>
    </row>
    <row r="28" spans="1:3" ht="12.6" hidden="1" customHeight="1">
      <c r="A28" s="61" t="s">
        <v>368</v>
      </c>
      <c r="B28" s="61">
        <v>67244</v>
      </c>
      <c r="C28" s="216"/>
    </row>
    <row r="29" spans="1:3" ht="12.6" hidden="1" customHeight="1">
      <c r="A29" s="61" t="s">
        <v>367</v>
      </c>
      <c r="B29" s="61">
        <v>57745</v>
      </c>
      <c r="C29" s="216"/>
    </row>
    <row r="30" spans="1:3" ht="12.6" hidden="1" customHeight="1">
      <c r="A30" s="61" t="s">
        <v>369</v>
      </c>
      <c r="B30" s="61">
        <v>48310</v>
      </c>
      <c r="C30" s="216"/>
    </row>
    <row r="31" spans="1:3" ht="12.6" hidden="1" customHeight="1">
      <c r="A31" s="61" t="s">
        <v>366</v>
      </c>
      <c r="B31" s="61">
        <v>45233</v>
      </c>
      <c r="C31" s="216"/>
    </row>
    <row r="32" spans="1:3" ht="12.6" hidden="1" customHeight="1">
      <c r="A32" s="61" t="s">
        <v>363</v>
      </c>
      <c r="B32" s="61">
        <v>28563</v>
      </c>
      <c r="C32" s="216"/>
    </row>
    <row r="33" spans="1:3" ht="12.6" hidden="1" customHeight="1">
      <c r="A33" s="61" t="s">
        <v>364</v>
      </c>
      <c r="B33" s="61">
        <v>23946</v>
      </c>
      <c r="C33" s="216"/>
    </row>
    <row r="34" spans="1:3" hidden="1">
      <c r="A34" s="61" t="s">
        <v>362</v>
      </c>
      <c r="B34" s="61">
        <v>19400</v>
      </c>
      <c r="C34" s="216"/>
    </row>
    <row r="35" spans="1:3" hidden="1">
      <c r="A35" s="61" t="s">
        <v>365</v>
      </c>
      <c r="B35" s="61">
        <v>15849</v>
      </c>
      <c r="C35" s="216"/>
    </row>
    <row r="36" spans="1:3" hidden="1">
      <c r="A36" s="61" t="s">
        <v>283</v>
      </c>
      <c r="B36" s="61">
        <v>382052</v>
      </c>
      <c r="C36" s="216"/>
    </row>
    <row r="37" spans="1:3" hidden="1"/>
    <row r="38" spans="1:3" hidden="1"/>
    <row r="39" spans="1:3" hidden="1"/>
  </sheetData>
  <mergeCells count="2">
    <mergeCell ref="H1:I1"/>
    <mergeCell ref="O1:P1"/>
  </mergeCells>
  <hyperlinks>
    <hyperlink ref="H1:I1" location="Index!A1" display="Regresar al Índice" xr:uid="{00000000-0004-0000-7200-000000000000}"/>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87"/>
  <dimension ref="A1:P17"/>
  <sheetViews>
    <sheetView zoomScale="106" zoomScaleNormal="106" workbookViewId="0">
      <selection activeCell="B19" sqref="B19"/>
    </sheetView>
  </sheetViews>
  <sheetFormatPr baseColWidth="10" defaultColWidth="11.42578125" defaultRowHeight="12"/>
  <cols>
    <col min="1" max="1" width="13.5703125" style="61" customWidth="1"/>
    <col min="2" max="2" width="11.42578125" style="61"/>
    <col min="3" max="3" width="12.85546875" style="61" bestFit="1" customWidth="1"/>
    <col min="4" max="16384" width="11.42578125" style="61"/>
  </cols>
  <sheetData>
    <row r="1" spans="1:16" ht="15">
      <c r="A1" t="s">
        <v>1866</v>
      </c>
      <c r="H1" s="688" t="s">
        <v>38</v>
      </c>
      <c r="I1" s="688"/>
      <c r="J1" s="217"/>
      <c r="K1" s="217"/>
      <c r="O1" s="165"/>
      <c r="P1" s="165"/>
    </row>
    <row r="2" spans="1:16">
      <c r="A2" s="61" t="s">
        <v>153</v>
      </c>
    </row>
    <row r="5" spans="1:16">
      <c r="A5" s="61" t="s">
        <v>325</v>
      </c>
      <c r="B5" s="61" t="s">
        <v>335</v>
      </c>
    </row>
    <row r="6" spans="1:16">
      <c r="A6" s="61">
        <v>2013</v>
      </c>
      <c r="B6" s="171">
        <v>523456</v>
      </c>
    </row>
    <row r="7" spans="1:16">
      <c r="A7" s="61">
        <v>2014</v>
      </c>
      <c r="B7" s="171">
        <v>540644</v>
      </c>
    </row>
    <row r="8" spans="1:16">
      <c r="A8" s="61">
        <v>2015</v>
      </c>
      <c r="B8" s="171">
        <v>551836</v>
      </c>
    </row>
    <row r="9" spans="1:16">
      <c r="A9" s="61">
        <v>2016</v>
      </c>
      <c r="B9" s="171">
        <v>575641</v>
      </c>
    </row>
    <row r="10" spans="1:16">
      <c r="A10" s="61">
        <v>2017</v>
      </c>
      <c r="B10" s="171">
        <v>605107</v>
      </c>
    </row>
    <row r="11" spans="1:16">
      <c r="A11" s="61">
        <v>2018</v>
      </c>
      <c r="B11" s="171">
        <v>614655</v>
      </c>
    </row>
    <row r="12" spans="1:16">
      <c r="A12" s="61">
        <v>2019</v>
      </c>
      <c r="B12" s="171">
        <v>640252</v>
      </c>
    </row>
    <row r="13" spans="1:16">
      <c r="A13" s="61">
        <v>2020</v>
      </c>
      <c r="B13" s="171">
        <v>614772</v>
      </c>
      <c r="C13" s="167"/>
    </row>
    <row r="14" spans="1:16">
      <c r="A14" s="172">
        <v>44378</v>
      </c>
      <c r="B14" s="171">
        <v>620513</v>
      </c>
    </row>
    <row r="16" spans="1:16">
      <c r="A16" s="61" t="s">
        <v>1031</v>
      </c>
      <c r="B16" s="167">
        <f>B14/B13-1</f>
        <v>9.3384213985021614E-3</v>
      </c>
    </row>
    <row r="17" spans="1:2">
      <c r="A17" s="61" t="s">
        <v>1032</v>
      </c>
      <c r="B17" s="171">
        <f>B14-B13</f>
        <v>5741</v>
      </c>
    </row>
  </sheetData>
  <mergeCells count="3">
    <mergeCell ref="H1:I1"/>
    <mergeCell ref="J1:K1"/>
    <mergeCell ref="O1:P1"/>
  </mergeCells>
  <hyperlinks>
    <hyperlink ref="H1:I1" location="Index!A1" display="Regresar al Índice" xr:uid="{00000000-0004-0000-7300-000000000000}"/>
  </hyperlinks>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88"/>
  <dimension ref="A1:N39"/>
  <sheetViews>
    <sheetView zoomScale="106" zoomScaleNormal="106" workbookViewId="0">
      <selection activeCell="B19" sqref="B19"/>
    </sheetView>
  </sheetViews>
  <sheetFormatPr baseColWidth="10" defaultColWidth="11.42578125" defaultRowHeight="12"/>
  <cols>
    <col min="1" max="1" width="61.42578125" style="61" customWidth="1"/>
    <col min="2" max="2" width="9.42578125" style="61" customWidth="1"/>
    <col min="3" max="16384" width="11.42578125" style="61"/>
  </cols>
  <sheetData>
    <row r="1" spans="1:14" ht="14.45" customHeight="1">
      <c r="A1" t="s">
        <v>1867</v>
      </c>
      <c r="F1" s="214"/>
      <c r="G1" s="214"/>
      <c r="H1" s="688" t="s">
        <v>38</v>
      </c>
      <c r="I1" s="688"/>
      <c r="M1" s="165"/>
      <c r="N1" s="165"/>
    </row>
    <row r="2" spans="1:14">
      <c r="A2" s="61" t="s">
        <v>153</v>
      </c>
    </row>
    <row r="5" spans="1:14">
      <c r="A5" s="61" t="s">
        <v>348</v>
      </c>
      <c r="B5" s="166" t="s">
        <v>314</v>
      </c>
    </row>
    <row r="6" spans="1:14">
      <c r="A6" s="62" t="s">
        <v>370</v>
      </c>
      <c r="B6" s="167">
        <f t="shared" ref="B6:B15" si="0">B28/$B$38</f>
        <v>0.30579697766203123</v>
      </c>
      <c r="C6" s="168"/>
    </row>
    <row r="7" spans="1:14">
      <c r="A7" s="62" t="s">
        <v>371</v>
      </c>
      <c r="B7" s="167">
        <f t="shared" si="0"/>
        <v>0.27061963246539555</v>
      </c>
      <c r="C7" s="168"/>
    </row>
    <row r="8" spans="1:14">
      <c r="A8" s="62" t="s">
        <v>374</v>
      </c>
      <c r="B8" s="167">
        <f t="shared" si="0"/>
        <v>8.2252910092133438E-2</v>
      </c>
      <c r="C8" s="168"/>
    </row>
    <row r="9" spans="1:14">
      <c r="A9" s="62" t="s">
        <v>373</v>
      </c>
      <c r="B9" s="167">
        <f t="shared" si="0"/>
        <v>7.6527002657478568E-2</v>
      </c>
      <c r="C9" s="168"/>
    </row>
    <row r="10" spans="1:14">
      <c r="A10" s="62" t="s">
        <v>372</v>
      </c>
      <c r="B10" s="167">
        <f t="shared" si="0"/>
        <v>6.7507046588870828E-2</v>
      </c>
      <c r="C10" s="168"/>
    </row>
    <row r="11" spans="1:14">
      <c r="A11" s="62" t="s">
        <v>375</v>
      </c>
      <c r="B11" s="167">
        <f t="shared" si="0"/>
        <v>5.1193125687938851E-2</v>
      </c>
      <c r="C11" s="168"/>
    </row>
    <row r="12" spans="1:14">
      <c r="A12" s="62" t="s">
        <v>376</v>
      </c>
      <c r="B12" s="167">
        <f t="shared" si="0"/>
        <v>4.9041680029266108E-2</v>
      </c>
      <c r="C12" s="168"/>
    </row>
    <row r="13" spans="1:14">
      <c r="A13" s="62" t="s">
        <v>378</v>
      </c>
      <c r="B13" s="167">
        <f t="shared" si="0"/>
        <v>3.0895404286453307E-2</v>
      </c>
      <c r="C13" s="168"/>
    </row>
    <row r="14" spans="1:14">
      <c r="A14" s="62" t="s">
        <v>377</v>
      </c>
      <c r="B14" s="167">
        <f t="shared" si="0"/>
        <v>2.6105818895011065E-2</v>
      </c>
      <c r="C14" s="168"/>
    </row>
    <row r="15" spans="1:14">
      <c r="A15" s="62" t="s">
        <v>357</v>
      </c>
      <c r="B15" s="167">
        <f t="shared" si="0"/>
        <v>4.0060401635421017E-2</v>
      </c>
      <c r="C15" s="168"/>
    </row>
    <row r="16" spans="1:14">
      <c r="A16" s="61" t="s">
        <v>288</v>
      </c>
      <c r="B16" s="167">
        <f>SUM(B6:B15)</f>
        <v>1</v>
      </c>
    </row>
    <row r="22" spans="1:3" ht="14.25" customHeight="1"/>
    <row r="27" spans="1:3" hidden="1">
      <c r="A27" s="61" t="s">
        <v>348</v>
      </c>
      <c r="B27" s="61" t="s">
        <v>1033</v>
      </c>
    </row>
    <row r="28" spans="1:3" hidden="1">
      <c r="A28" s="62" t="s">
        <v>370</v>
      </c>
      <c r="B28" s="215">
        <v>189751</v>
      </c>
      <c r="C28" s="216"/>
    </row>
    <row r="29" spans="1:3" hidden="1">
      <c r="A29" s="62" t="s">
        <v>371</v>
      </c>
      <c r="B29" s="215">
        <v>167923</v>
      </c>
      <c r="C29" s="216"/>
    </row>
    <row r="30" spans="1:3" hidden="1">
      <c r="A30" s="62" t="s">
        <v>374</v>
      </c>
      <c r="B30" s="215">
        <v>51039</v>
      </c>
      <c r="C30" s="216"/>
    </row>
    <row r="31" spans="1:3" hidden="1">
      <c r="A31" s="62" t="s">
        <v>373</v>
      </c>
      <c r="B31" s="215">
        <v>47486</v>
      </c>
      <c r="C31" s="216"/>
    </row>
    <row r="32" spans="1:3" hidden="1">
      <c r="A32" s="62" t="s">
        <v>372</v>
      </c>
      <c r="B32" s="215">
        <v>41889</v>
      </c>
      <c r="C32" s="216"/>
    </row>
    <row r="33" spans="1:3" hidden="1">
      <c r="A33" s="62" t="s">
        <v>375</v>
      </c>
      <c r="B33" s="215">
        <v>31766</v>
      </c>
      <c r="C33" s="216"/>
    </row>
    <row r="34" spans="1:3" hidden="1">
      <c r="A34" s="62" t="s">
        <v>376</v>
      </c>
      <c r="B34" s="215">
        <v>30431</v>
      </c>
      <c r="C34" s="216"/>
    </row>
    <row r="35" spans="1:3" hidden="1">
      <c r="A35" s="62" t="s">
        <v>378</v>
      </c>
      <c r="B35" s="215">
        <v>19171</v>
      </c>
      <c r="C35" s="216"/>
    </row>
    <row r="36" spans="1:3" hidden="1">
      <c r="A36" s="62" t="s">
        <v>377</v>
      </c>
      <c r="B36" s="215">
        <v>16199</v>
      </c>
      <c r="C36" s="216"/>
    </row>
    <row r="37" spans="1:3" hidden="1">
      <c r="A37" s="62" t="s">
        <v>357</v>
      </c>
      <c r="B37" s="215">
        <v>24858</v>
      </c>
      <c r="C37" s="216"/>
    </row>
    <row r="38" spans="1:3" hidden="1">
      <c r="A38" s="62" t="s">
        <v>288</v>
      </c>
      <c r="B38" s="215">
        <v>620513</v>
      </c>
      <c r="C38" s="216"/>
    </row>
    <row r="39" spans="1:3" hidden="1"/>
  </sheetData>
  <mergeCells count="3">
    <mergeCell ref="F1:G1"/>
    <mergeCell ref="H1:I1"/>
    <mergeCell ref="M1:N1"/>
  </mergeCells>
  <hyperlinks>
    <hyperlink ref="H1:I1" location="Index!A1" display="Regresar al Índice" xr:uid="{00000000-0004-0000-7400-000000000000}"/>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89"/>
  <dimension ref="A1:I27"/>
  <sheetViews>
    <sheetView zoomScale="106" zoomScaleNormal="106" workbookViewId="0">
      <selection activeCell="B19" sqref="B19"/>
    </sheetView>
  </sheetViews>
  <sheetFormatPr baseColWidth="10" defaultColWidth="10.85546875" defaultRowHeight="12"/>
  <cols>
    <col min="1" max="1" width="8.140625" style="61" customWidth="1"/>
    <col min="2" max="2" width="57.85546875" style="61" bestFit="1" customWidth="1"/>
    <col min="3" max="3" width="14.7109375" style="61" customWidth="1"/>
    <col min="4" max="16384" width="10.85546875" style="61"/>
  </cols>
  <sheetData>
    <row r="1" spans="1:9" ht="15">
      <c r="A1" t="s">
        <v>1868</v>
      </c>
      <c r="H1" s="688" t="s">
        <v>38</v>
      </c>
      <c r="I1" s="688"/>
    </row>
    <row r="2" spans="1:9">
      <c r="A2" s="61" t="s">
        <v>153</v>
      </c>
    </row>
    <row r="4" spans="1:9">
      <c r="B4" s="61" t="s">
        <v>312</v>
      </c>
      <c r="C4" s="166" t="s">
        <v>292</v>
      </c>
      <c r="D4" s="166" t="s">
        <v>293</v>
      </c>
      <c r="E4" s="166" t="s">
        <v>53</v>
      </c>
    </row>
    <row r="5" spans="1:9">
      <c r="B5" s="61" t="s">
        <v>326</v>
      </c>
      <c r="C5" s="61">
        <v>75473</v>
      </c>
      <c r="D5" s="61">
        <v>32673</v>
      </c>
      <c r="E5" s="61">
        <v>108146</v>
      </c>
    </row>
    <row r="6" spans="1:9">
      <c r="B6" s="61" t="s">
        <v>283</v>
      </c>
      <c r="C6" s="61">
        <v>222863</v>
      </c>
      <c r="D6" s="61">
        <v>159189</v>
      </c>
      <c r="E6" s="61">
        <v>382052</v>
      </c>
    </row>
    <row r="7" spans="1:9">
      <c r="B7" s="61" t="s">
        <v>327</v>
      </c>
      <c r="C7" s="61">
        <v>116789</v>
      </c>
      <c r="D7" s="61">
        <v>20634</v>
      </c>
      <c r="E7" s="61">
        <v>137423</v>
      </c>
    </row>
    <row r="8" spans="1:9">
      <c r="B8" s="61" t="s">
        <v>328</v>
      </c>
      <c r="C8" s="61">
        <v>7286</v>
      </c>
      <c r="D8" s="61">
        <v>2317</v>
      </c>
      <c r="E8" s="61">
        <v>9603</v>
      </c>
    </row>
    <row r="9" spans="1:9">
      <c r="B9" s="61" t="s">
        <v>329</v>
      </c>
      <c r="C9" s="61">
        <v>285123</v>
      </c>
      <c r="D9" s="61">
        <v>187883</v>
      </c>
      <c r="E9" s="61">
        <v>473006</v>
      </c>
    </row>
    <row r="10" spans="1:9">
      <c r="B10" s="61" t="s">
        <v>330</v>
      </c>
      <c r="C10" s="61">
        <v>2258</v>
      </c>
      <c r="D10" s="61">
        <v>319</v>
      </c>
      <c r="E10" s="61">
        <v>2577</v>
      </c>
    </row>
    <row r="11" spans="1:9">
      <c r="B11" s="61" t="s">
        <v>288</v>
      </c>
      <c r="C11" s="61">
        <v>319787</v>
      </c>
      <c r="D11" s="61">
        <v>300726</v>
      </c>
      <c r="E11" s="61">
        <v>620513</v>
      </c>
    </row>
    <row r="12" spans="1:9">
      <c r="B12" s="61" t="s">
        <v>331</v>
      </c>
      <c r="C12" s="61">
        <v>70816</v>
      </c>
      <c r="D12" s="61">
        <v>22439</v>
      </c>
      <c r="E12" s="61">
        <v>93255</v>
      </c>
    </row>
    <row r="13" spans="1:9">
      <c r="B13" s="61" t="s">
        <v>53</v>
      </c>
      <c r="C13" s="61">
        <v>1100395</v>
      </c>
      <c r="D13" s="61">
        <v>726180</v>
      </c>
      <c r="E13" s="61">
        <v>1826575</v>
      </c>
    </row>
    <row r="15" spans="1:9">
      <c r="C15" s="166"/>
    </row>
    <row r="16" spans="1:9">
      <c r="B16" s="61" t="s">
        <v>312</v>
      </c>
      <c r="C16" s="213" t="s">
        <v>292</v>
      </c>
      <c r="D16" s="61" t="s">
        <v>293</v>
      </c>
    </row>
    <row r="17" spans="2:5">
      <c r="B17" s="61" t="s">
        <v>282</v>
      </c>
      <c r="C17" s="167">
        <f t="shared" ref="C17:C24" si="0">C5/$C$13</f>
        <v>6.8587189145715863E-2</v>
      </c>
      <c r="D17" s="167">
        <f>D5/$D$13</f>
        <v>4.4992976947864166E-2</v>
      </c>
      <c r="E17" s="168"/>
    </row>
    <row r="18" spans="2:5">
      <c r="B18" s="61" t="s">
        <v>283</v>
      </c>
      <c r="C18" s="167">
        <f t="shared" si="0"/>
        <v>0.20253000059069698</v>
      </c>
      <c r="D18" s="167">
        <f t="shared" ref="D18:D24" si="1">D6/$D$13</f>
        <v>0.21921424440221432</v>
      </c>
      <c r="E18" s="167">
        <f>C17+C19+C20+C22+C24</f>
        <v>0.24774921732650548</v>
      </c>
    </row>
    <row r="19" spans="2:5">
      <c r="B19" s="61" t="s">
        <v>284</v>
      </c>
      <c r="C19" s="167">
        <f t="shared" si="0"/>
        <v>0.10613370653265418</v>
      </c>
      <c r="D19" s="167">
        <f>D7/$D$13</f>
        <v>2.8414442700156986E-2</v>
      </c>
      <c r="E19" s="168"/>
    </row>
    <row r="20" spans="2:5">
      <c r="B20" s="61" t="s">
        <v>285</v>
      </c>
      <c r="C20" s="167">
        <f t="shared" si="0"/>
        <v>6.6212587298197468E-3</v>
      </c>
      <c r="D20" s="167">
        <f t="shared" si="1"/>
        <v>3.1906689801426643E-3</v>
      </c>
      <c r="E20" s="168"/>
    </row>
    <row r="21" spans="2:5">
      <c r="B21" s="61" t="s">
        <v>286</v>
      </c>
      <c r="C21" s="167">
        <f t="shared" si="0"/>
        <v>0.25910968334098211</v>
      </c>
      <c r="D21" s="167">
        <f t="shared" si="1"/>
        <v>0.25872786361508165</v>
      </c>
      <c r="E21" s="168"/>
    </row>
    <row r="22" spans="2:5">
      <c r="B22" s="61" t="s">
        <v>287</v>
      </c>
      <c r="C22" s="167">
        <f t="shared" si="0"/>
        <v>2.0519904216213269E-3</v>
      </c>
      <c r="D22" s="167">
        <f t="shared" si="1"/>
        <v>4.3928502575119114E-4</v>
      </c>
      <c r="E22" s="168"/>
    </row>
    <row r="23" spans="2:5">
      <c r="B23" s="61" t="s">
        <v>288</v>
      </c>
      <c r="C23" s="167">
        <f t="shared" si="0"/>
        <v>0.29061109874181545</v>
      </c>
      <c r="D23" s="167">
        <f>D11/$D$13</f>
        <v>0.41412046600016522</v>
      </c>
      <c r="E23" s="168"/>
    </row>
    <row r="24" spans="2:5">
      <c r="B24" s="61" t="s">
        <v>289</v>
      </c>
      <c r="C24" s="167">
        <f t="shared" si="0"/>
        <v>6.4355072496694365E-2</v>
      </c>
      <c r="D24" s="167">
        <f t="shared" si="1"/>
        <v>3.0900052328623757E-2</v>
      </c>
      <c r="E24" s="168"/>
    </row>
    <row r="25" spans="2:5">
      <c r="B25" s="61" t="s">
        <v>53</v>
      </c>
      <c r="C25" s="167">
        <f>SUM(C17:C24)</f>
        <v>1</v>
      </c>
      <c r="D25" s="167">
        <f>SUM(D17:D24)</f>
        <v>1</v>
      </c>
      <c r="E25" s="168"/>
    </row>
    <row r="26" spans="2:5">
      <c r="C26" s="167"/>
      <c r="D26" s="167"/>
      <c r="E26" s="168"/>
    </row>
    <row r="27" spans="2:5">
      <c r="B27" s="169" t="s">
        <v>1034</v>
      </c>
      <c r="C27" s="167"/>
      <c r="D27" s="167"/>
      <c r="E27" s="168"/>
    </row>
  </sheetData>
  <mergeCells count="1">
    <mergeCell ref="H1:I1"/>
  </mergeCells>
  <hyperlinks>
    <hyperlink ref="H1:I1" location="Index!A1" display="Regresar al Índice" xr:uid="{00000000-0004-0000-75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1318-1BDB-44C0-8524-4114B1B2A413}">
  <sheetPr codeName="Hoja19"/>
  <dimension ref="A1:I13"/>
  <sheetViews>
    <sheetView workbookViewId="0">
      <selection activeCell="B19" sqref="B19"/>
    </sheetView>
  </sheetViews>
  <sheetFormatPr baseColWidth="10" defaultRowHeight="12"/>
  <cols>
    <col min="1" max="1" width="15" style="421" customWidth="1"/>
    <col min="2" max="2" width="13.28515625" style="421" customWidth="1"/>
    <col min="3" max="3" width="13" style="421" customWidth="1"/>
    <col min="4" max="16384" width="11.42578125" style="421"/>
  </cols>
  <sheetData>
    <row r="1" spans="1:9" ht="15">
      <c r="A1" t="s">
        <v>1758</v>
      </c>
      <c r="H1" s="688" t="s">
        <v>38</v>
      </c>
      <c r="I1" s="688"/>
    </row>
    <row r="2" spans="1:9">
      <c r="A2" s="583" t="s">
        <v>1632</v>
      </c>
    </row>
    <row r="6" spans="1:9" ht="57.75" customHeight="1">
      <c r="A6" s="584" t="s">
        <v>787</v>
      </c>
      <c r="B6" s="585" t="s">
        <v>1587</v>
      </c>
      <c r="C6" s="585" t="s">
        <v>1588</v>
      </c>
      <c r="D6" s="585" t="s">
        <v>1589</v>
      </c>
      <c r="E6" s="585" t="s">
        <v>1535</v>
      </c>
    </row>
    <row r="7" spans="1:9">
      <c r="A7" s="586" t="s">
        <v>168</v>
      </c>
      <c r="B7" s="596">
        <v>5</v>
      </c>
      <c r="C7" s="593">
        <f>D7-B7</f>
        <v>110</v>
      </c>
      <c r="D7" s="589">
        <v>115</v>
      </c>
      <c r="E7" s="597">
        <f>B7/D7</f>
        <v>4.3478260869565216E-2</v>
      </c>
    </row>
    <row r="8" spans="1:9">
      <c r="A8" s="586" t="s">
        <v>57</v>
      </c>
      <c r="B8" s="598">
        <v>89</v>
      </c>
      <c r="C8" s="591">
        <f t="shared" ref="C8:C13" si="0">D8-B8</f>
        <v>204</v>
      </c>
      <c r="D8" s="591">
        <v>293</v>
      </c>
      <c r="E8" s="592">
        <f t="shared" ref="E8:E13" si="1">B8/D8</f>
        <v>0.30375426621160412</v>
      </c>
    </row>
    <row r="9" spans="1:9">
      <c r="A9" s="586" t="s">
        <v>1529</v>
      </c>
      <c r="B9" s="596">
        <v>49</v>
      </c>
      <c r="C9" s="593">
        <f t="shared" si="0"/>
        <v>312</v>
      </c>
      <c r="D9" s="593">
        <v>361</v>
      </c>
      <c r="E9" s="590">
        <f t="shared" si="1"/>
        <v>0.13573407202216067</v>
      </c>
    </row>
    <row r="10" spans="1:9">
      <c r="A10" s="586" t="s">
        <v>157</v>
      </c>
      <c r="B10" s="598">
        <v>35</v>
      </c>
      <c r="C10" s="591">
        <f t="shared" si="0"/>
        <v>234</v>
      </c>
      <c r="D10" s="591">
        <v>269</v>
      </c>
      <c r="E10" s="592">
        <f t="shared" si="1"/>
        <v>0.13011152416356878</v>
      </c>
    </row>
    <row r="11" spans="1:9">
      <c r="A11" s="586" t="s">
        <v>1530</v>
      </c>
      <c r="B11" s="596">
        <v>8</v>
      </c>
      <c r="C11" s="593">
        <f t="shared" si="0"/>
        <v>325</v>
      </c>
      <c r="D11" s="593">
        <v>333</v>
      </c>
      <c r="E11" s="590">
        <f t="shared" si="1"/>
        <v>2.4024024024024024E-2</v>
      </c>
    </row>
    <row r="12" spans="1:9">
      <c r="A12" s="586" t="s">
        <v>154</v>
      </c>
      <c r="B12" s="598">
        <v>231</v>
      </c>
      <c r="C12" s="591">
        <f t="shared" si="0"/>
        <v>483</v>
      </c>
      <c r="D12" s="591">
        <v>714</v>
      </c>
      <c r="E12" s="592">
        <f t="shared" si="1"/>
        <v>0.3235294117647059</v>
      </c>
    </row>
    <row r="13" spans="1:9">
      <c r="A13" s="586" t="s">
        <v>1531</v>
      </c>
      <c r="B13" s="599">
        <v>417</v>
      </c>
      <c r="C13" s="600">
        <f t="shared" si="0"/>
        <v>1668</v>
      </c>
      <c r="D13" s="600">
        <v>2085</v>
      </c>
      <c r="E13" s="601">
        <f t="shared" si="1"/>
        <v>0.2</v>
      </c>
    </row>
  </sheetData>
  <mergeCells count="1">
    <mergeCell ref="H1:I1"/>
  </mergeCells>
  <hyperlinks>
    <hyperlink ref="H1:I1" location="Index!A1" display="Regresar al Índice" xr:uid="{FBCB034D-01E4-4A97-B0A9-21974F28438D}"/>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90"/>
  <dimension ref="A1:K18"/>
  <sheetViews>
    <sheetView zoomScale="106" zoomScaleNormal="106" workbookViewId="0">
      <selection activeCell="B19" sqref="B19"/>
    </sheetView>
  </sheetViews>
  <sheetFormatPr baseColWidth="10" defaultColWidth="11.42578125" defaultRowHeight="12"/>
  <cols>
    <col min="1" max="1" width="37" style="62" customWidth="1"/>
    <col min="2" max="3" width="11.42578125" style="62"/>
    <col min="4" max="4" width="12.28515625" style="62" customWidth="1"/>
    <col min="5" max="16384" width="11.42578125" style="62"/>
  </cols>
  <sheetData>
    <row r="1" spans="1:11" ht="15">
      <c r="A1" t="s">
        <v>1869</v>
      </c>
      <c r="H1" s="688" t="s">
        <v>38</v>
      </c>
      <c r="I1" s="688"/>
      <c r="J1" s="211"/>
      <c r="K1" s="211"/>
    </row>
    <row r="2" spans="1:11">
      <c r="A2" s="61" t="s">
        <v>153</v>
      </c>
    </row>
    <row r="6" spans="1:11">
      <c r="A6" s="61" t="s">
        <v>312</v>
      </c>
      <c r="B6" s="167" t="s">
        <v>292</v>
      </c>
      <c r="C6" s="61" t="s">
        <v>293</v>
      </c>
    </row>
    <row r="7" spans="1:11">
      <c r="A7" s="61" t="s">
        <v>282</v>
      </c>
      <c r="B7" s="167">
        <v>6.8587189145715863E-2</v>
      </c>
      <c r="C7" s="167">
        <v>4.4992976947864166E-2</v>
      </c>
      <c r="E7" s="169" t="s">
        <v>881</v>
      </c>
    </row>
    <row r="8" spans="1:11">
      <c r="A8" s="61" t="s">
        <v>283</v>
      </c>
      <c r="B8" s="167">
        <v>0.20253000059069698</v>
      </c>
      <c r="C8" s="167">
        <v>0.21921424440221432</v>
      </c>
    </row>
    <row r="9" spans="1:11">
      <c r="A9" s="61" t="s">
        <v>284</v>
      </c>
      <c r="B9" s="167">
        <v>0.10613370653265418</v>
      </c>
      <c r="C9" s="167">
        <v>2.8414442700156986E-2</v>
      </c>
    </row>
    <row r="10" spans="1:11">
      <c r="A10" s="61" t="s">
        <v>285</v>
      </c>
      <c r="B10" s="167">
        <v>6.6212587298197468E-3</v>
      </c>
      <c r="C10" s="167">
        <v>3.1906689801426643E-3</v>
      </c>
    </row>
    <row r="11" spans="1:11">
      <c r="A11" s="61" t="s">
        <v>286</v>
      </c>
      <c r="B11" s="167">
        <v>0.25910968334098211</v>
      </c>
      <c r="C11" s="167">
        <v>0.25872786361508165</v>
      </c>
    </row>
    <row r="12" spans="1:11">
      <c r="A12" s="61" t="s">
        <v>287</v>
      </c>
      <c r="B12" s="167">
        <v>2.0519904216213269E-3</v>
      </c>
      <c r="C12" s="167">
        <v>4.3928502575119114E-4</v>
      </c>
    </row>
    <row r="13" spans="1:11">
      <c r="A13" s="61" t="s">
        <v>288</v>
      </c>
      <c r="B13" s="167">
        <v>0.29061109874181545</v>
      </c>
      <c r="C13" s="167">
        <v>0.41412046600016522</v>
      </c>
    </row>
    <row r="14" spans="1:11">
      <c r="A14" s="61" t="s">
        <v>289</v>
      </c>
      <c r="B14" s="167">
        <v>6.4355072496694365E-2</v>
      </c>
      <c r="C14" s="167">
        <v>3.0900052328623757E-2</v>
      </c>
    </row>
    <row r="15" spans="1:11">
      <c r="A15" s="61" t="s">
        <v>53</v>
      </c>
      <c r="B15" s="167">
        <f>SUM(B7:B14)</f>
        <v>1</v>
      </c>
      <c r="C15" s="167">
        <f>SUM(C7:C14)</f>
        <v>1</v>
      </c>
    </row>
    <row r="18" spans="3:3">
      <c r="C18" s="212"/>
    </row>
  </sheetData>
  <mergeCells count="2">
    <mergeCell ref="H1:I1"/>
    <mergeCell ref="J1:K1"/>
  </mergeCells>
  <hyperlinks>
    <hyperlink ref="H1:I1" location="Index!A1" display="Regresar al Índice" xr:uid="{00000000-0004-0000-7600-000000000000}"/>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91"/>
  <dimension ref="A1:K35"/>
  <sheetViews>
    <sheetView topLeftCell="A7" zoomScale="106" zoomScaleNormal="106" workbookViewId="0">
      <selection activeCell="B19" sqref="B19"/>
    </sheetView>
  </sheetViews>
  <sheetFormatPr baseColWidth="10" defaultColWidth="10.85546875" defaultRowHeight="12"/>
  <cols>
    <col min="1" max="1" width="10.85546875" style="173"/>
    <col min="2" max="2" width="24.5703125" style="173" bestFit="1" customWidth="1"/>
    <col min="3" max="3" width="11.42578125" style="173" bestFit="1" customWidth="1"/>
    <col min="4" max="4" width="13.140625" style="173" customWidth="1"/>
    <col min="5" max="6" width="11" style="173" bestFit="1" customWidth="1"/>
    <col min="7" max="16384" width="10.85546875" style="173"/>
  </cols>
  <sheetData>
    <row r="1" spans="1:11" ht="15">
      <c r="A1" t="s">
        <v>1870</v>
      </c>
      <c r="H1" s="688" t="s">
        <v>38</v>
      </c>
      <c r="I1" s="688"/>
      <c r="J1" s="174"/>
      <c r="K1" s="174"/>
    </row>
    <row r="2" spans="1:11">
      <c r="A2" s="61" t="s">
        <v>279</v>
      </c>
    </row>
    <row r="3" spans="1:11">
      <c r="A3" s="61"/>
    </row>
    <row r="4" spans="1:11" ht="24.75" thickBot="1">
      <c r="B4" s="175" t="s">
        <v>294</v>
      </c>
      <c r="C4" s="176" t="s">
        <v>959</v>
      </c>
      <c r="D4" s="176" t="s">
        <v>1026</v>
      </c>
      <c r="E4" s="177" t="s">
        <v>34</v>
      </c>
      <c r="F4" s="177" t="s">
        <v>281</v>
      </c>
    </row>
    <row r="5" spans="1:11" ht="12.75" thickBot="1">
      <c r="B5" s="178" t="s">
        <v>295</v>
      </c>
      <c r="C5" s="179">
        <v>49860</v>
      </c>
      <c r="D5" s="179">
        <v>51756</v>
      </c>
      <c r="E5" s="180">
        <v>1896</v>
      </c>
      <c r="F5" s="181">
        <v>3.8026474127557108E-2</v>
      </c>
    </row>
    <row r="6" spans="1:11" ht="12.75" thickBot="1">
      <c r="B6" s="182" t="s">
        <v>296</v>
      </c>
      <c r="C6" s="183">
        <v>223061</v>
      </c>
      <c r="D6" s="183">
        <v>226025</v>
      </c>
      <c r="E6" s="180">
        <v>2964</v>
      </c>
      <c r="F6" s="181">
        <v>1.3287845028938206E-2</v>
      </c>
    </row>
    <row r="7" spans="1:11" ht="12.75" thickBot="1">
      <c r="B7" s="182" t="s">
        <v>297</v>
      </c>
      <c r="C7" s="183">
        <v>296853</v>
      </c>
      <c r="D7" s="183">
        <v>296857</v>
      </c>
      <c r="E7" s="180">
        <v>4</v>
      </c>
      <c r="F7" s="181">
        <v>1.3474682755365563E-5</v>
      </c>
    </row>
    <row r="8" spans="1:11" ht="12.75" thickBot="1">
      <c r="B8" s="184" t="s">
        <v>298</v>
      </c>
      <c r="C8" s="183">
        <v>277956</v>
      </c>
      <c r="D8" s="183">
        <v>278084</v>
      </c>
      <c r="E8" s="180">
        <v>128</v>
      </c>
      <c r="F8" s="181">
        <v>4.6050454028701004E-4</v>
      </c>
    </row>
    <row r="9" spans="1:11" ht="12.75" thickBot="1">
      <c r="B9" s="182" t="s">
        <v>299</v>
      </c>
      <c r="C9" s="183">
        <v>250000</v>
      </c>
      <c r="D9" s="183">
        <v>250199</v>
      </c>
      <c r="E9" s="180">
        <v>199</v>
      </c>
      <c r="F9" s="181">
        <v>7.9600000000001891E-4</v>
      </c>
    </row>
    <row r="10" spans="1:11" ht="12.75" thickBot="1">
      <c r="B10" s="182" t="s">
        <v>300</v>
      </c>
      <c r="C10" s="183">
        <v>216503</v>
      </c>
      <c r="D10" s="183">
        <v>217033</v>
      </c>
      <c r="E10" s="180">
        <v>530</v>
      </c>
      <c r="F10" s="181">
        <v>2.4480030299811606E-3</v>
      </c>
    </row>
    <row r="11" spans="1:11" ht="12.75" thickBot="1">
      <c r="B11" s="182" t="s">
        <v>301</v>
      </c>
      <c r="C11" s="183">
        <v>192538</v>
      </c>
      <c r="D11" s="183">
        <v>192730</v>
      </c>
      <c r="E11" s="180">
        <v>192</v>
      </c>
      <c r="F11" s="181">
        <v>9.9720574639805548E-4</v>
      </c>
    </row>
    <row r="12" spans="1:11" ht="12.75" thickBot="1">
      <c r="B12" s="182" t="s">
        <v>302</v>
      </c>
      <c r="C12" s="183">
        <v>146848</v>
      </c>
      <c r="D12" s="183">
        <v>147008</v>
      </c>
      <c r="E12" s="180">
        <v>160</v>
      </c>
      <c r="F12" s="181">
        <v>1.0895619960775704E-3</v>
      </c>
    </row>
    <row r="13" spans="1:11" ht="12.75" thickBot="1">
      <c r="B13" s="185" t="s">
        <v>303</v>
      </c>
      <c r="C13" s="186">
        <v>101377</v>
      </c>
      <c r="D13" s="186">
        <v>101487</v>
      </c>
      <c r="E13" s="180">
        <v>110</v>
      </c>
      <c r="F13" s="181">
        <v>1.0850587411346257E-3</v>
      </c>
    </row>
    <row r="14" spans="1:11" ht="12.75" thickBot="1">
      <c r="B14" s="187" t="s">
        <v>304</v>
      </c>
      <c r="C14" s="188">
        <v>41968</v>
      </c>
      <c r="D14" s="188">
        <v>41882</v>
      </c>
      <c r="E14" s="180">
        <v>-86</v>
      </c>
      <c r="F14" s="181">
        <v>-2.049180327868827E-3</v>
      </c>
    </row>
    <row r="15" spans="1:11" ht="12.75" thickBot="1">
      <c r="B15" s="187" t="s">
        <v>305</v>
      </c>
      <c r="C15" s="188">
        <v>14459</v>
      </c>
      <c r="D15" s="188">
        <v>14382</v>
      </c>
      <c r="E15" s="180">
        <v>-77</v>
      </c>
      <c r="F15" s="181">
        <v>-5.3254028632685468E-3</v>
      </c>
    </row>
    <row r="16" spans="1:11" ht="12.75" thickBot="1">
      <c r="B16" s="187" t="s">
        <v>306</v>
      </c>
      <c r="C16" s="188">
        <v>5448</v>
      </c>
      <c r="D16" s="188">
        <v>5371</v>
      </c>
      <c r="E16" s="180">
        <v>-77</v>
      </c>
      <c r="F16" s="181">
        <v>-1.4133627019089601E-2</v>
      </c>
    </row>
    <row r="17" spans="2:6" ht="12.75" thickBot="1">
      <c r="B17" s="187" t="s">
        <v>307</v>
      </c>
      <c r="C17" s="188">
        <v>3860</v>
      </c>
      <c r="D17" s="188">
        <v>3709</v>
      </c>
      <c r="E17" s="180">
        <v>-151</v>
      </c>
      <c r="F17" s="181">
        <v>-3.9119170984455942E-2</v>
      </c>
    </row>
    <row r="18" spans="2:6" ht="12.75" thickBot="1">
      <c r="B18" s="187" t="s">
        <v>308</v>
      </c>
      <c r="C18" s="188">
        <v>54</v>
      </c>
      <c r="D18" s="188">
        <v>52</v>
      </c>
      <c r="E18" s="180">
        <v>-2</v>
      </c>
      <c r="F18" s="181">
        <v>-3.703703703703709E-2</v>
      </c>
    </row>
    <row r="19" spans="2:6" ht="12.75" thickBot="1">
      <c r="B19" s="189" t="s">
        <v>53</v>
      </c>
      <c r="C19" s="190">
        <v>1820785</v>
      </c>
      <c r="D19" s="190">
        <v>1826575</v>
      </c>
      <c r="E19" s="191">
        <v>5790</v>
      </c>
      <c r="F19" s="192">
        <v>3.1799471107241128E-3</v>
      </c>
    </row>
    <row r="21" spans="2:6">
      <c r="F21" s="193" t="s">
        <v>1035</v>
      </c>
    </row>
    <row r="22" spans="2:6" ht="12.75" thickBot="1">
      <c r="B22" s="177" t="s">
        <v>294</v>
      </c>
      <c r="C22" s="194" t="s">
        <v>309</v>
      </c>
      <c r="D22" s="195"/>
      <c r="E22" s="196"/>
      <c r="F22" s="196"/>
    </row>
    <row r="23" spans="2:6" ht="12.75" thickBot="1">
      <c r="B23" s="197" t="s">
        <v>295</v>
      </c>
      <c r="C23" s="198">
        <f>D5/$D$19</f>
        <v>2.8334998562884087E-2</v>
      </c>
      <c r="D23" s="199"/>
      <c r="E23" s="200"/>
      <c r="F23" s="201"/>
    </row>
    <row r="24" spans="2:6" ht="12.75" thickBot="1">
      <c r="B24" s="202" t="s">
        <v>296</v>
      </c>
      <c r="C24" s="198">
        <f t="shared" ref="C24:C29" si="0">D6/$D$19</f>
        <v>0.1237425235755444</v>
      </c>
      <c r="D24" s="199"/>
      <c r="E24" s="200"/>
      <c r="F24" s="201"/>
    </row>
    <row r="25" spans="2:6" ht="12.75" thickBot="1">
      <c r="B25" s="202" t="s">
        <v>297</v>
      </c>
      <c r="C25" s="198">
        <f>D7/$D$19</f>
        <v>0.16252111191711263</v>
      </c>
      <c r="D25" s="199"/>
      <c r="E25" s="200"/>
      <c r="F25" s="201"/>
    </row>
    <row r="26" spans="2:6" ht="12.75" thickBot="1">
      <c r="B26" s="203" t="s">
        <v>298</v>
      </c>
      <c r="C26" s="198">
        <f>D8/$D$19</f>
        <v>0.15224340637531994</v>
      </c>
      <c r="D26" s="199"/>
      <c r="E26" s="200"/>
      <c r="F26" s="201"/>
    </row>
    <row r="27" spans="2:6" ht="12.75" thickBot="1">
      <c r="B27" s="202" t="s">
        <v>299</v>
      </c>
      <c r="C27" s="198">
        <f>D9/$D$19</f>
        <v>0.13697712932674541</v>
      </c>
      <c r="D27" s="199"/>
      <c r="E27" s="200"/>
      <c r="F27" s="201"/>
    </row>
    <row r="28" spans="2:6" ht="12.75" thickBot="1">
      <c r="B28" s="202" t="s">
        <v>300</v>
      </c>
      <c r="C28" s="198">
        <f t="shared" si="0"/>
        <v>0.11881964879624433</v>
      </c>
      <c r="D28" s="199"/>
      <c r="E28" s="200"/>
      <c r="F28" s="201"/>
    </row>
    <row r="29" spans="2:6" ht="12.75" thickBot="1">
      <c r="B29" s="202" t="s">
        <v>301</v>
      </c>
      <c r="C29" s="198">
        <f t="shared" si="0"/>
        <v>0.10551441906300042</v>
      </c>
      <c r="D29" s="199"/>
      <c r="E29" s="200"/>
      <c r="F29" s="201"/>
    </row>
    <row r="30" spans="2:6" ht="12.75" thickBot="1">
      <c r="B30" s="202" t="s">
        <v>302</v>
      </c>
      <c r="C30" s="198">
        <f>D12/$D$19</f>
        <v>8.0482870946990956E-2</v>
      </c>
      <c r="D30" s="199"/>
      <c r="E30" s="200"/>
      <c r="F30" s="201"/>
    </row>
    <row r="31" spans="2:6" ht="12.75" thickBot="1">
      <c r="B31" s="204" t="s">
        <v>303</v>
      </c>
      <c r="C31" s="198">
        <f>D13/$D$19</f>
        <v>5.5561364849513434E-2</v>
      </c>
      <c r="D31" s="199"/>
      <c r="E31" s="200"/>
      <c r="F31" s="201"/>
    </row>
    <row r="32" spans="2:6" ht="12.75" thickBot="1">
      <c r="B32" s="205" t="s">
        <v>310</v>
      </c>
      <c r="C32" s="198">
        <f>C35/D19</f>
        <v>3.577405800473564E-2</v>
      </c>
      <c r="D32" s="199"/>
      <c r="E32" s="200"/>
      <c r="F32" s="201"/>
    </row>
    <row r="33" spans="2:6" ht="12.75" thickBot="1">
      <c r="B33" s="189" t="s">
        <v>53</v>
      </c>
      <c r="C33" s="206">
        <f>SUM(C23:C32)</f>
        <v>0.99997153141809125</v>
      </c>
      <c r="D33" s="207"/>
      <c r="E33" s="208"/>
      <c r="F33" s="209"/>
    </row>
    <row r="35" spans="2:6">
      <c r="B35" s="173" t="s">
        <v>311</v>
      </c>
      <c r="C35" s="210">
        <f>SUM(D14:D17)</f>
        <v>65344</v>
      </c>
    </row>
  </sheetData>
  <mergeCells count="2">
    <mergeCell ref="H1:I1"/>
    <mergeCell ref="J1:K1"/>
  </mergeCells>
  <hyperlinks>
    <hyperlink ref="H1:I1" location="Index!A1" display="Regresar al Índice" xr:uid="{00000000-0004-0000-7700-00000000000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92"/>
  <dimension ref="A1:P22"/>
  <sheetViews>
    <sheetView zoomScale="106" zoomScaleNormal="106" workbookViewId="0">
      <selection activeCell="B19" sqref="B19"/>
    </sheetView>
  </sheetViews>
  <sheetFormatPr baseColWidth="10" defaultColWidth="11.42578125" defaultRowHeight="12"/>
  <cols>
    <col min="1" max="16384" width="11.42578125" style="61"/>
  </cols>
  <sheetData>
    <row r="1" spans="1:16" ht="15">
      <c r="A1" t="s">
        <v>1871</v>
      </c>
      <c r="H1" s="688" t="s">
        <v>38</v>
      </c>
      <c r="I1" s="688"/>
      <c r="O1" s="165"/>
      <c r="P1" s="165"/>
    </row>
    <row r="2" spans="1:16">
      <c r="A2" s="61" t="s">
        <v>153</v>
      </c>
    </row>
    <row r="5" spans="1:16">
      <c r="A5" s="61" t="s">
        <v>325</v>
      </c>
      <c r="B5" s="61" t="s">
        <v>379</v>
      </c>
    </row>
    <row r="6" spans="1:16">
      <c r="A6" s="61">
        <v>2013</v>
      </c>
      <c r="B6" s="171">
        <v>78051</v>
      </c>
    </row>
    <row r="7" spans="1:16">
      <c r="A7" s="61">
        <v>2014</v>
      </c>
      <c r="B7" s="171">
        <v>79961</v>
      </c>
    </row>
    <row r="8" spans="1:16">
      <c r="A8" s="61">
        <v>2015</v>
      </c>
      <c r="B8" s="171">
        <v>82957</v>
      </c>
    </row>
    <row r="9" spans="1:16">
      <c r="A9" s="61">
        <v>2016</v>
      </c>
      <c r="B9" s="171">
        <v>86097</v>
      </c>
    </row>
    <row r="10" spans="1:16">
      <c r="A10" s="61">
        <v>2017</v>
      </c>
      <c r="B10" s="171">
        <v>90125</v>
      </c>
    </row>
    <row r="11" spans="1:16">
      <c r="A11" s="61">
        <v>2018</v>
      </c>
      <c r="B11" s="171">
        <v>93370</v>
      </c>
    </row>
    <row r="12" spans="1:16">
      <c r="A12" s="61">
        <v>2019</v>
      </c>
      <c r="B12" s="171">
        <v>97390</v>
      </c>
    </row>
    <row r="13" spans="1:16">
      <c r="A13" s="61">
        <v>2020</v>
      </c>
      <c r="B13" s="171">
        <v>98067</v>
      </c>
      <c r="C13" s="168"/>
    </row>
    <row r="14" spans="1:16">
      <c r="A14" s="172">
        <v>44378</v>
      </c>
      <c r="B14" s="171">
        <v>100963</v>
      </c>
    </row>
    <row r="15" spans="1:16">
      <c r="B15" s="167"/>
    </row>
    <row r="17" spans="1:2" hidden="1">
      <c r="A17" s="61">
        <v>43709</v>
      </c>
      <c r="B17" s="61">
        <v>96528</v>
      </c>
    </row>
    <row r="18" spans="1:2" hidden="1">
      <c r="A18" s="61">
        <v>43739</v>
      </c>
      <c r="B18" s="61">
        <v>97149</v>
      </c>
    </row>
    <row r="19" spans="1:2" hidden="1">
      <c r="A19" s="61">
        <v>43770</v>
      </c>
      <c r="B19" s="61">
        <v>97410</v>
      </c>
    </row>
    <row r="20" spans="1:2" hidden="1">
      <c r="A20" s="61">
        <v>43800</v>
      </c>
      <c r="B20" s="61">
        <v>97390</v>
      </c>
    </row>
    <row r="21" spans="1:2">
      <c r="A21" s="61" t="s">
        <v>1031</v>
      </c>
      <c r="B21" s="167">
        <f>B14/B13-1</f>
        <v>2.9530830962505306E-2</v>
      </c>
    </row>
    <row r="22" spans="1:2">
      <c r="A22" s="61" t="s">
        <v>1032</v>
      </c>
      <c r="B22" s="171">
        <f>B14-B13</f>
        <v>2896</v>
      </c>
    </row>
  </sheetData>
  <mergeCells count="2">
    <mergeCell ref="H1:I1"/>
    <mergeCell ref="O1:P1"/>
  </mergeCells>
  <hyperlinks>
    <hyperlink ref="H1:I1" location="Index!A1" display="Regresar al Índice" xr:uid="{00000000-0004-0000-7800-000000000000}"/>
  </hyperlinks>
  <pageMargins left="0.7" right="0.7" top="0.75" bottom="0.75" header="0.3" footer="0.3"/>
  <pageSetup orientation="portrait" horizontalDpi="4294967295" verticalDpi="4294967295"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93"/>
  <dimension ref="A1:P29"/>
  <sheetViews>
    <sheetView zoomScale="106" zoomScaleNormal="106" workbookViewId="0">
      <selection activeCell="B19" sqref="B19"/>
    </sheetView>
  </sheetViews>
  <sheetFormatPr baseColWidth="10" defaultColWidth="11.42578125" defaultRowHeight="12"/>
  <cols>
    <col min="1" max="1" width="37.140625" style="61" customWidth="1"/>
    <col min="2" max="2" width="13.42578125" style="61" bestFit="1" customWidth="1"/>
    <col min="3" max="3" width="6.5703125" style="61" customWidth="1"/>
    <col min="4" max="16384" width="11.42578125" style="61"/>
  </cols>
  <sheetData>
    <row r="1" spans="1:16" ht="15">
      <c r="A1" t="s">
        <v>1872</v>
      </c>
      <c r="H1" s="688" t="s">
        <v>38</v>
      </c>
      <c r="I1" s="688"/>
      <c r="O1" s="165"/>
      <c r="P1" s="165"/>
    </row>
    <row r="2" spans="1:16">
      <c r="A2" s="61" t="s">
        <v>153</v>
      </c>
    </row>
    <row r="5" spans="1:16">
      <c r="A5" s="61" t="s">
        <v>312</v>
      </c>
      <c r="B5" s="166" t="s">
        <v>314</v>
      </c>
    </row>
    <row r="6" spans="1:16">
      <c r="A6" s="61" t="s">
        <v>282</v>
      </c>
      <c r="B6" s="167">
        <f>B20/$B$28</f>
        <v>3.5844814436971961E-2</v>
      </c>
      <c r="C6" s="168"/>
    </row>
    <row r="7" spans="1:16">
      <c r="A7" s="61" t="s">
        <v>283</v>
      </c>
      <c r="B7" s="167">
        <f t="shared" ref="B7:B13" si="0">B21/$B$28</f>
        <v>0.30726107583966406</v>
      </c>
      <c r="C7" s="168"/>
    </row>
    <row r="8" spans="1:16">
      <c r="A8" s="61" t="s">
        <v>284</v>
      </c>
      <c r="B8" s="167">
        <f>B22/$B$28</f>
        <v>0.12162871547002367</v>
      </c>
      <c r="C8" s="168"/>
    </row>
    <row r="9" spans="1:16">
      <c r="A9" s="61" t="s">
        <v>315</v>
      </c>
      <c r="B9" s="167">
        <f t="shared" si="0"/>
        <v>1.7531174786803087E-3</v>
      </c>
      <c r="C9" s="168"/>
    </row>
    <row r="10" spans="1:16">
      <c r="A10" s="61" t="s">
        <v>286</v>
      </c>
      <c r="B10" s="167">
        <f t="shared" si="0"/>
        <v>0.15507661222428018</v>
      </c>
      <c r="C10" s="168"/>
    </row>
    <row r="11" spans="1:16">
      <c r="A11" s="61" t="s">
        <v>287</v>
      </c>
      <c r="B11" s="167">
        <f t="shared" si="0"/>
        <v>1.267791171023048E-3</v>
      </c>
      <c r="C11" s="168"/>
    </row>
    <row r="12" spans="1:16">
      <c r="A12" s="61" t="s">
        <v>288</v>
      </c>
      <c r="B12" s="167">
        <f t="shared" si="0"/>
        <v>0.3165912264889118</v>
      </c>
      <c r="C12" s="168"/>
    </row>
    <row r="13" spans="1:16">
      <c r="A13" s="61" t="s">
        <v>289</v>
      </c>
      <c r="B13" s="167">
        <f t="shared" si="0"/>
        <v>6.0576646890445014E-2</v>
      </c>
      <c r="C13" s="168"/>
    </row>
    <row r="14" spans="1:16">
      <c r="A14" s="61" t="s">
        <v>316</v>
      </c>
      <c r="B14" s="167">
        <f>SUM(B6:B13)</f>
        <v>1</v>
      </c>
    </row>
    <row r="18" spans="1:3" ht="13.5" customHeight="1"/>
    <row r="19" spans="1:3" hidden="1">
      <c r="A19" s="61" t="s">
        <v>312</v>
      </c>
      <c r="B19" s="166" t="s">
        <v>1033</v>
      </c>
    </row>
    <row r="20" spans="1:3" hidden="1">
      <c r="A20" s="61" t="s">
        <v>282</v>
      </c>
      <c r="B20" s="61">
        <v>3619</v>
      </c>
      <c r="C20" s="168"/>
    </row>
    <row r="21" spans="1:3" hidden="1">
      <c r="A21" s="61" t="s">
        <v>283</v>
      </c>
      <c r="B21" s="61">
        <v>31022</v>
      </c>
      <c r="C21" s="168"/>
    </row>
    <row r="22" spans="1:3" hidden="1">
      <c r="A22" s="61" t="s">
        <v>284</v>
      </c>
      <c r="B22" s="61">
        <v>12280</v>
      </c>
      <c r="C22" s="168"/>
    </row>
    <row r="23" spans="1:3" hidden="1">
      <c r="A23" s="61" t="s">
        <v>315</v>
      </c>
      <c r="B23" s="61">
        <v>177</v>
      </c>
      <c r="C23" s="168"/>
    </row>
    <row r="24" spans="1:3" hidden="1">
      <c r="A24" s="61" t="s">
        <v>286</v>
      </c>
      <c r="B24" s="61">
        <v>15657</v>
      </c>
      <c r="C24" s="168"/>
    </row>
    <row r="25" spans="1:3" hidden="1">
      <c r="A25" s="61" t="s">
        <v>287</v>
      </c>
      <c r="B25" s="61">
        <v>128</v>
      </c>
      <c r="C25" s="168"/>
    </row>
    <row r="26" spans="1:3" hidden="1">
      <c r="A26" s="61" t="s">
        <v>288</v>
      </c>
      <c r="B26" s="61">
        <v>31964</v>
      </c>
      <c r="C26" s="168"/>
    </row>
    <row r="27" spans="1:3" hidden="1">
      <c r="A27" s="61" t="s">
        <v>289</v>
      </c>
      <c r="B27" s="61">
        <v>6116</v>
      </c>
      <c r="C27" s="168"/>
    </row>
    <row r="28" spans="1:3" hidden="1">
      <c r="A28" s="169" t="s">
        <v>316</v>
      </c>
      <c r="B28" s="169">
        <f>SUM(B20:B27)</f>
        <v>100963</v>
      </c>
      <c r="C28" s="170"/>
    </row>
    <row r="29" spans="1:3" hidden="1"/>
  </sheetData>
  <mergeCells count="2">
    <mergeCell ref="H1:I1"/>
    <mergeCell ref="O1:P1"/>
  </mergeCells>
  <hyperlinks>
    <hyperlink ref="H1:I1" location="Index!A1" display="Regresar al Índice" xr:uid="{00000000-0004-0000-7900-000000000000}"/>
  </hyperlinks>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F814C-2230-444A-9567-4BCB8E473025}">
  <sheetPr codeName="Hoja129"/>
  <dimension ref="A1:I40"/>
  <sheetViews>
    <sheetView workbookViewId="0">
      <selection activeCell="B19" sqref="B19"/>
    </sheetView>
  </sheetViews>
  <sheetFormatPr baseColWidth="10" defaultRowHeight="12"/>
  <cols>
    <col min="1" max="1" width="40.7109375" style="79" customWidth="1"/>
    <col min="2" max="3" width="10.7109375" style="79" customWidth="1"/>
    <col min="4" max="4" width="12" style="79" customWidth="1"/>
    <col min="5" max="5" width="10.7109375" style="79" customWidth="1"/>
    <col min="6" max="6" width="7.42578125" style="79" customWidth="1"/>
    <col min="7" max="7" width="3" style="79" customWidth="1"/>
    <col min="8" max="8" width="3.7109375" style="79" customWidth="1"/>
    <col min="9" max="11" width="9.140625" style="79" customWidth="1"/>
    <col min="12" max="16384" width="11.42578125" style="79"/>
  </cols>
  <sheetData>
    <row r="1" spans="1:9" ht="15">
      <c r="A1" t="s">
        <v>1873</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570</v>
      </c>
      <c r="B6" s="79" t="s">
        <v>773</v>
      </c>
      <c r="C6" s="79" t="s">
        <v>599</v>
      </c>
      <c r="D6" s="79" t="s">
        <v>954</v>
      </c>
      <c r="E6" s="79" t="s">
        <v>1121</v>
      </c>
      <c r="F6" s="79" t="s">
        <v>571</v>
      </c>
    </row>
    <row r="7" spans="1:9">
      <c r="A7" s="79" t="s">
        <v>30</v>
      </c>
      <c r="B7" s="159">
        <v>5146</v>
      </c>
      <c r="C7" s="159">
        <v>5146</v>
      </c>
      <c r="D7" s="159">
        <v>5252</v>
      </c>
      <c r="E7" s="159">
        <v>5322</v>
      </c>
      <c r="F7" s="159">
        <v>70</v>
      </c>
      <c r="G7" s="79">
        <f>_xlfn.RANK.EQ(F7,$F$7:$F$38,0)</f>
        <v>32</v>
      </c>
    </row>
    <row r="8" spans="1:9">
      <c r="A8" s="79" t="s">
        <v>33</v>
      </c>
      <c r="B8" s="159">
        <v>11721</v>
      </c>
      <c r="C8" s="159">
        <v>11771</v>
      </c>
      <c r="D8" s="159">
        <v>11919</v>
      </c>
      <c r="E8" s="159">
        <v>12017</v>
      </c>
      <c r="F8" s="159">
        <v>98</v>
      </c>
      <c r="G8" s="79">
        <f t="shared" ref="G8:G38" si="0">_xlfn.RANK.EQ(F8,$F$7:$F$38,0)</f>
        <v>31</v>
      </c>
    </row>
    <row r="9" spans="1:9">
      <c r="A9" s="79" t="s">
        <v>15</v>
      </c>
      <c r="B9" s="159">
        <v>13791</v>
      </c>
      <c r="C9" s="159">
        <v>13652</v>
      </c>
      <c r="D9" s="159">
        <v>13554</v>
      </c>
      <c r="E9" s="159">
        <v>13680</v>
      </c>
      <c r="F9" s="159">
        <v>126</v>
      </c>
      <c r="G9" s="79">
        <f t="shared" si="0"/>
        <v>30</v>
      </c>
    </row>
    <row r="10" spans="1:9">
      <c r="A10" s="79" t="s">
        <v>6</v>
      </c>
      <c r="B10" s="159">
        <v>5902</v>
      </c>
      <c r="C10" s="159">
        <v>5807</v>
      </c>
      <c r="D10" s="159">
        <v>5921</v>
      </c>
      <c r="E10" s="159">
        <v>6066</v>
      </c>
      <c r="F10" s="159">
        <v>145</v>
      </c>
      <c r="G10" s="79">
        <f t="shared" si="0"/>
        <v>29</v>
      </c>
    </row>
    <row r="11" spans="1:9">
      <c r="A11" s="79" t="s">
        <v>11</v>
      </c>
      <c r="B11" s="159">
        <v>10715</v>
      </c>
      <c r="C11" s="159">
        <v>10753</v>
      </c>
      <c r="D11" s="159">
        <v>11020</v>
      </c>
      <c r="E11" s="159">
        <v>11173</v>
      </c>
      <c r="F11" s="159">
        <v>153</v>
      </c>
      <c r="G11" s="79">
        <f t="shared" si="0"/>
        <v>28</v>
      </c>
    </row>
    <row r="12" spans="1:9">
      <c r="A12" s="79" t="s">
        <v>12</v>
      </c>
      <c r="B12" s="159">
        <v>14232</v>
      </c>
      <c r="C12" s="159">
        <v>14267</v>
      </c>
      <c r="D12" s="159">
        <v>14356</v>
      </c>
      <c r="E12" s="159">
        <v>14515</v>
      </c>
      <c r="F12" s="159">
        <v>159</v>
      </c>
      <c r="G12" s="79">
        <f t="shared" si="0"/>
        <v>27</v>
      </c>
    </row>
    <row r="13" spans="1:9">
      <c r="A13" s="79" t="s">
        <v>21</v>
      </c>
      <c r="B13" s="159">
        <v>13863</v>
      </c>
      <c r="C13" s="159">
        <v>13897</v>
      </c>
      <c r="D13" s="159">
        <v>14047</v>
      </c>
      <c r="E13" s="159">
        <v>14214</v>
      </c>
      <c r="F13" s="159">
        <v>167</v>
      </c>
      <c r="G13" s="79">
        <f t="shared" si="0"/>
        <v>26</v>
      </c>
    </row>
    <row r="14" spans="1:9">
      <c r="A14" s="79" t="s">
        <v>18</v>
      </c>
      <c r="B14" s="159">
        <v>12108</v>
      </c>
      <c r="C14" s="159">
        <v>12099</v>
      </c>
      <c r="D14" s="159">
        <v>12169</v>
      </c>
      <c r="E14" s="159">
        <v>12356</v>
      </c>
      <c r="F14" s="159">
        <v>187</v>
      </c>
      <c r="G14" s="79">
        <f t="shared" si="0"/>
        <v>25</v>
      </c>
    </row>
    <row r="15" spans="1:9">
      <c r="A15" s="79" t="s">
        <v>16</v>
      </c>
      <c r="B15" s="159">
        <v>15502</v>
      </c>
      <c r="C15" s="159">
        <v>15458</v>
      </c>
      <c r="D15" s="159">
        <v>15549</v>
      </c>
      <c r="E15" s="159">
        <v>15750</v>
      </c>
      <c r="F15" s="159">
        <v>201</v>
      </c>
      <c r="G15" s="79">
        <f t="shared" si="0"/>
        <v>24</v>
      </c>
    </row>
    <row r="16" spans="1:9">
      <c r="A16" s="79" t="s">
        <v>19</v>
      </c>
      <c r="B16" s="159">
        <v>12620</v>
      </c>
      <c r="C16" s="159">
        <v>12766</v>
      </c>
      <c r="D16" s="159">
        <v>13053</v>
      </c>
      <c r="E16" s="159">
        <v>13268</v>
      </c>
      <c r="F16" s="159">
        <v>215</v>
      </c>
      <c r="G16" s="79">
        <f t="shared" si="0"/>
        <v>23</v>
      </c>
    </row>
    <row r="17" spans="1:7">
      <c r="A17" s="79" t="s">
        <v>3</v>
      </c>
      <c r="B17" s="159">
        <v>15996</v>
      </c>
      <c r="C17" s="159">
        <v>16017</v>
      </c>
      <c r="D17" s="159">
        <v>16255</v>
      </c>
      <c r="E17" s="159">
        <v>16473</v>
      </c>
      <c r="F17" s="159">
        <v>218</v>
      </c>
      <c r="G17" s="79">
        <f t="shared" si="0"/>
        <v>22</v>
      </c>
    </row>
    <row r="18" spans="1:7">
      <c r="A18" s="79" t="s">
        <v>7</v>
      </c>
      <c r="B18" s="159">
        <v>14390</v>
      </c>
      <c r="C18" s="159">
        <v>14324</v>
      </c>
      <c r="D18" s="159">
        <v>14447</v>
      </c>
      <c r="E18" s="159">
        <v>14671</v>
      </c>
      <c r="F18" s="159">
        <v>224</v>
      </c>
      <c r="G18" s="79">
        <f t="shared" si="0"/>
        <v>21</v>
      </c>
    </row>
    <row r="19" spans="1:7">
      <c r="A19" s="79" t="s">
        <v>17</v>
      </c>
      <c r="B19" s="159">
        <v>36086</v>
      </c>
      <c r="C19" s="159">
        <v>36276</v>
      </c>
      <c r="D19" s="159">
        <v>36500</v>
      </c>
      <c r="E19" s="159">
        <v>36738</v>
      </c>
      <c r="F19" s="159">
        <v>238</v>
      </c>
      <c r="G19" s="79">
        <f t="shared" si="0"/>
        <v>20</v>
      </c>
    </row>
    <row r="20" spans="1:7">
      <c r="A20" s="79" t="s">
        <v>5</v>
      </c>
      <c r="B20" s="159">
        <v>12656</v>
      </c>
      <c r="C20" s="159">
        <v>12767</v>
      </c>
      <c r="D20" s="159">
        <v>13133</v>
      </c>
      <c r="E20" s="159">
        <v>13392</v>
      </c>
      <c r="F20" s="159">
        <v>259</v>
      </c>
      <c r="G20" s="79">
        <f t="shared" si="0"/>
        <v>19</v>
      </c>
    </row>
    <row r="21" spans="1:7">
      <c r="A21" s="79" t="s">
        <v>28</v>
      </c>
      <c r="B21" s="159">
        <v>10637</v>
      </c>
      <c r="C21" s="159">
        <v>10735</v>
      </c>
      <c r="D21" s="159">
        <v>11015</v>
      </c>
      <c r="E21" s="159">
        <v>11282</v>
      </c>
      <c r="F21" s="159">
        <v>267</v>
      </c>
      <c r="G21" s="79">
        <f t="shared" si="0"/>
        <v>18</v>
      </c>
    </row>
    <row r="22" spans="1:7">
      <c r="A22" s="79" t="s">
        <v>25</v>
      </c>
      <c r="B22" s="159">
        <v>23013</v>
      </c>
      <c r="C22" s="159">
        <v>22803</v>
      </c>
      <c r="D22" s="159">
        <v>23041</v>
      </c>
      <c r="E22" s="159">
        <v>23311</v>
      </c>
      <c r="F22" s="159">
        <v>270</v>
      </c>
      <c r="G22" s="79">
        <f t="shared" si="0"/>
        <v>17</v>
      </c>
    </row>
    <row r="23" spans="1:7">
      <c r="A23" s="79" t="s">
        <v>32</v>
      </c>
      <c r="B23" s="159">
        <v>19697</v>
      </c>
      <c r="C23" s="159">
        <v>19413</v>
      </c>
      <c r="D23" s="159">
        <v>19904</v>
      </c>
      <c r="E23" s="159">
        <v>20210</v>
      </c>
      <c r="F23" s="159">
        <v>306</v>
      </c>
      <c r="G23" s="79">
        <f t="shared" si="0"/>
        <v>16</v>
      </c>
    </row>
    <row r="24" spans="1:7">
      <c r="A24" s="79" t="s">
        <v>29</v>
      </c>
      <c r="B24" s="159">
        <v>34091</v>
      </c>
      <c r="C24" s="159">
        <v>33799</v>
      </c>
      <c r="D24" s="159">
        <v>34032</v>
      </c>
      <c r="E24" s="159">
        <v>34370</v>
      </c>
      <c r="F24" s="159">
        <v>338</v>
      </c>
      <c r="G24" s="79">
        <f t="shared" si="0"/>
        <v>15</v>
      </c>
    </row>
    <row r="25" spans="1:7">
      <c r="A25" s="79" t="s">
        <v>22</v>
      </c>
      <c r="B25" s="159">
        <v>33048</v>
      </c>
      <c r="C25" s="159">
        <v>33169</v>
      </c>
      <c r="D25" s="159">
        <v>33138</v>
      </c>
      <c r="E25" s="159">
        <v>33656</v>
      </c>
      <c r="F25" s="159">
        <v>518</v>
      </c>
      <c r="G25" s="79">
        <f t="shared" si="0"/>
        <v>14</v>
      </c>
    </row>
    <row r="26" spans="1:7">
      <c r="A26" s="79" t="s">
        <v>31</v>
      </c>
      <c r="B26" s="159">
        <v>43389</v>
      </c>
      <c r="C26" s="159">
        <v>43019</v>
      </c>
      <c r="D26" s="159">
        <v>43366</v>
      </c>
      <c r="E26" s="159">
        <v>43928</v>
      </c>
      <c r="F26" s="159">
        <v>562</v>
      </c>
      <c r="G26" s="79">
        <f t="shared" si="0"/>
        <v>13</v>
      </c>
    </row>
    <row r="27" spans="1:7">
      <c r="A27" s="79" t="s">
        <v>10</v>
      </c>
      <c r="B27" s="159">
        <v>34269</v>
      </c>
      <c r="C27" s="159">
        <v>34021</v>
      </c>
      <c r="D27" s="159">
        <v>34490</v>
      </c>
      <c r="E27" s="159">
        <v>35062</v>
      </c>
      <c r="F27" s="159">
        <v>572</v>
      </c>
      <c r="G27" s="79">
        <f t="shared" si="0"/>
        <v>12</v>
      </c>
    </row>
    <row r="28" spans="1:7">
      <c r="A28" s="79" t="s">
        <v>8</v>
      </c>
      <c r="B28" s="159">
        <v>39778</v>
      </c>
      <c r="C28" s="159">
        <v>39670</v>
      </c>
      <c r="D28" s="159">
        <v>40523</v>
      </c>
      <c r="E28" s="159">
        <v>41096</v>
      </c>
      <c r="F28" s="159">
        <v>573</v>
      </c>
      <c r="G28" s="79">
        <f t="shared" si="0"/>
        <v>11</v>
      </c>
    </row>
    <row r="29" spans="1:7">
      <c r="A29" s="79" t="s">
        <v>14</v>
      </c>
      <c r="B29" s="159">
        <v>47892</v>
      </c>
      <c r="C29" s="159">
        <v>47776</v>
      </c>
      <c r="D29" s="159">
        <v>48063</v>
      </c>
      <c r="E29" s="159">
        <v>48679</v>
      </c>
      <c r="F29" s="159">
        <v>616</v>
      </c>
      <c r="G29" s="79">
        <f t="shared" si="0"/>
        <v>10</v>
      </c>
    </row>
    <row r="30" spans="1:7">
      <c r="A30" s="79" t="s">
        <v>26</v>
      </c>
      <c r="B30" s="159">
        <v>40410</v>
      </c>
      <c r="C30" s="159">
        <v>40632</v>
      </c>
      <c r="D30" s="159">
        <v>41559</v>
      </c>
      <c r="E30" s="159">
        <v>42178</v>
      </c>
      <c r="F30" s="159">
        <v>619</v>
      </c>
      <c r="G30" s="79">
        <f t="shared" si="0"/>
        <v>9</v>
      </c>
    </row>
    <row r="31" spans="1:7">
      <c r="A31" s="79" t="s">
        <v>23</v>
      </c>
      <c r="B31" s="159">
        <v>25996</v>
      </c>
      <c r="C31" s="159">
        <v>26076</v>
      </c>
      <c r="D31" s="159">
        <v>26639</v>
      </c>
      <c r="E31" s="159">
        <v>27264</v>
      </c>
      <c r="F31" s="159">
        <v>625</v>
      </c>
      <c r="G31" s="79">
        <f t="shared" si="0"/>
        <v>8</v>
      </c>
    </row>
    <row r="32" spans="1:7">
      <c r="A32" s="79" t="s">
        <v>24</v>
      </c>
      <c r="B32" s="159">
        <v>16883</v>
      </c>
      <c r="C32" s="159">
        <v>16569</v>
      </c>
      <c r="D32" s="159">
        <v>17389</v>
      </c>
      <c r="E32" s="159">
        <v>18033</v>
      </c>
      <c r="F32" s="159">
        <v>644</v>
      </c>
      <c r="G32" s="79">
        <f t="shared" si="0"/>
        <v>7</v>
      </c>
    </row>
    <row r="33" spans="1:7">
      <c r="A33" s="79" t="s">
        <v>27</v>
      </c>
      <c r="B33" s="159">
        <v>37690</v>
      </c>
      <c r="C33" s="159">
        <v>37552</v>
      </c>
      <c r="D33" s="159">
        <v>38030</v>
      </c>
      <c r="E33" s="159">
        <v>38675</v>
      </c>
      <c r="F33" s="159">
        <v>645</v>
      </c>
      <c r="G33" s="79">
        <f t="shared" si="0"/>
        <v>6</v>
      </c>
    </row>
    <row r="34" spans="1:7">
      <c r="A34" s="79" t="s">
        <v>4</v>
      </c>
      <c r="B34" s="159">
        <v>40992</v>
      </c>
      <c r="C34" s="159">
        <v>41338</v>
      </c>
      <c r="D34" s="159">
        <v>42355</v>
      </c>
      <c r="E34" s="159">
        <v>43092</v>
      </c>
      <c r="F34" s="159">
        <v>737</v>
      </c>
      <c r="G34" s="79">
        <f t="shared" si="0"/>
        <v>5</v>
      </c>
    </row>
    <row r="35" spans="1:7">
      <c r="A35" s="79" t="s">
        <v>0</v>
      </c>
      <c r="B35" s="159">
        <v>97738</v>
      </c>
      <c r="C35" s="159">
        <v>98067</v>
      </c>
      <c r="D35" s="159">
        <v>99679</v>
      </c>
      <c r="E35" s="159">
        <v>100963</v>
      </c>
      <c r="F35" s="159">
        <v>1284</v>
      </c>
      <c r="G35" s="79">
        <f t="shared" si="0"/>
        <v>4</v>
      </c>
    </row>
    <row r="36" spans="1:7">
      <c r="A36" s="79" t="s">
        <v>20</v>
      </c>
      <c r="B36" s="159">
        <v>69665</v>
      </c>
      <c r="C36" s="159">
        <v>69698</v>
      </c>
      <c r="D36" s="159">
        <v>70678</v>
      </c>
      <c r="E36" s="159">
        <v>72034</v>
      </c>
      <c r="F36" s="159">
        <v>1356</v>
      </c>
      <c r="G36" s="79">
        <f t="shared" si="0"/>
        <v>3</v>
      </c>
    </row>
    <row r="37" spans="1:7">
      <c r="A37" s="79" t="s">
        <v>13</v>
      </c>
      <c r="B37" s="159">
        <v>72768</v>
      </c>
      <c r="C37" s="159">
        <v>72960</v>
      </c>
      <c r="D37" s="159">
        <v>72470</v>
      </c>
      <c r="E37" s="159">
        <v>74305</v>
      </c>
      <c r="F37" s="159">
        <v>1835</v>
      </c>
      <c r="G37" s="79">
        <f t="shared" si="0"/>
        <v>2</v>
      </c>
    </row>
    <row r="38" spans="1:7">
      <c r="A38" s="79" t="s">
        <v>9</v>
      </c>
      <c r="B38" s="159">
        <v>118631</v>
      </c>
      <c r="C38" s="159">
        <v>118117</v>
      </c>
      <c r="D38" s="159">
        <v>118428</v>
      </c>
      <c r="E38" s="159">
        <v>120984</v>
      </c>
      <c r="F38" s="159">
        <v>2556</v>
      </c>
      <c r="G38" s="79">
        <f t="shared" si="0"/>
        <v>1</v>
      </c>
    </row>
    <row r="39" spans="1:7">
      <c r="A39" s="79" t="s">
        <v>1</v>
      </c>
      <c r="B39" s="159">
        <v>1001315</v>
      </c>
      <c r="C39" s="159">
        <v>1000414</v>
      </c>
      <c r="D39" s="159">
        <v>1011974</v>
      </c>
      <c r="E39" s="159">
        <v>1028757</v>
      </c>
      <c r="F39" s="159">
        <v>16783</v>
      </c>
    </row>
    <row r="40" spans="1:7">
      <c r="F40" s="159"/>
    </row>
  </sheetData>
  <mergeCells count="1">
    <mergeCell ref="H1:I1"/>
  </mergeCells>
  <hyperlinks>
    <hyperlink ref="H1:I1" location="Index!A1" display="Regresar al Índice" xr:uid="{C4CB30A6-0911-454D-A5BF-592C3A707C92}"/>
  </hyperlink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9436F-BF03-46FA-BC68-F5D56345AC96}">
  <sheetPr codeName="Hoja130"/>
  <dimension ref="A1:I39"/>
  <sheetViews>
    <sheetView topLeftCell="A7" workbookViewId="0">
      <selection activeCell="B19" sqref="B19"/>
    </sheetView>
  </sheetViews>
  <sheetFormatPr baseColWidth="10" defaultRowHeight="12"/>
  <cols>
    <col min="1" max="6" width="11.42578125" style="79"/>
    <col min="7" max="7" width="11.85546875" style="79" customWidth="1"/>
    <col min="8" max="16384" width="11.42578125" style="79"/>
  </cols>
  <sheetData>
    <row r="1" spans="1:9" ht="15">
      <c r="A1" t="s">
        <v>1874</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570</v>
      </c>
      <c r="B6" s="79" t="s">
        <v>773</v>
      </c>
      <c r="C6" s="79" t="s">
        <v>599</v>
      </c>
      <c r="D6" s="79" t="s">
        <v>954</v>
      </c>
      <c r="E6" s="79" t="s">
        <v>1121</v>
      </c>
      <c r="F6" s="79" t="s">
        <v>572</v>
      </c>
    </row>
    <row r="7" spans="1:9">
      <c r="A7" s="79" t="s">
        <v>17</v>
      </c>
      <c r="B7" s="159">
        <v>36086</v>
      </c>
      <c r="C7" s="159">
        <v>36276</v>
      </c>
      <c r="D7" s="159">
        <v>36500</v>
      </c>
      <c r="E7" s="159">
        <v>36738</v>
      </c>
      <c r="F7" s="164">
        <v>6.52054794520551E-3</v>
      </c>
      <c r="G7" s="79">
        <f>_xlfn.RANK.EQ(F7,$F$7:$F$39,0)</f>
        <v>33</v>
      </c>
    </row>
    <row r="8" spans="1:9">
      <c r="A8" s="79" t="s">
        <v>33</v>
      </c>
      <c r="B8" s="159">
        <v>11721</v>
      </c>
      <c r="C8" s="159">
        <v>11771</v>
      </c>
      <c r="D8" s="159">
        <v>11919</v>
      </c>
      <c r="E8" s="159">
        <v>12017</v>
      </c>
      <c r="F8" s="164">
        <v>8.2221662891181994E-3</v>
      </c>
      <c r="G8" s="79">
        <f t="shared" ref="G8:G39" si="0">_xlfn.RANK.EQ(F8,$F$7:$F$39,0)</f>
        <v>32</v>
      </c>
    </row>
    <row r="9" spans="1:9">
      <c r="A9" s="79" t="s">
        <v>15</v>
      </c>
      <c r="B9" s="159">
        <v>13791</v>
      </c>
      <c r="C9" s="159">
        <v>13652</v>
      </c>
      <c r="D9" s="159">
        <v>13554</v>
      </c>
      <c r="E9" s="159">
        <v>13680</v>
      </c>
      <c r="F9" s="164">
        <v>9.2961487383798093E-3</v>
      </c>
      <c r="G9" s="79">
        <f t="shared" si="0"/>
        <v>31</v>
      </c>
    </row>
    <row r="10" spans="1:9">
      <c r="A10" s="79" t="s">
        <v>29</v>
      </c>
      <c r="B10" s="159">
        <v>34091</v>
      </c>
      <c r="C10" s="159">
        <v>33799</v>
      </c>
      <c r="D10" s="159">
        <v>34032</v>
      </c>
      <c r="E10" s="159">
        <v>34370</v>
      </c>
      <c r="F10" s="164">
        <v>9.9318288669487699E-3</v>
      </c>
      <c r="G10" s="79">
        <f t="shared" si="0"/>
        <v>30</v>
      </c>
    </row>
    <row r="11" spans="1:9">
      <c r="A11" s="79" t="s">
        <v>12</v>
      </c>
      <c r="B11" s="159">
        <v>14232</v>
      </c>
      <c r="C11" s="159">
        <v>14267</v>
      </c>
      <c r="D11" s="159">
        <v>14356</v>
      </c>
      <c r="E11" s="159">
        <v>14515</v>
      </c>
      <c r="F11" s="164">
        <v>1.1075508498188801E-2</v>
      </c>
      <c r="G11" s="79">
        <f t="shared" si="0"/>
        <v>29</v>
      </c>
    </row>
    <row r="12" spans="1:9">
      <c r="A12" s="79" t="s">
        <v>25</v>
      </c>
      <c r="B12" s="159">
        <v>23013</v>
      </c>
      <c r="C12" s="159">
        <v>22803</v>
      </c>
      <c r="D12" s="159">
        <v>23041</v>
      </c>
      <c r="E12" s="159">
        <v>23311</v>
      </c>
      <c r="F12" s="164">
        <v>1.1718241395772801E-2</v>
      </c>
      <c r="G12" s="79">
        <f t="shared" si="0"/>
        <v>28</v>
      </c>
    </row>
    <row r="13" spans="1:9">
      <c r="A13" s="79" t="s">
        <v>21</v>
      </c>
      <c r="B13" s="159">
        <v>13863</v>
      </c>
      <c r="C13" s="159">
        <v>13897</v>
      </c>
      <c r="D13" s="159">
        <v>14047</v>
      </c>
      <c r="E13" s="159">
        <v>14214</v>
      </c>
      <c r="F13" s="164">
        <v>1.1888659500249201E-2</v>
      </c>
      <c r="G13" s="79">
        <f t="shared" si="0"/>
        <v>27</v>
      </c>
    </row>
    <row r="14" spans="1:9">
      <c r="A14" s="79" t="s">
        <v>14</v>
      </c>
      <c r="B14" s="159">
        <v>47892</v>
      </c>
      <c r="C14" s="159">
        <v>47776</v>
      </c>
      <c r="D14" s="159">
        <v>48063</v>
      </c>
      <c r="E14" s="159">
        <v>48679</v>
      </c>
      <c r="F14" s="164">
        <v>1.2816511661777301E-2</v>
      </c>
      <c r="G14" s="79">
        <f t="shared" si="0"/>
        <v>26</v>
      </c>
    </row>
    <row r="15" spans="1:9">
      <c r="A15" s="79" t="s">
        <v>0</v>
      </c>
      <c r="B15" s="159">
        <v>97738</v>
      </c>
      <c r="C15" s="159">
        <v>98067</v>
      </c>
      <c r="D15" s="159">
        <v>99679</v>
      </c>
      <c r="E15" s="159">
        <v>100963</v>
      </c>
      <c r="F15" s="164">
        <v>1.28813491307096E-2</v>
      </c>
      <c r="G15" s="79">
        <f t="shared" si="0"/>
        <v>25</v>
      </c>
    </row>
    <row r="16" spans="1:9">
      <c r="A16" s="79" t="s">
        <v>16</v>
      </c>
      <c r="B16" s="159">
        <v>15502</v>
      </c>
      <c r="C16" s="159">
        <v>15458</v>
      </c>
      <c r="D16" s="159">
        <v>15549</v>
      </c>
      <c r="E16" s="159">
        <v>15750</v>
      </c>
      <c r="F16" s="164">
        <v>1.29268763264518E-2</v>
      </c>
      <c r="G16" s="79">
        <f t="shared" si="0"/>
        <v>24</v>
      </c>
    </row>
    <row r="17" spans="1:7">
      <c r="A17" s="79" t="s">
        <v>31</v>
      </c>
      <c r="B17" s="159">
        <v>43389</v>
      </c>
      <c r="C17" s="159">
        <v>43019</v>
      </c>
      <c r="D17" s="159">
        <v>43366</v>
      </c>
      <c r="E17" s="159">
        <v>43928</v>
      </c>
      <c r="F17" s="164">
        <v>1.29594613291519E-2</v>
      </c>
      <c r="G17" s="79">
        <f t="shared" si="0"/>
        <v>23</v>
      </c>
    </row>
    <row r="18" spans="1:7">
      <c r="A18" s="79" t="s">
        <v>30</v>
      </c>
      <c r="B18" s="159">
        <v>5146</v>
      </c>
      <c r="C18" s="159">
        <v>5146</v>
      </c>
      <c r="D18" s="159">
        <v>5252</v>
      </c>
      <c r="E18" s="159">
        <v>5322</v>
      </c>
      <c r="F18" s="164">
        <v>1.33282559025134E-2</v>
      </c>
      <c r="G18" s="79">
        <f t="shared" si="0"/>
        <v>22</v>
      </c>
    </row>
    <row r="19" spans="1:7">
      <c r="A19" s="79" t="s">
        <v>3</v>
      </c>
      <c r="B19" s="159">
        <v>15996</v>
      </c>
      <c r="C19" s="159">
        <v>16017</v>
      </c>
      <c r="D19" s="159">
        <v>16255</v>
      </c>
      <c r="E19" s="159">
        <v>16473</v>
      </c>
      <c r="F19" s="164">
        <v>1.3411258074438499E-2</v>
      </c>
      <c r="G19" s="79">
        <f t="shared" si="0"/>
        <v>21</v>
      </c>
    </row>
    <row r="20" spans="1:7">
      <c r="A20" s="79" t="s">
        <v>11</v>
      </c>
      <c r="B20" s="159">
        <v>10715</v>
      </c>
      <c r="C20" s="159">
        <v>10753</v>
      </c>
      <c r="D20" s="159">
        <v>11020</v>
      </c>
      <c r="E20" s="159">
        <v>11173</v>
      </c>
      <c r="F20" s="164">
        <v>1.3883847549909199E-2</v>
      </c>
      <c r="G20" s="79">
        <f t="shared" si="0"/>
        <v>20</v>
      </c>
    </row>
    <row r="21" spans="1:7">
      <c r="A21" s="79" t="s">
        <v>8</v>
      </c>
      <c r="B21" s="159">
        <v>39778</v>
      </c>
      <c r="C21" s="159">
        <v>39670</v>
      </c>
      <c r="D21" s="159">
        <v>40523</v>
      </c>
      <c r="E21" s="159">
        <v>41096</v>
      </c>
      <c r="F21" s="164">
        <v>1.4140117957702999E-2</v>
      </c>
      <c r="G21" s="79">
        <f t="shared" si="0"/>
        <v>19</v>
      </c>
    </row>
    <row r="22" spans="1:7">
      <c r="A22" s="79" t="s">
        <v>26</v>
      </c>
      <c r="B22" s="159">
        <v>40410</v>
      </c>
      <c r="C22" s="159">
        <v>40632</v>
      </c>
      <c r="D22" s="159">
        <v>41559</v>
      </c>
      <c r="E22" s="159">
        <v>42178</v>
      </c>
      <c r="F22" s="164">
        <v>1.48944873553261E-2</v>
      </c>
      <c r="G22" s="79">
        <f t="shared" si="0"/>
        <v>18</v>
      </c>
    </row>
    <row r="23" spans="1:7">
      <c r="A23" s="79" t="s">
        <v>18</v>
      </c>
      <c r="B23" s="159">
        <v>12108</v>
      </c>
      <c r="C23" s="159">
        <v>12099</v>
      </c>
      <c r="D23" s="159">
        <v>12169</v>
      </c>
      <c r="E23" s="159">
        <v>12356</v>
      </c>
      <c r="F23" s="164">
        <v>1.5366915933930501E-2</v>
      </c>
      <c r="G23" s="79">
        <f t="shared" si="0"/>
        <v>17</v>
      </c>
    </row>
    <row r="24" spans="1:7">
      <c r="A24" s="79" t="s">
        <v>32</v>
      </c>
      <c r="B24" s="159">
        <v>19697</v>
      </c>
      <c r="C24" s="159">
        <v>19413</v>
      </c>
      <c r="D24" s="159">
        <v>19904</v>
      </c>
      <c r="E24" s="159">
        <v>20210</v>
      </c>
      <c r="F24" s="164">
        <v>1.5373794212218701E-2</v>
      </c>
      <c r="G24" s="79">
        <f t="shared" si="0"/>
        <v>16</v>
      </c>
    </row>
    <row r="25" spans="1:7">
      <c r="A25" s="79" t="s">
        <v>7</v>
      </c>
      <c r="B25" s="159">
        <v>14390</v>
      </c>
      <c r="C25" s="159">
        <v>14324</v>
      </c>
      <c r="D25" s="159">
        <v>14447</v>
      </c>
      <c r="E25" s="159">
        <v>14671</v>
      </c>
      <c r="F25" s="164">
        <v>1.55049491243857E-2</v>
      </c>
      <c r="G25" s="79">
        <f t="shared" si="0"/>
        <v>15</v>
      </c>
    </row>
    <row r="26" spans="1:7">
      <c r="A26" s="79" t="s">
        <v>22</v>
      </c>
      <c r="B26" s="159">
        <v>33048</v>
      </c>
      <c r="C26" s="159">
        <v>33169</v>
      </c>
      <c r="D26" s="159">
        <v>33138</v>
      </c>
      <c r="E26" s="159">
        <v>33656</v>
      </c>
      <c r="F26" s="164">
        <v>1.5631601182932098E-2</v>
      </c>
      <c r="G26" s="79">
        <f t="shared" si="0"/>
        <v>14</v>
      </c>
    </row>
    <row r="27" spans="1:7">
      <c r="A27" s="79" t="s">
        <v>19</v>
      </c>
      <c r="B27" s="159">
        <v>12620</v>
      </c>
      <c r="C27" s="159">
        <v>12766</v>
      </c>
      <c r="D27" s="159">
        <v>13053</v>
      </c>
      <c r="E27" s="159">
        <v>13268</v>
      </c>
      <c r="F27" s="164">
        <v>1.6471309277560801E-2</v>
      </c>
      <c r="G27" s="79">
        <f t="shared" si="0"/>
        <v>13</v>
      </c>
    </row>
    <row r="28" spans="1:7">
      <c r="A28" s="79" t="s">
        <v>1</v>
      </c>
      <c r="B28" s="159">
        <v>1001315</v>
      </c>
      <c r="C28" s="159">
        <v>1000414</v>
      </c>
      <c r="D28" s="159">
        <v>1011974</v>
      </c>
      <c r="E28" s="159">
        <v>1028757</v>
      </c>
      <c r="F28" s="164">
        <v>1.65844181767516E-2</v>
      </c>
      <c r="G28" s="79">
        <f t="shared" si="0"/>
        <v>12</v>
      </c>
    </row>
    <row r="29" spans="1:7">
      <c r="A29" s="79" t="s">
        <v>10</v>
      </c>
      <c r="B29" s="159">
        <v>34269</v>
      </c>
      <c r="C29" s="159">
        <v>34021</v>
      </c>
      <c r="D29" s="159">
        <v>34490</v>
      </c>
      <c r="E29" s="159">
        <v>35062</v>
      </c>
      <c r="F29" s="164">
        <v>1.65845172513772E-2</v>
      </c>
      <c r="G29" s="79">
        <f t="shared" si="0"/>
        <v>11</v>
      </c>
    </row>
    <row r="30" spans="1:7">
      <c r="A30" s="79" t="s">
        <v>27</v>
      </c>
      <c r="B30" s="159">
        <v>37690</v>
      </c>
      <c r="C30" s="159">
        <v>37552</v>
      </c>
      <c r="D30" s="159">
        <v>38030</v>
      </c>
      <c r="E30" s="159">
        <v>38675</v>
      </c>
      <c r="F30" s="164">
        <v>1.6960294504338801E-2</v>
      </c>
      <c r="G30" s="79">
        <f t="shared" si="0"/>
        <v>10</v>
      </c>
    </row>
    <row r="31" spans="1:7">
      <c r="A31" s="79" t="s">
        <v>4</v>
      </c>
      <c r="B31" s="159">
        <v>40992</v>
      </c>
      <c r="C31" s="159">
        <v>41338</v>
      </c>
      <c r="D31" s="159">
        <v>42355</v>
      </c>
      <c r="E31" s="159">
        <v>43092</v>
      </c>
      <c r="F31" s="164">
        <v>1.7400543029158399E-2</v>
      </c>
      <c r="G31" s="79">
        <f t="shared" si="0"/>
        <v>9</v>
      </c>
    </row>
    <row r="32" spans="1:7">
      <c r="A32" s="79" t="s">
        <v>20</v>
      </c>
      <c r="B32" s="159">
        <v>69665</v>
      </c>
      <c r="C32" s="159">
        <v>69698</v>
      </c>
      <c r="D32" s="159">
        <v>70678</v>
      </c>
      <c r="E32" s="159">
        <v>72034</v>
      </c>
      <c r="F32" s="164">
        <v>1.9185602309063701E-2</v>
      </c>
      <c r="G32" s="79">
        <f t="shared" si="0"/>
        <v>8</v>
      </c>
    </row>
    <row r="33" spans="1:7">
      <c r="A33" s="79" t="s">
        <v>5</v>
      </c>
      <c r="B33" s="159">
        <v>12656</v>
      </c>
      <c r="C33" s="159">
        <v>12767</v>
      </c>
      <c r="D33" s="159">
        <v>13133</v>
      </c>
      <c r="E33" s="159">
        <v>13392</v>
      </c>
      <c r="F33" s="164">
        <v>1.97213127236733E-2</v>
      </c>
      <c r="G33" s="79">
        <f t="shared" si="0"/>
        <v>7</v>
      </c>
    </row>
    <row r="34" spans="1:7">
      <c r="A34" s="79" t="s">
        <v>9</v>
      </c>
      <c r="B34" s="159">
        <v>118631</v>
      </c>
      <c r="C34" s="159">
        <v>118117</v>
      </c>
      <c r="D34" s="159">
        <v>118428</v>
      </c>
      <c r="E34" s="159">
        <v>120984</v>
      </c>
      <c r="F34" s="164">
        <v>2.15827338129497E-2</v>
      </c>
      <c r="G34" s="79">
        <f t="shared" si="0"/>
        <v>6</v>
      </c>
    </row>
    <row r="35" spans="1:7">
      <c r="A35" s="79" t="s">
        <v>23</v>
      </c>
      <c r="B35" s="159">
        <v>25996</v>
      </c>
      <c r="C35" s="159">
        <v>26076</v>
      </c>
      <c r="D35" s="159">
        <v>26639</v>
      </c>
      <c r="E35" s="159">
        <v>27264</v>
      </c>
      <c r="F35" s="164">
        <v>2.3461841660723098E-2</v>
      </c>
      <c r="G35" s="79">
        <f t="shared" si="0"/>
        <v>5</v>
      </c>
    </row>
    <row r="36" spans="1:7">
      <c r="A36" s="79" t="s">
        <v>28</v>
      </c>
      <c r="B36" s="159">
        <v>10637</v>
      </c>
      <c r="C36" s="159">
        <v>10735</v>
      </c>
      <c r="D36" s="159">
        <v>11015</v>
      </c>
      <c r="E36" s="159">
        <v>11282</v>
      </c>
      <c r="F36" s="164">
        <v>2.4239673172946001E-2</v>
      </c>
      <c r="G36" s="79">
        <f t="shared" si="0"/>
        <v>4</v>
      </c>
    </row>
    <row r="37" spans="1:7">
      <c r="A37" s="79" t="s">
        <v>6</v>
      </c>
      <c r="B37" s="159">
        <v>5902</v>
      </c>
      <c r="C37" s="159">
        <v>5807</v>
      </c>
      <c r="D37" s="159">
        <v>5921</v>
      </c>
      <c r="E37" s="159">
        <v>6066</v>
      </c>
      <c r="F37" s="164">
        <v>2.44891065698363E-2</v>
      </c>
      <c r="G37" s="79">
        <f t="shared" si="0"/>
        <v>3</v>
      </c>
    </row>
    <row r="38" spans="1:7">
      <c r="A38" s="79" t="s">
        <v>13</v>
      </c>
      <c r="B38" s="159">
        <v>72768</v>
      </c>
      <c r="C38" s="159">
        <v>72960</v>
      </c>
      <c r="D38" s="159">
        <v>72470</v>
      </c>
      <c r="E38" s="159">
        <v>74305</v>
      </c>
      <c r="F38" s="164">
        <v>2.5320822409272699E-2</v>
      </c>
      <c r="G38" s="79">
        <f t="shared" si="0"/>
        <v>2</v>
      </c>
    </row>
    <row r="39" spans="1:7">
      <c r="A39" s="79" t="s">
        <v>24</v>
      </c>
      <c r="B39" s="159">
        <v>16883</v>
      </c>
      <c r="C39" s="159">
        <v>16569</v>
      </c>
      <c r="D39" s="159">
        <v>17389</v>
      </c>
      <c r="E39" s="159">
        <v>18033</v>
      </c>
      <c r="F39" s="164">
        <v>3.7034907125194097E-2</v>
      </c>
      <c r="G39" s="79">
        <f t="shared" si="0"/>
        <v>1</v>
      </c>
    </row>
  </sheetData>
  <mergeCells count="1">
    <mergeCell ref="H1:I1"/>
  </mergeCells>
  <hyperlinks>
    <hyperlink ref="H1:I1" location="Index!A1" display="Regresar al Índice" xr:uid="{0CEFC6EB-6F83-4C60-9B23-14C9FF16771D}"/>
  </hyperlink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0911-9672-4F09-BE39-985A3EA6CB1B}">
  <sheetPr codeName="Hoja131"/>
  <dimension ref="A1:I39"/>
  <sheetViews>
    <sheetView topLeftCell="A22" workbookViewId="0">
      <selection activeCell="B19" sqref="B19"/>
    </sheetView>
  </sheetViews>
  <sheetFormatPr baseColWidth="10" defaultRowHeight="12"/>
  <cols>
    <col min="1" max="1" width="40.7109375" style="79" customWidth="1"/>
    <col min="2" max="5" width="10.7109375" style="79" customWidth="1"/>
    <col min="6" max="6" width="6.28515625" style="79" customWidth="1"/>
    <col min="7" max="7" width="5.5703125" style="79" customWidth="1"/>
    <col min="8" max="8" width="3.7109375" style="79" customWidth="1"/>
    <col min="9" max="11" width="9.140625" style="79" customWidth="1"/>
    <col min="12" max="16384" width="11.42578125" style="79"/>
  </cols>
  <sheetData>
    <row r="1" spans="1:9" ht="15">
      <c r="A1" t="s">
        <v>1875</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570</v>
      </c>
      <c r="B6" s="79" t="s">
        <v>773</v>
      </c>
      <c r="C6" s="79" t="s">
        <v>599</v>
      </c>
      <c r="D6" s="79" t="s">
        <v>954</v>
      </c>
      <c r="E6" s="79" t="s">
        <v>1121</v>
      </c>
      <c r="F6" s="79" t="s">
        <v>573</v>
      </c>
    </row>
    <row r="7" spans="1:9">
      <c r="A7" s="79" t="s">
        <v>15</v>
      </c>
      <c r="B7" s="159">
        <v>13791</v>
      </c>
      <c r="C7" s="159">
        <v>13652</v>
      </c>
      <c r="D7" s="159">
        <v>13554</v>
      </c>
      <c r="E7" s="159">
        <v>13680</v>
      </c>
      <c r="F7" s="159">
        <v>-111</v>
      </c>
      <c r="G7" s="79">
        <f t="shared" ref="G7:G39" si="0">_xlfn.RANK.EQ(F7,$F$7:$F$38,0)</f>
        <v>32</v>
      </c>
    </row>
    <row r="8" spans="1:9">
      <c r="A8" s="79" t="s">
        <v>6</v>
      </c>
      <c r="B8" s="159">
        <v>5902</v>
      </c>
      <c r="C8" s="159">
        <v>5807</v>
      </c>
      <c r="D8" s="159">
        <v>5921</v>
      </c>
      <c r="E8" s="159">
        <v>6066</v>
      </c>
      <c r="F8" s="159">
        <v>164</v>
      </c>
      <c r="G8" s="79">
        <f t="shared" si="0"/>
        <v>31</v>
      </c>
    </row>
    <row r="9" spans="1:9">
      <c r="A9" s="79" t="s">
        <v>30</v>
      </c>
      <c r="B9" s="159">
        <v>5146</v>
      </c>
      <c r="C9" s="159">
        <v>5146</v>
      </c>
      <c r="D9" s="159">
        <v>5252</v>
      </c>
      <c r="E9" s="159">
        <v>5322</v>
      </c>
      <c r="F9" s="159">
        <v>176</v>
      </c>
      <c r="G9" s="79">
        <f t="shared" si="0"/>
        <v>30</v>
      </c>
    </row>
    <row r="10" spans="1:9">
      <c r="A10" s="79" t="s">
        <v>16</v>
      </c>
      <c r="B10" s="159">
        <v>15502</v>
      </c>
      <c r="C10" s="159">
        <v>15458</v>
      </c>
      <c r="D10" s="159">
        <v>15549</v>
      </c>
      <c r="E10" s="159">
        <v>15750</v>
      </c>
      <c r="F10" s="159">
        <v>248</v>
      </c>
      <c r="G10" s="79">
        <f t="shared" si="0"/>
        <v>28</v>
      </c>
    </row>
    <row r="11" spans="1:9">
      <c r="A11" s="79" t="s">
        <v>18</v>
      </c>
      <c r="B11" s="159">
        <v>12108</v>
      </c>
      <c r="C11" s="159">
        <v>12099</v>
      </c>
      <c r="D11" s="159">
        <v>12169</v>
      </c>
      <c r="E11" s="159">
        <v>12356</v>
      </c>
      <c r="F11" s="159">
        <v>248</v>
      </c>
      <c r="G11" s="79">
        <f t="shared" si="0"/>
        <v>28</v>
      </c>
    </row>
    <row r="12" spans="1:9">
      <c r="A12" s="79" t="s">
        <v>29</v>
      </c>
      <c r="B12" s="159">
        <v>34091</v>
      </c>
      <c r="C12" s="159">
        <v>33799</v>
      </c>
      <c r="D12" s="159">
        <v>34032</v>
      </c>
      <c r="E12" s="159">
        <v>34370</v>
      </c>
      <c r="F12" s="159">
        <v>279</v>
      </c>
      <c r="G12" s="79">
        <f t="shared" si="0"/>
        <v>27</v>
      </c>
    </row>
    <row r="13" spans="1:9">
      <c r="A13" s="79" t="s">
        <v>7</v>
      </c>
      <c r="B13" s="159">
        <v>14390</v>
      </c>
      <c r="C13" s="159">
        <v>14324</v>
      </c>
      <c r="D13" s="159">
        <v>14447</v>
      </c>
      <c r="E13" s="159">
        <v>14671</v>
      </c>
      <c r="F13" s="159">
        <v>281</v>
      </c>
      <c r="G13" s="79">
        <f t="shared" si="0"/>
        <v>26</v>
      </c>
    </row>
    <row r="14" spans="1:9">
      <c r="A14" s="79" t="s">
        <v>12</v>
      </c>
      <c r="B14" s="159">
        <v>14232</v>
      </c>
      <c r="C14" s="159">
        <v>14267</v>
      </c>
      <c r="D14" s="159">
        <v>14356</v>
      </c>
      <c r="E14" s="159">
        <v>14515</v>
      </c>
      <c r="F14" s="159">
        <v>283</v>
      </c>
      <c r="G14" s="79">
        <f t="shared" si="0"/>
        <v>25</v>
      </c>
    </row>
    <row r="15" spans="1:9">
      <c r="A15" s="79" t="s">
        <v>33</v>
      </c>
      <c r="B15" s="159">
        <v>11721</v>
      </c>
      <c r="C15" s="159">
        <v>11771</v>
      </c>
      <c r="D15" s="159">
        <v>11919</v>
      </c>
      <c r="E15" s="159">
        <v>12017</v>
      </c>
      <c r="F15" s="159">
        <v>296</v>
      </c>
      <c r="G15" s="79">
        <f t="shared" si="0"/>
        <v>24</v>
      </c>
    </row>
    <row r="16" spans="1:9">
      <c r="A16" s="79" t="s">
        <v>25</v>
      </c>
      <c r="B16" s="159">
        <v>23013</v>
      </c>
      <c r="C16" s="159">
        <v>22803</v>
      </c>
      <c r="D16" s="159">
        <v>23041</v>
      </c>
      <c r="E16" s="159">
        <v>23311</v>
      </c>
      <c r="F16" s="159">
        <v>298</v>
      </c>
      <c r="G16" s="79">
        <f t="shared" si="0"/>
        <v>23</v>
      </c>
    </row>
    <row r="17" spans="1:7">
      <c r="A17" s="79" t="s">
        <v>21</v>
      </c>
      <c r="B17" s="159">
        <v>13863</v>
      </c>
      <c r="C17" s="159">
        <v>13897</v>
      </c>
      <c r="D17" s="159">
        <v>14047</v>
      </c>
      <c r="E17" s="159">
        <v>14214</v>
      </c>
      <c r="F17" s="159">
        <v>351</v>
      </c>
      <c r="G17" s="79">
        <f t="shared" si="0"/>
        <v>22</v>
      </c>
    </row>
    <row r="18" spans="1:7">
      <c r="A18" s="79" t="s">
        <v>11</v>
      </c>
      <c r="B18" s="159">
        <v>10715</v>
      </c>
      <c r="C18" s="159">
        <v>10753</v>
      </c>
      <c r="D18" s="159">
        <v>11020</v>
      </c>
      <c r="E18" s="159">
        <v>11173</v>
      </c>
      <c r="F18" s="159">
        <v>458</v>
      </c>
      <c r="G18" s="79">
        <f t="shared" si="0"/>
        <v>21</v>
      </c>
    </row>
    <row r="19" spans="1:7">
      <c r="A19" s="79" t="s">
        <v>3</v>
      </c>
      <c r="B19" s="159">
        <v>15996</v>
      </c>
      <c r="C19" s="159">
        <v>16017</v>
      </c>
      <c r="D19" s="159">
        <v>16255</v>
      </c>
      <c r="E19" s="159">
        <v>16473</v>
      </c>
      <c r="F19" s="159">
        <v>477</v>
      </c>
      <c r="G19" s="79">
        <f t="shared" si="0"/>
        <v>20</v>
      </c>
    </row>
    <row r="20" spans="1:7">
      <c r="A20" s="79" t="s">
        <v>32</v>
      </c>
      <c r="B20" s="159">
        <v>19697</v>
      </c>
      <c r="C20" s="159">
        <v>19413</v>
      </c>
      <c r="D20" s="159">
        <v>19904</v>
      </c>
      <c r="E20" s="159">
        <v>20210</v>
      </c>
      <c r="F20" s="159">
        <v>513</v>
      </c>
      <c r="G20" s="79">
        <f t="shared" si="0"/>
        <v>19</v>
      </c>
    </row>
    <row r="21" spans="1:7">
      <c r="A21" s="79" t="s">
        <v>31</v>
      </c>
      <c r="B21" s="159">
        <v>43389</v>
      </c>
      <c r="C21" s="159">
        <v>43019</v>
      </c>
      <c r="D21" s="159">
        <v>43366</v>
      </c>
      <c r="E21" s="159">
        <v>43928</v>
      </c>
      <c r="F21" s="159">
        <v>539</v>
      </c>
      <c r="G21" s="79">
        <f t="shared" si="0"/>
        <v>18</v>
      </c>
    </row>
    <row r="22" spans="1:7">
      <c r="A22" s="79" t="s">
        <v>22</v>
      </c>
      <c r="B22" s="159">
        <v>33048</v>
      </c>
      <c r="C22" s="159">
        <v>33169</v>
      </c>
      <c r="D22" s="159">
        <v>33138</v>
      </c>
      <c r="E22" s="159">
        <v>33656</v>
      </c>
      <c r="F22" s="159">
        <v>608</v>
      </c>
      <c r="G22" s="79">
        <f t="shared" si="0"/>
        <v>17</v>
      </c>
    </row>
    <row r="23" spans="1:7">
      <c r="A23" s="79" t="s">
        <v>28</v>
      </c>
      <c r="B23" s="159">
        <v>10637</v>
      </c>
      <c r="C23" s="159">
        <v>10735</v>
      </c>
      <c r="D23" s="159">
        <v>11015</v>
      </c>
      <c r="E23" s="159">
        <v>11282</v>
      </c>
      <c r="F23" s="159">
        <v>645</v>
      </c>
      <c r="G23" s="79">
        <f t="shared" si="0"/>
        <v>16</v>
      </c>
    </row>
    <row r="24" spans="1:7">
      <c r="A24" s="79" t="s">
        <v>19</v>
      </c>
      <c r="B24" s="159">
        <v>12620</v>
      </c>
      <c r="C24" s="159">
        <v>12766</v>
      </c>
      <c r="D24" s="159">
        <v>13053</v>
      </c>
      <c r="E24" s="159">
        <v>13268</v>
      </c>
      <c r="F24" s="159">
        <v>648</v>
      </c>
      <c r="G24" s="79">
        <f t="shared" si="0"/>
        <v>15</v>
      </c>
    </row>
    <row r="25" spans="1:7">
      <c r="A25" s="79" t="s">
        <v>17</v>
      </c>
      <c r="B25" s="159">
        <v>36086</v>
      </c>
      <c r="C25" s="159">
        <v>36276</v>
      </c>
      <c r="D25" s="159">
        <v>36500</v>
      </c>
      <c r="E25" s="159">
        <v>36738</v>
      </c>
      <c r="F25" s="159">
        <v>652</v>
      </c>
      <c r="G25" s="79">
        <f t="shared" si="0"/>
        <v>14</v>
      </c>
    </row>
    <row r="26" spans="1:7">
      <c r="A26" s="79" t="s">
        <v>5</v>
      </c>
      <c r="B26" s="159">
        <v>12656</v>
      </c>
      <c r="C26" s="159">
        <v>12767</v>
      </c>
      <c r="D26" s="159">
        <v>13133</v>
      </c>
      <c r="E26" s="159">
        <v>13392</v>
      </c>
      <c r="F26" s="159">
        <v>736</v>
      </c>
      <c r="G26" s="79">
        <f t="shared" si="0"/>
        <v>13</v>
      </c>
    </row>
    <row r="27" spans="1:7">
      <c r="A27" s="79" t="s">
        <v>14</v>
      </c>
      <c r="B27" s="159">
        <v>47892</v>
      </c>
      <c r="C27" s="159">
        <v>47776</v>
      </c>
      <c r="D27" s="159">
        <v>48063</v>
      </c>
      <c r="E27" s="159">
        <v>48679</v>
      </c>
      <c r="F27" s="159">
        <v>787</v>
      </c>
      <c r="G27" s="79">
        <f t="shared" si="0"/>
        <v>12</v>
      </c>
    </row>
    <row r="28" spans="1:7">
      <c r="A28" s="79" t="s">
        <v>10</v>
      </c>
      <c r="B28" s="159">
        <v>34269</v>
      </c>
      <c r="C28" s="159">
        <v>34021</v>
      </c>
      <c r="D28" s="159">
        <v>34490</v>
      </c>
      <c r="E28" s="159">
        <v>35062</v>
      </c>
      <c r="F28" s="159">
        <v>793</v>
      </c>
      <c r="G28" s="79">
        <f t="shared" si="0"/>
        <v>11</v>
      </c>
    </row>
    <row r="29" spans="1:7">
      <c r="A29" s="79" t="s">
        <v>27</v>
      </c>
      <c r="B29" s="159">
        <v>37690</v>
      </c>
      <c r="C29" s="159">
        <v>37552</v>
      </c>
      <c r="D29" s="159">
        <v>38030</v>
      </c>
      <c r="E29" s="159">
        <v>38675</v>
      </c>
      <c r="F29" s="159">
        <v>985</v>
      </c>
      <c r="G29" s="79">
        <f t="shared" si="0"/>
        <v>10</v>
      </c>
    </row>
    <row r="30" spans="1:7">
      <c r="A30" s="79" t="s">
        <v>24</v>
      </c>
      <c r="B30" s="159">
        <v>16883</v>
      </c>
      <c r="C30" s="159">
        <v>16569</v>
      </c>
      <c r="D30" s="159">
        <v>17389</v>
      </c>
      <c r="E30" s="159">
        <v>18033</v>
      </c>
      <c r="F30" s="159">
        <v>1150</v>
      </c>
      <c r="G30" s="79">
        <f t="shared" si="0"/>
        <v>9</v>
      </c>
    </row>
    <row r="31" spans="1:7">
      <c r="A31" s="79" t="s">
        <v>23</v>
      </c>
      <c r="B31" s="159">
        <v>25996</v>
      </c>
      <c r="C31" s="159">
        <v>26076</v>
      </c>
      <c r="D31" s="159">
        <v>26639</v>
      </c>
      <c r="E31" s="159">
        <v>27264</v>
      </c>
      <c r="F31" s="159">
        <v>1268</v>
      </c>
      <c r="G31" s="79">
        <f t="shared" si="0"/>
        <v>8</v>
      </c>
    </row>
    <row r="32" spans="1:7">
      <c r="A32" s="79" t="s">
        <v>8</v>
      </c>
      <c r="B32" s="159">
        <v>39778</v>
      </c>
      <c r="C32" s="159">
        <v>39670</v>
      </c>
      <c r="D32" s="159">
        <v>40523</v>
      </c>
      <c r="E32" s="159">
        <v>41096</v>
      </c>
      <c r="F32" s="159">
        <v>1318</v>
      </c>
      <c r="G32" s="79">
        <f t="shared" si="0"/>
        <v>7</v>
      </c>
    </row>
    <row r="33" spans="1:7">
      <c r="A33" s="79" t="s">
        <v>13</v>
      </c>
      <c r="B33" s="159">
        <v>72768</v>
      </c>
      <c r="C33" s="159">
        <v>72960</v>
      </c>
      <c r="D33" s="159">
        <v>72470</v>
      </c>
      <c r="E33" s="159">
        <v>74305</v>
      </c>
      <c r="F33" s="159">
        <v>1537</v>
      </c>
      <c r="G33" s="79">
        <f t="shared" si="0"/>
        <v>6</v>
      </c>
    </row>
    <row r="34" spans="1:7">
      <c r="A34" s="79" t="s">
        <v>26</v>
      </c>
      <c r="B34" s="159">
        <v>40410</v>
      </c>
      <c r="C34" s="159">
        <v>40632</v>
      </c>
      <c r="D34" s="159">
        <v>41559</v>
      </c>
      <c r="E34" s="159">
        <v>42178</v>
      </c>
      <c r="F34" s="159">
        <v>1768</v>
      </c>
      <c r="G34" s="79">
        <f t="shared" si="0"/>
        <v>5</v>
      </c>
    </row>
    <row r="35" spans="1:7">
      <c r="A35" s="79" t="s">
        <v>4</v>
      </c>
      <c r="B35" s="159">
        <v>40992</v>
      </c>
      <c r="C35" s="159">
        <v>41338</v>
      </c>
      <c r="D35" s="159">
        <v>42355</v>
      </c>
      <c r="E35" s="159">
        <v>43092</v>
      </c>
      <c r="F35" s="159">
        <v>2100</v>
      </c>
      <c r="G35" s="79">
        <f t="shared" si="0"/>
        <v>4</v>
      </c>
    </row>
    <row r="36" spans="1:7">
      <c r="A36" s="79" t="s">
        <v>9</v>
      </c>
      <c r="B36" s="159">
        <v>118631</v>
      </c>
      <c r="C36" s="159">
        <v>118117</v>
      </c>
      <c r="D36" s="159">
        <v>118428</v>
      </c>
      <c r="E36" s="159">
        <v>120984</v>
      </c>
      <c r="F36" s="159">
        <v>2353</v>
      </c>
      <c r="G36" s="79">
        <f t="shared" si="0"/>
        <v>3</v>
      </c>
    </row>
    <row r="37" spans="1:7">
      <c r="A37" s="79" t="s">
        <v>20</v>
      </c>
      <c r="B37" s="159">
        <v>69665</v>
      </c>
      <c r="C37" s="159">
        <v>69698</v>
      </c>
      <c r="D37" s="159">
        <v>70678</v>
      </c>
      <c r="E37" s="159">
        <v>72034</v>
      </c>
      <c r="F37" s="159">
        <v>2369</v>
      </c>
      <c r="G37" s="79">
        <f t="shared" si="0"/>
        <v>2</v>
      </c>
    </row>
    <row r="38" spans="1:7">
      <c r="A38" s="79" t="s">
        <v>0</v>
      </c>
      <c r="B38" s="159">
        <v>97738</v>
      </c>
      <c r="C38" s="159">
        <v>98067</v>
      </c>
      <c r="D38" s="159">
        <v>99679</v>
      </c>
      <c r="E38" s="159">
        <v>100963</v>
      </c>
      <c r="F38" s="159">
        <v>3225</v>
      </c>
      <c r="G38" s="79">
        <f t="shared" si="0"/>
        <v>1</v>
      </c>
    </row>
    <row r="39" spans="1:7">
      <c r="A39" s="79" t="s">
        <v>1</v>
      </c>
      <c r="B39" s="159">
        <v>1001315</v>
      </c>
      <c r="C39" s="159">
        <v>1000414</v>
      </c>
      <c r="D39" s="159">
        <v>1011974</v>
      </c>
      <c r="E39" s="159">
        <v>1028757</v>
      </c>
      <c r="F39" s="159">
        <v>27442</v>
      </c>
      <c r="G39" s="79" t="e">
        <f t="shared" si="0"/>
        <v>#N/A</v>
      </c>
    </row>
  </sheetData>
  <mergeCells count="1">
    <mergeCell ref="H1:I1"/>
  </mergeCells>
  <hyperlinks>
    <hyperlink ref="H1:I1" location="Index!A1" display="Regresar al Índice" xr:uid="{1E42E83B-B6D1-4CFB-A767-8A6F7F863367}"/>
  </hyperlink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10918-9E1F-4E77-ABBA-10A7C5D59FA9}">
  <sheetPr codeName="Hoja140"/>
  <dimension ref="A1:I39"/>
  <sheetViews>
    <sheetView topLeftCell="A17" workbookViewId="0">
      <selection activeCell="B19" sqref="B19"/>
    </sheetView>
  </sheetViews>
  <sheetFormatPr baseColWidth="10" defaultRowHeight="12"/>
  <cols>
    <col min="1" max="1" width="40.7109375" style="79" customWidth="1"/>
    <col min="2" max="2" width="10.7109375" style="79" customWidth="1"/>
    <col min="3" max="5" width="10.42578125" style="79" customWidth="1"/>
    <col min="6" max="6" width="7" style="79" customWidth="1"/>
    <col min="7" max="8" width="3.7109375" style="79" customWidth="1"/>
    <col min="9" max="11" width="9.140625" style="79" customWidth="1"/>
    <col min="12" max="16384" width="11.42578125" style="79"/>
  </cols>
  <sheetData>
    <row r="1" spans="1:9" ht="15">
      <c r="A1" t="s">
        <v>1876</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570</v>
      </c>
      <c r="B6" s="79" t="s">
        <v>773</v>
      </c>
      <c r="C6" s="79" t="s">
        <v>599</v>
      </c>
      <c r="D6" s="79" t="s">
        <v>954</v>
      </c>
      <c r="E6" s="79" t="s">
        <v>1121</v>
      </c>
      <c r="F6" s="79" t="s">
        <v>600</v>
      </c>
    </row>
    <row r="7" spans="1:9">
      <c r="A7" s="79" t="s">
        <v>15</v>
      </c>
      <c r="B7" s="159">
        <v>13791</v>
      </c>
      <c r="C7" s="159">
        <v>13652</v>
      </c>
      <c r="D7" s="159">
        <v>13554</v>
      </c>
      <c r="E7" s="159">
        <v>13680</v>
      </c>
      <c r="F7" s="164">
        <v>-8.0487274309332096E-3</v>
      </c>
      <c r="G7" s="79">
        <f>_xlfn.RANK.EQ(F7,$F$7:$F$39,0)</f>
        <v>33</v>
      </c>
    </row>
    <row r="8" spans="1:9">
      <c r="A8" s="79" t="s">
        <v>29</v>
      </c>
      <c r="B8" s="159">
        <v>34091</v>
      </c>
      <c r="C8" s="159">
        <v>33799</v>
      </c>
      <c r="D8" s="159">
        <v>34032</v>
      </c>
      <c r="E8" s="159">
        <v>34370</v>
      </c>
      <c r="F8" s="164">
        <v>8.1839781760582007E-3</v>
      </c>
      <c r="G8" s="79">
        <f t="shared" ref="G8:G39" si="0">_xlfn.RANK.EQ(F8,$F$7:$F$39,0)</f>
        <v>32</v>
      </c>
    </row>
    <row r="9" spans="1:9">
      <c r="A9" s="79" t="s">
        <v>31</v>
      </c>
      <c r="B9" s="159">
        <v>43389</v>
      </c>
      <c r="C9" s="159">
        <v>43019</v>
      </c>
      <c r="D9" s="159">
        <v>43366</v>
      </c>
      <c r="E9" s="159">
        <v>43928</v>
      </c>
      <c r="F9" s="164">
        <v>1.2422503399479101E-2</v>
      </c>
      <c r="G9" s="79">
        <f t="shared" si="0"/>
        <v>31</v>
      </c>
    </row>
    <row r="10" spans="1:9">
      <c r="A10" s="79" t="s">
        <v>25</v>
      </c>
      <c r="B10" s="159">
        <v>23013</v>
      </c>
      <c r="C10" s="159">
        <v>22803</v>
      </c>
      <c r="D10" s="159">
        <v>23041</v>
      </c>
      <c r="E10" s="159">
        <v>23311</v>
      </c>
      <c r="F10" s="164">
        <v>1.29492026246034E-2</v>
      </c>
      <c r="G10" s="79">
        <f t="shared" si="0"/>
        <v>30</v>
      </c>
    </row>
    <row r="11" spans="1:9">
      <c r="A11" s="79" t="s">
        <v>16</v>
      </c>
      <c r="B11" s="159">
        <v>15502</v>
      </c>
      <c r="C11" s="159">
        <v>15458</v>
      </c>
      <c r="D11" s="159">
        <v>15549</v>
      </c>
      <c r="E11" s="159">
        <v>15750</v>
      </c>
      <c r="F11" s="164">
        <v>1.5997935750225799E-2</v>
      </c>
      <c r="G11" s="79">
        <f t="shared" si="0"/>
        <v>29</v>
      </c>
    </row>
    <row r="12" spans="1:9">
      <c r="A12" s="79" t="s">
        <v>14</v>
      </c>
      <c r="B12" s="159">
        <v>47892</v>
      </c>
      <c r="C12" s="159">
        <v>47776</v>
      </c>
      <c r="D12" s="159">
        <v>48063</v>
      </c>
      <c r="E12" s="159">
        <v>48679</v>
      </c>
      <c r="F12" s="164">
        <v>1.6432807149419498E-2</v>
      </c>
      <c r="G12" s="79">
        <f t="shared" si="0"/>
        <v>28</v>
      </c>
    </row>
    <row r="13" spans="1:9">
      <c r="A13" s="79" t="s">
        <v>17</v>
      </c>
      <c r="B13" s="159">
        <v>36086</v>
      </c>
      <c r="C13" s="159">
        <v>36276</v>
      </c>
      <c r="D13" s="159">
        <v>36500</v>
      </c>
      <c r="E13" s="159">
        <v>36738</v>
      </c>
      <c r="F13" s="164">
        <v>1.8067948789004099E-2</v>
      </c>
      <c r="G13" s="79">
        <f t="shared" si="0"/>
        <v>27</v>
      </c>
    </row>
    <row r="14" spans="1:9">
      <c r="A14" s="79" t="s">
        <v>22</v>
      </c>
      <c r="B14" s="159">
        <v>33048</v>
      </c>
      <c r="C14" s="159">
        <v>33169</v>
      </c>
      <c r="D14" s="159">
        <v>33138</v>
      </c>
      <c r="E14" s="159">
        <v>33656</v>
      </c>
      <c r="F14" s="164">
        <v>1.8397482449770099E-2</v>
      </c>
      <c r="G14" s="79">
        <f t="shared" si="0"/>
        <v>26</v>
      </c>
    </row>
    <row r="15" spans="1:9">
      <c r="A15" s="79" t="s">
        <v>7</v>
      </c>
      <c r="B15" s="159">
        <v>14390</v>
      </c>
      <c r="C15" s="159">
        <v>14324</v>
      </c>
      <c r="D15" s="159">
        <v>14447</v>
      </c>
      <c r="E15" s="159">
        <v>14671</v>
      </c>
      <c r="F15" s="164">
        <v>1.95274496177902E-2</v>
      </c>
      <c r="G15" s="79">
        <f t="shared" si="0"/>
        <v>25</v>
      </c>
    </row>
    <row r="16" spans="1:9">
      <c r="A16" s="79" t="s">
        <v>9</v>
      </c>
      <c r="B16" s="159">
        <v>118631</v>
      </c>
      <c r="C16" s="159">
        <v>118117</v>
      </c>
      <c r="D16" s="159">
        <v>118428</v>
      </c>
      <c r="E16" s="159">
        <v>120984</v>
      </c>
      <c r="F16" s="164">
        <v>1.98346132123981E-2</v>
      </c>
      <c r="G16" s="79">
        <f t="shared" si="0"/>
        <v>24</v>
      </c>
    </row>
    <row r="17" spans="1:7">
      <c r="A17" s="79" t="s">
        <v>12</v>
      </c>
      <c r="B17" s="159">
        <v>14232</v>
      </c>
      <c r="C17" s="159">
        <v>14267</v>
      </c>
      <c r="D17" s="159">
        <v>14356</v>
      </c>
      <c r="E17" s="159">
        <v>14515</v>
      </c>
      <c r="F17" s="164">
        <v>1.9884766722878099E-2</v>
      </c>
      <c r="G17" s="79">
        <f t="shared" si="0"/>
        <v>23</v>
      </c>
    </row>
    <row r="18" spans="1:7">
      <c r="A18" s="79" t="s">
        <v>18</v>
      </c>
      <c r="B18" s="159">
        <v>12108</v>
      </c>
      <c r="C18" s="159">
        <v>12099</v>
      </c>
      <c r="D18" s="159">
        <v>12169</v>
      </c>
      <c r="E18" s="159">
        <v>12356</v>
      </c>
      <c r="F18" s="164">
        <v>2.04823257350513E-2</v>
      </c>
      <c r="G18" s="79">
        <f t="shared" si="0"/>
        <v>22</v>
      </c>
    </row>
    <row r="19" spans="1:7">
      <c r="A19" s="79" t="s">
        <v>13</v>
      </c>
      <c r="B19" s="159">
        <v>72768</v>
      </c>
      <c r="C19" s="159">
        <v>72960</v>
      </c>
      <c r="D19" s="159">
        <v>72470</v>
      </c>
      <c r="E19" s="159">
        <v>74305</v>
      </c>
      <c r="F19" s="164">
        <v>2.1121921723834799E-2</v>
      </c>
      <c r="G19" s="79">
        <f t="shared" si="0"/>
        <v>21</v>
      </c>
    </row>
    <row r="20" spans="1:7">
      <c r="A20" s="79" t="s">
        <v>10</v>
      </c>
      <c r="B20" s="159">
        <v>34269</v>
      </c>
      <c r="C20" s="159">
        <v>34021</v>
      </c>
      <c r="D20" s="159">
        <v>34490</v>
      </c>
      <c r="E20" s="159">
        <v>35062</v>
      </c>
      <c r="F20" s="164">
        <v>2.3140447634888699E-2</v>
      </c>
      <c r="G20" s="79">
        <f t="shared" si="0"/>
        <v>20</v>
      </c>
    </row>
    <row r="21" spans="1:7">
      <c r="A21" s="79" t="s">
        <v>33</v>
      </c>
      <c r="B21" s="159">
        <v>11721</v>
      </c>
      <c r="C21" s="159">
        <v>11771</v>
      </c>
      <c r="D21" s="159">
        <v>11919</v>
      </c>
      <c r="E21" s="159">
        <v>12017</v>
      </c>
      <c r="F21" s="164">
        <v>2.5253817933623499E-2</v>
      </c>
      <c r="G21" s="79">
        <f t="shared" si="0"/>
        <v>19</v>
      </c>
    </row>
    <row r="22" spans="1:7">
      <c r="A22" s="79" t="s">
        <v>21</v>
      </c>
      <c r="B22" s="159">
        <v>13863</v>
      </c>
      <c r="C22" s="159">
        <v>13897</v>
      </c>
      <c r="D22" s="159">
        <v>14047</v>
      </c>
      <c r="E22" s="159">
        <v>14214</v>
      </c>
      <c r="F22" s="164">
        <v>2.53191949794416E-2</v>
      </c>
      <c r="G22" s="79">
        <f t="shared" si="0"/>
        <v>18</v>
      </c>
    </row>
    <row r="23" spans="1:7">
      <c r="A23" s="79" t="s">
        <v>32</v>
      </c>
      <c r="B23" s="159">
        <v>19697</v>
      </c>
      <c r="C23" s="159">
        <v>19413</v>
      </c>
      <c r="D23" s="159">
        <v>19904</v>
      </c>
      <c r="E23" s="159">
        <v>20210</v>
      </c>
      <c r="F23" s="164">
        <v>2.6044575316037901E-2</v>
      </c>
      <c r="G23" s="79">
        <f t="shared" si="0"/>
        <v>17</v>
      </c>
    </row>
    <row r="24" spans="1:7">
      <c r="A24" s="79" t="s">
        <v>27</v>
      </c>
      <c r="B24" s="159">
        <v>37690</v>
      </c>
      <c r="C24" s="159">
        <v>37552</v>
      </c>
      <c r="D24" s="159">
        <v>38030</v>
      </c>
      <c r="E24" s="159">
        <v>38675</v>
      </c>
      <c r="F24" s="164">
        <v>2.6134253117537701E-2</v>
      </c>
      <c r="G24" s="79">
        <f t="shared" si="0"/>
        <v>16</v>
      </c>
    </row>
    <row r="25" spans="1:7">
      <c r="A25" s="79" t="s">
        <v>1</v>
      </c>
      <c r="B25" s="159">
        <v>1001315</v>
      </c>
      <c r="C25" s="159">
        <v>1000414</v>
      </c>
      <c r="D25" s="159">
        <v>1011974</v>
      </c>
      <c r="E25" s="159">
        <v>1028757</v>
      </c>
      <c r="F25" s="164">
        <v>2.7405961161073099E-2</v>
      </c>
      <c r="G25" s="79">
        <f t="shared" si="0"/>
        <v>15</v>
      </c>
    </row>
    <row r="26" spans="1:7">
      <c r="A26" s="79" t="s">
        <v>6</v>
      </c>
      <c r="B26" s="159">
        <v>5902</v>
      </c>
      <c r="C26" s="159">
        <v>5807</v>
      </c>
      <c r="D26" s="159">
        <v>5921</v>
      </c>
      <c r="E26" s="159">
        <v>6066</v>
      </c>
      <c r="F26" s="164">
        <v>2.77871907827856E-2</v>
      </c>
      <c r="G26" s="79">
        <f t="shared" si="0"/>
        <v>14</v>
      </c>
    </row>
    <row r="27" spans="1:7">
      <c r="A27" s="79" t="s">
        <v>3</v>
      </c>
      <c r="B27" s="159">
        <v>15996</v>
      </c>
      <c r="C27" s="159">
        <v>16017</v>
      </c>
      <c r="D27" s="159">
        <v>16255</v>
      </c>
      <c r="E27" s="159">
        <v>16473</v>
      </c>
      <c r="F27" s="164">
        <v>2.9819954988747201E-2</v>
      </c>
      <c r="G27" s="79">
        <f t="shared" si="0"/>
        <v>13</v>
      </c>
    </row>
    <row r="28" spans="1:7">
      <c r="A28" s="79" t="s">
        <v>0</v>
      </c>
      <c r="B28" s="159">
        <v>97738</v>
      </c>
      <c r="C28" s="159">
        <v>98067</v>
      </c>
      <c r="D28" s="159">
        <v>99679</v>
      </c>
      <c r="E28" s="159">
        <v>100963</v>
      </c>
      <c r="F28" s="164">
        <v>3.2996378071988401E-2</v>
      </c>
      <c r="G28" s="79">
        <f t="shared" si="0"/>
        <v>12</v>
      </c>
    </row>
    <row r="29" spans="1:7">
      <c r="A29" s="79" t="s">
        <v>8</v>
      </c>
      <c r="B29" s="159">
        <v>39778</v>
      </c>
      <c r="C29" s="159">
        <v>39670</v>
      </c>
      <c r="D29" s="159">
        <v>40523</v>
      </c>
      <c r="E29" s="159">
        <v>41096</v>
      </c>
      <c r="F29" s="164">
        <v>3.3133893106742397E-2</v>
      </c>
      <c r="G29" s="79">
        <f t="shared" si="0"/>
        <v>11</v>
      </c>
    </row>
    <row r="30" spans="1:7">
      <c r="A30" s="79" t="s">
        <v>20</v>
      </c>
      <c r="B30" s="159">
        <v>69665</v>
      </c>
      <c r="C30" s="159">
        <v>69698</v>
      </c>
      <c r="D30" s="159">
        <v>70678</v>
      </c>
      <c r="E30" s="159">
        <v>72034</v>
      </c>
      <c r="F30" s="164">
        <v>3.4005598220053099E-2</v>
      </c>
      <c r="G30" s="79">
        <f t="shared" si="0"/>
        <v>10</v>
      </c>
    </row>
    <row r="31" spans="1:7">
      <c r="A31" s="79" t="s">
        <v>30</v>
      </c>
      <c r="B31" s="159">
        <v>5146</v>
      </c>
      <c r="C31" s="159">
        <v>5146</v>
      </c>
      <c r="D31" s="159">
        <v>5252</v>
      </c>
      <c r="E31" s="159">
        <v>5322</v>
      </c>
      <c r="F31" s="164">
        <v>3.4201321414690997E-2</v>
      </c>
      <c r="G31" s="79">
        <f t="shared" si="0"/>
        <v>9</v>
      </c>
    </row>
    <row r="32" spans="1:7">
      <c r="A32" s="79" t="s">
        <v>11</v>
      </c>
      <c r="B32" s="159">
        <v>10715</v>
      </c>
      <c r="C32" s="159">
        <v>10753</v>
      </c>
      <c r="D32" s="159">
        <v>11020</v>
      </c>
      <c r="E32" s="159">
        <v>11173</v>
      </c>
      <c r="F32" s="164">
        <v>4.27438170788614E-2</v>
      </c>
      <c r="G32" s="79">
        <f t="shared" si="0"/>
        <v>8</v>
      </c>
    </row>
    <row r="33" spans="1:7">
      <c r="A33" s="79" t="s">
        <v>26</v>
      </c>
      <c r="B33" s="159">
        <v>40410</v>
      </c>
      <c r="C33" s="159">
        <v>40632</v>
      </c>
      <c r="D33" s="159">
        <v>41559</v>
      </c>
      <c r="E33" s="159">
        <v>42178</v>
      </c>
      <c r="F33" s="164">
        <v>4.3751546646869602E-2</v>
      </c>
      <c r="G33" s="79">
        <f t="shared" si="0"/>
        <v>7</v>
      </c>
    </row>
    <row r="34" spans="1:7">
      <c r="A34" s="79" t="s">
        <v>23</v>
      </c>
      <c r="B34" s="159">
        <v>25996</v>
      </c>
      <c r="C34" s="159">
        <v>26076</v>
      </c>
      <c r="D34" s="159">
        <v>26639</v>
      </c>
      <c r="E34" s="159">
        <v>27264</v>
      </c>
      <c r="F34" s="164">
        <v>4.8776734882289598E-2</v>
      </c>
      <c r="G34" s="79">
        <f t="shared" si="0"/>
        <v>6</v>
      </c>
    </row>
    <row r="35" spans="1:7">
      <c r="A35" s="79" t="s">
        <v>4</v>
      </c>
      <c r="B35" s="159">
        <v>40992</v>
      </c>
      <c r="C35" s="159">
        <v>41338</v>
      </c>
      <c r="D35" s="159">
        <v>42355</v>
      </c>
      <c r="E35" s="159">
        <v>43092</v>
      </c>
      <c r="F35" s="164">
        <v>5.1229508196721299E-2</v>
      </c>
      <c r="G35" s="79">
        <f t="shared" si="0"/>
        <v>5</v>
      </c>
    </row>
    <row r="36" spans="1:7">
      <c r="A36" s="79" t="s">
        <v>19</v>
      </c>
      <c r="B36" s="159">
        <v>12620</v>
      </c>
      <c r="C36" s="159">
        <v>12766</v>
      </c>
      <c r="D36" s="159">
        <v>13053</v>
      </c>
      <c r="E36" s="159">
        <v>13268</v>
      </c>
      <c r="F36" s="164">
        <v>5.1347068145800402E-2</v>
      </c>
      <c r="G36" s="79">
        <f t="shared" si="0"/>
        <v>4</v>
      </c>
    </row>
    <row r="37" spans="1:7">
      <c r="A37" s="79" t="s">
        <v>5</v>
      </c>
      <c r="B37" s="159">
        <v>12656</v>
      </c>
      <c r="C37" s="159">
        <v>12767</v>
      </c>
      <c r="D37" s="159">
        <v>13133</v>
      </c>
      <c r="E37" s="159">
        <v>13392</v>
      </c>
      <c r="F37" s="164">
        <v>5.8154235145385598E-2</v>
      </c>
      <c r="G37" s="79">
        <f t="shared" si="0"/>
        <v>3</v>
      </c>
    </row>
    <row r="38" spans="1:7">
      <c r="A38" s="79" t="s">
        <v>28</v>
      </c>
      <c r="B38" s="159">
        <v>10637</v>
      </c>
      <c r="C38" s="159">
        <v>10735</v>
      </c>
      <c r="D38" s="159">
        <v>11015</v>
      </c>
      <c r="E38" s="159">
        <v>11282</v>
      </c>
      <c r="F38" s="164">
        <v>6.0637397762527002E-2</v>
      </c>
      <c r="G38" s="79">
        <f t="shared" si="0"/>
        <v>2</v>
      </c>
    </row>
    <row r="39" spans="1:7">
      <c r="A39" s="79" t="s">
        <v>24</v>
      </c>
      <c r="B39" s="159">
        <v>16883</v>
      </c>
      <c r="C39" s="159">
        <v>16569</v>
      </c>
      <c r="D39" s="159">
        <v>17389</v>
      </c>
      <c r="E39" s="159">
        <v>18033</v>
      </c>
      <c r="F39" s="164">
        <v>6.8115856186696605E-2</v>
      </c>
      <c r="G39" s="79">
        <f t="shared" si="0"/>
        <v>1</v>
      </c>
    </row>
  </sheetData>
  <mergeCells count="1">
    <mergeCell ref="H1:I1"/>
  </mergeCells>
  <hyperlinks>
    <hyperlink ref="H1:I1" location="Index!A1" display="Regresar al Índice" xr:uid="{C2E86841-C484-41D2-8C49-E981EAB274FD}"/>
  </hyperlink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4DD9F-DE9F-4B0A-AA11-4356F65BB864}">
  <sheetPr codeName="Hoja141"/>
  <dimension ref="A1:I42"/>
  <sheetViews>
    <sheetView workbookViewId="0">
      <selection activeCell="B19" sqref="B19"/>
    </sheetView>
  </sheetViews>
  <sheetFormatPr baseColWidth="10" defaultRowHeight="12"/>
  <cols>
    <col min="1" max="1" width="40.7109375" style="79" customWidth="1"/>
    <col min="2" max="5" width="10.7109375" style="79" customWidth="1"/>
    <col min="6" max="6" width="7" style="79" customWidth="1"/>
    <col min="7" max="8" width="3.7109375" style="79" customWidth="1"/>
    <col min="9" max="11" width="9.140625" style="79" customWidth="1"/>
    <col min="12" max="16384" width="11.42578125" style="79"/>
  </cols>
  <sheetData>
    <row r="1" spans="1:9" ht="15">
      <c r="A1" t="s">
        <v>1877</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570</v>
      </c>
      <c r="B6" s="79" t="s">
        <v>773</v>
      </c>
      <c r="C6" s="79" t="s">
        <v>599</v>
      </c>
      <c r="D6" s="79" t="s">
        <v>954</v>
      </c>
      <c r="E6" s="79" t="s">
        <v>1121</v>
      </c>
      <c r="F6" s="79" t="s">
        <v>788</v>
      </c>
    </row>
    <row r="7" spans="1:9">
      <c r="A7" s="79" t="s">
        <v>15</v>
      </c>
      <c r="B7" s="159">
        <v>13791</v>
      </c>
      <c r="C7" s="159">
        <v>13652</v>
      </c>
      <c r="D7" s="159">
        <v>13554</v>
      </c>
      <c r="E7" s="159">
        <v>13680</v>
      </c>
      <c r="F7" s="159">
        <v>28</v>
      </c>
      <c r="G7" s="79">
        <f>_xlfn.RANK.EQ(F7,$F$7:$F$39,0)</f>
        <v>33</v>
      </c>
    </row>
    <row r="8" spans="1:9">
      <c r="A8" s="79" t="s">
        <v>30</v>
      </c>
      <c r="B8" s="159">
        <v>5146</v>
      </c>
      <c r="C8" s="159">
        <v>5146</v>
      </c>
      <c r="D8" s="159">
        <v>5252</v>
      </c>
      <c r="E8" s="159">
        <v>5322</v>
      </c>
      <c r="F8" s="159">
        <v>176</v>
      </c>
      <c r="G8" s="79">
        <f t="shared" ref="G8:G39" si="0">_xlfn.RANK.EQ(F8,$F$7:$F$39,0)</f>
        <v>32</v>
      </c>
    </row>
    <row r="9" spans="1:9">
      <c r="A9" s="79" t="s">
        <v>33</v>
      </c>
      <c r="B9" s="159">
        <v>11721</v>
      </c>
      <c r="C9" s="159">
        <v>11771</v>
      </c>
      <c r="D9" s="159">
        <v>11919</v>
      </c>
      <c r="E9" s="159">
        <v>12017</v>
      </c>
      <c r="F9" s="159">
        <v>246</v>
      </c>
      <c r="G9" s="79">
        <f t="shared" si="0"/>
        <v>31</v>
      </c>
    </row>
    <row r="10" spans="1:9">
      <c r="A10" s="79" t="s">
        <v>12</v>
      </c>
      <c r="B10" s="159">
        <v>14232</v>
      </c>
      <c r="C10" s="159">
        <v>14267</v>
      </c>
      <c r="D10" s="159">
        <v>14356</v>
      </c>
      <c r="E10" s="159">
        <v>14515</v>
      </c>
      <c r="F10" s="159">
        <v>248</v>
      </c>
      <c r="G10" s="79">
        <f t="shared" si="0"/>
        <v>30</v>
      </c>
    </row>
    <row r="11" spans="1:9">
      <c r="A11" s="79" t="s">
        <v>18</v>
      </c>
      <c r="B11" s="159">
        <v>12108</v>
      </c>
      <c r="C11" s="159">
        <v>12099</v>
      </c>
      <c r="D11" s="159">
        <v>12169</v>
      </c>
      <c r="E11" s="159">
        <v>12356</v>
      </c>
      <c r="F11" s="159">
        <v>257</v>
      </c>
      <c r="G11" s="79">
        <f t="shared" si="0"/>
        <v>29</v>
      </c>
    </row>
    <row r="12" spans="1:9">
      <c r="A12" s="79" t="s">
        <v>6</v>
      </c>
      <c r="B12" s="159">
        <v>5902</v>
      </c>
      <c r="C12" s="159">
        <v>5807</v>
      </c>
      <c r="D12" s="159">
        <v>5921</v>
      </c>
      <c r="E12" s="159">
        <v>6066</v>
      </c>
      <c r="F12" s="159">
        <v>259</v>
      </c>
      <c r="G12" s="79">
        <f t="shared" si="0"/>
        <v>28</v>
      </c>
    </row>
    <row r="13" spans="1:9">
      <c r="A13" s="79" t="s">
        <v>16</v>
      </c>
      <c r="B13" s="159">
        <v>15502</v>
      </c>
      <c r="C13" s="159">
        <v>15458</v>
      </c>
      <c r="D13" s="159">
        <v>15549</v>
      </c>
      <c r="E13" s="159">
        <v>15750</v>
      </c>
      <c r="F13" s="159">
        <v>292</v>
      </c>
      <c r="G13" s="79">
        <f t="shared" si="0"/>
        <v>27</v>
      </c>
    </row>
    <row r="14" spans="1:9">
      <c r="A14" s="79" t="s">
        <v>21</v>
      </c>
      <c r="B14" s="159">
        <v>13863</v>
      </c>
      <c r="C14" s="159">
        <v>13897</v>
      </c>
      <c r="D14" s="159">
        <v>14047</v>
      </c>
      <c r="E14" s="159">
        <v>14214</v>
      </c>
      <c r="F14" s="159">
        <v>317</v>
      </c>
      <c r="G14" s="79">
        <f t="shared" si="0"/>
        <v>26</v>
      </c>
    </row>
    <row r="15" spans="1:9">
      <c r="A15" s="79" t="s">
        <v>7</v>
      </c>
      <c r="B15" s="159">
        <v>14390</v>
      </c>
      <c r="C15" s="159">
        <v>14324</v>
      </c>
      <c r="D15" s="159">
        <v>14447</v>
      </c>
      <c r="E15" s="159">
        <v>14671</v>
      </c>
      <c r="F15" s="159">
        <v>347</v>
      </c>
      <c r="G15" s="79">
        <f t="shared" si="0"/>
        <v>25</v>
      </c>
    </row>
    <row r="16" spans="1:9">
      <c r="A16" s="79" t="s">
        <v>11</v>
      </c>
      <c r="B16" s="159">
        <v>10715</v>
      </c>
      <c r="C16" s="159">
        <v>10753</v>
      </c>
      <c r="D16" s="159">
        <v>11020</v>
      </c>
      <c r="E16" s="159">
        <v>11173</v>
      </c>
      <c r="F16" s="159">
        <v>420</v>
      </c>
      <c r="G16" s="79">
        <f t="shared" si="0"/>
        <v>24</v>
      </c>
    </row>
    <row r="17" spans="1:7">
      <c r="A17" s="79" t="s">
        <v>3</v>
      </c>
      <c r="B17" s="159">
        <v>15996</v>
      </c>
      <c r="C17" s="159">
        <v>16017</v>
      </c>
      <c r="D17" s="159">
        <v>16255</v>
      </c>
      <c r="E17" s="159">
        <v>16473</v>
      </c>
      <c r="F17" s="159">
        <v>456</v>
      </c>
      <c r="G17" s="79">
        <f t="shared" si="0"/>
        <v>23</v>
      </c>
    </row>
    <row r="18" spans="1:7">
      <c r="A18" s="79" t="s">
        <v>17</v>
      </c>
      <c r="B18" s="159">
        <v>36086</v>
      </c>
      <c r="C18" s="159">
        <v>36276</v>
      </c>
      <c r="D18" s="159">
        <v>36500</v>
      </c>
      <c r="E18" s="159">
        <v>36738</v>
      </c>
      <c r="F18" s="159">
        <v>462</v>
      </c>
      <c r="G18" s="79">
        <f t="shared" si="0"/>
        <v>22</v>
      </c>
    </row>
    <row r="19" spans="1:7">
      <c r="A19" s="79" t="s">
        <v>22</v>
      </c>
      <c r="B19" s="159">
        <v>33048</v>
      </c>
      <c r="C19" s="159">
        <v>33169</v>
      </c>
      <c r="D19" s="159">
        <v>33138</v>
      </c>
      <c r="E19" s="159">
        <v>33656</v>
      </c>
      <c r="F19" s="159">
        <v>487</v>
      </c>
      <c r="G19" s="79">
        <f t="shared" si="0"/>
        <v>21</v>
      </c>
    </row>
    <row r="20" spans="1:7">
      <c r="A20" s="79" t="s">
        <v>19</v>
      </c>
      <c r="B20" s="159">
        <v>12620</v>
      </c>
      <c r="C20" s="159">
        <v>12766</v>
      </c>
      <c r="D20" s="159">
        <v>13053</v>
      </c>
      <c r="E20" s="159">
        <v>13268</v>
      </c>
      <c r="F20" s="159">
        <v>502</v>
      </c>
      <c r="G20" s="79">
        <f t="shared" si="0"/>
        <v>20</v>
      </c>
    </row>
    <row r="21" spans="1:7">
      <c r="A21" s="79" t="s">
        <v>25</v>
      </c>
      <c r="B21" s="159">
        <v>23013</v>
      </c>
      <c r="C21" s="159">
        <v>22803</v>
      </c>
      <c r="D21" s="159">
        <v>23041</v>
      </c>
      <c r="E21" s="159">
        <v>23311</v>
      </c>
      <c r="F21" s="159">
        <v>508</v>
      </c>
      <c r="G21" s="79">
        <f t="shared" si="0"/>
        <v>19</v>
      </c>
    </row>
    <row r="22" spans="1:7">
      <c r="A22" s="79" t="s">
        <v>28</v>
      </c>
      <c r="B22" s="159">
        <v>10637</v>
      </c>
      <c r="C22" s="159">
        <v>10735</v>
      </c>
      <c r="D22" s="159">
        <v>11015</v>
      </c>
      <c r="E22" s="159">
        <v>11282</v>
      </c>
      <c r="F22" s="159">
        <v>547</v>
      </c>
      <c r="G22" s="79">
        <f t="shared" si="0"/>
        <v>18</v>
      </c>
    </row>
    <row r="23" spans="1:7">
      <c r="A23" s="79" t="s">
        <v>29</v>
      </c>
      <c r="B23" s="159">
        <v>34091</v>
      </c>
      <c r="C23" s="159">
        <v>33799</v>
      </c>
      <c r="D23" s="159">
        <v>34032</v>
      </c>
      <c r="E23" s="159">
        <v>34370</v>
      </c>
      <c r="F23" s="159">
        <v>571</v>
      </c>
      <c r="G23" s="79">
        <f t="shared" si="0"/>
        <v>17</v>
      </c>
    </row>
    <row r="24" spans="1:7">
      <c r="A24" s="79" t="s">
        <v>5</v>
      </c>
      <c r="B24" s="159">
        <v>12656</v>
      </c>
      <c r="C24" s="159">
        <v>12767</v>
      </c>
      <c r="D24" s="159">
        <v>13133</v>
      </c>
      <c r="E24" s="159">
        <v>13392</v>
      </c>
      <c r="F24" s="159">
        <v>625</v>
      </c>
      <c r="G24" s="79">
        <f t="shared" si="0"/>
        <v>16</v>
      </c>
    </row>
    <row r="25" spans="1:7">
      <c r="A25" s="79" t="s">
        <v>32</v>
      </c>
      <c r="B25" s="159">
        <v>19697</v>
      </c>
      <c r="C25" s="159">
        <v>19413</v>
      </c>
      <c r="D25" s="159">
        <v>19904</v>
      </c>
      <c r="E25" s="159">
        <v>20210</v>
      </c>
      <c r="F25" s="159">
        <v>797</v>
      </c>
      <c r="G25" s="79">
        <f t="shared" si="0"/>
        <v>15</v>
      </c>
    </row>
    <row r="26" spans="1:7">
      <c r="A26" s="79" t="s">
        <v>14</v>
      </c>
      <c r="B26" s="159">
        <v>47892</v>
      </c>
      <c r="C26" s="159">
        <v>47776</v>
      </c>
      <c r="D26" s="159">
        <v>48063</v>
      </c>
      <c r="E26" s="159">
        <v>48679</v>
      </c>
      <c r="F26" s="159">
        <v>903</v>
      </c>
      <c r="G26" s="79">
        <f t="shared" si="0"/>
        <v>14</v>
      </c>
    </row>
    <row r="27" spans="1:7">
      <c r="A27" s="79" t="s">
        <v>31</v>
      </c>
      <c r="B27" s="159">
        <v>43389</v>
      </c>
      <c r="C27" s="159">
        <v>43019</v>
      </c>
      <c r="D27" s="159">
        <v>43366</v>
      </c>
      <c r="E27" s="159">
        <v>43928</v>
      </c>
      <c r="F27" s="159">
        <v>909</v>
      </c>
      <c r="G27" s="79">
        <f t="shared" si="0"/>
        <v>13</v>
      </c>
    </row>
    <row r="28" spans="1:7">
      <c r="A28" s="79" t="s">
        <v>10</v>
      </c>
      <c r="B28" s="159">
        <v>34269</v>
      </c>
      <c r="C28" s="159">
        <v>34021</v>
      </c>
      <c r="D28" s="159">
        <v>34490</v>
      </c>
      <c r="E28" s="159">
        <v>35062</v>
      </c>
      <c r="F28" s="159">
        <v>1041</v>
      </c>
      <c r="G28" s="79">
        <f t="shared" si="0"/>
        <v>12</v>
      </c>
    </row>
    <row r="29" spans="1:7">
      <c r="A29" s="79" t="s">
        <v>27</v>
      </c>
      <c r="B29" s="159">
        <v>37690</v>
      </c>
      <c r="C29" s="159">
        <v>37552</v>
      </c>
      <c r="D29" s="159">
        <v>38030</v>
      </c>
      <c r="E29" s="159">
        <v>38675</v>
      </c>
      <c r="F29" s="159">
        <v>1123</v>
      </c>
      <c r="G29" s="79">
        <f t="shared" si="0"/>
        <v>11</v>
      </c>
    </row>
    <row r="30" spans="1:7">
      <c r="A30" s="79" t="s">
        <v>23</v>
      </c>
      <c r="B30" s="159">
        <v>25996</v>
      </c>
      <c r="C30" s="159">
        <v>26076</v>
      </c>
      <c r="D30" s="159">
        <v>26639</v>
      </c>
      <c r="E30" s="159">
        <v>27264</v>
      </c>
      <c r="F30" s="159">
        <v>1188</v>
      </c>
      <c r="G30" s="79">
        <f t="shared" si="0"/>
        <v>10</v>
      </c>
    </row>
    <row r="31" spans="1:7">
      <c r="A31" s="79" t="s">
        <v>13</v>
      </c>
      <c r="B31" s="159">
        <v>72768</v>
      </c>
      <c r="C31" s="159">
        <v>72960</v>
      </c>
      <c r="D31" s="159">
        <v>72470</v>
      </c>
      <c r="E31" s="159">
        <v>74305</v>
      </c>
      <c r="F31" s="159">
        <v>1345</v>
      </c>
      <c r="G31" s="79">
        <f t="shared" si="0"/>
        <v>9</v>
      </c>
    </row>
    <row r="32" spans="1:7">
      <c r="A32" s="79" t="s">
        <v>8</v>
      </c>
      <c r="B32" s="159">
        <v>39778</v>
      </c>
      <c r="C32" s="159">
        <v>39670</v>
      </c>
      <c r="D32" s="159">
        <v>40523</v>
      </c>
      <c r="E32" s="159">
        <v>41096</v>
      </c>
      <c r="F32" s="159">
        <v>1426</v>
      </c>
      <c r="G32" s="79">
        <f t="shared" si="0"/>
        <v>8</v>
      </c>
    </row>
    <row r="33" spans="1:7">
      <c r="A33" s="79" t="s">
        <v>24</v>
      </c>
      <c r="B33" s="159">
        <v>16883</v>
      </c>
      <c r="C33" s="159">
        <v>16569</v>
      </c>
      <c r="D33" s="159">
        <v>17389</v>
      </c>
      <c r="E33" s="159">
        <v>18033</v>
      </c>
      <c r="F33" s="159">
        <v>1464</v>
      </c>
      <c r="G33" s="79">
        <f t="shared" si="0"/>
        <v>7</v>
      </c>
    </row>
    <row r="34" spans="1:7">
      <c r="A34" s="79" t="s">
        <v>26</v>
      </c>
      <c r="B34" s="159">
        <v>40410</v>
      </c>
      <c r="C34" s="159">
        <v>40632</v>
      </c>
      <c r="D34" s="159">
        <v>41559</v>
      </c>
      <c r="E34" s="159">
        <v>42178</v>
      </c>
      <c r="F34" s="159">
        <v>1546</v>
      </c>
      <c r="G34" s="79">
        <f t="shared" si="0"/>
        <v>6</v>
      </c>
    </row>
    <row r="35" spans="1:7">
      <c r="A35" s="79" t="s">
        <v>4</v>
      </c>
      <c r="B35" s="159">
        <v>40992</v>
      </c>
      <c r="C35" s="159">
        <v>41338</v>
      </c>
      <c r="D35" s="159">
        <v>42355</v>
      </c>
      <c r="E35" s="159">
        <v>43092</v>
      </c>
      <c r="F35" s="159">
        <v>1754</v>
      </c>
      <c r="G35" s="79">
        <f t="shared" si="0"/>
        <v>5</v>
      </c>
    </row>
    <row r="36" spans="1:7">
      <c r="A36" s="79" t="s">
        <v>20</v>
      </c>
      <c r="B36" s="159">
        <v>69665</v>
      </c>
      <c r="C36" s="159">
        <v>69698</v>
      </c>
      <c r="D36" s="159">
        <v>70678</v>
      </c>
      <c r="E36" s="159">
        <v>72034</v>
      </c>
      <c r="F36" s="159">
        <v>2336</v>
      </c>
      <c r="G36" s="79">
        <f t="shared" si="0"/>
        <v>4</v>
      </c>
    </row>
    <row r="37" spans="1:7">
      <c r="A37" s="79" t="s">
        <v>9</v>
      </c>
      <c r="B37" s="159">
        <v>118631</v>
      </c>
      <c r="C37" s="159">
        <v>118117</v>
      </c>
      <c r="D37" s="159">
        <v>118428</v>
      </c>
      <c r="E37" s="159">
        <v>120984</v>
      </c>
      <c r="F37" s="159">
        <v>2867</v>
      </c>
      <c r="G37" s="79">
        <f t="shared" si="0"/>
        <v>3</v>
      </c>
    </row>
    <row r="38" spans="1:7">
      <c r="A38" s="79" t="s">
        <v>0</v>
      </c>
      <c r="B38" s="159">
        <v>97738</v>
      </c>
      <c r="C38" s="159">
        <v>98067</v>
      </c>
      <c r="D38" s="159">
        <v>99679</v>
      </c>
      <c r="E38" s="159">
        <v>100963</v>
      </c>
      <c r="F38" s="159">
        <v>2896</v>
      </c>
      <c r="G38" s="79">
        <f t="shared" si="0"/>
        <v>2</v>
      </c>
    </row>
    <row r="39" spans="1:7">
      <c r="A39" s="79" t="s">
        <v>1</v>
      </c>
      <c r="B39" s="159">
        <v>1001315</v>
      </c>
      <c r="C39" s="159">
        <v>1000414</v>
      </c>
      <c r="D39" s="159">
        <v>1011974</v>
      </c>
      <c r="E39" s="159">
        <v>1028757</v>
      </c>
      <c r="F39" s="159">
        <v>28343</v>
      </c>
      <c r="G39" s="79">
        <f t="shared" si="0"/>
        <v>1</v>
      </c>
    </row>
    <row r="40" spans="1:7">
      <c r="F40" s="159"/>
    </row>
    <row r="41" spans="1:7">
      <c r="F41" s="159"/>
    </row>
    <row r="42" spans="1:7">
      <c r="F42" s="159"/>
    </row>
  </sheetData>
  <mergeCells count="1">
    <mergeCell ref="H1:I1"/>
  </mergeCells>
  <hyperlinks>
    <hyperlink ref="H1:I1" location="Index!A1" display="Regresar al Índice" xr:uid="{839B2452-F414-4DEA-849A-084370BB9ACE}"/>
  </hyperlink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1D1BF-B65F-40C1-931B-2C79D0B5DB0A}">
  <sheetPr codeName="Hoja142"/>
  <dimension ref="A1:I39"/>
  <sheetViews>
    <sheetView workbookViewId="0">
      <selection activeCell="B19" sqref="B19"/>
    </sheetView>
  </sheetViews>
  <sheetFormatPr baseColWidth="10" defaultRowHeight="12"/>
  <cols>
    <col min="1" max="1" width="40.7109375" style="79" customWidth="1"/>
    <col min="2" max="5" width="10.7109375" style="79" customWidth="1"/>
    <col min="6" max="6" width="11.7109375" style="79" customWidth="1"/>
    <col min="7" max="8" width="3.7109375" style="79" customWidth="1"/>
    <col min="9" max="11" width="9.140625" style="79" customWidth="1"/>
    <col min="12" max="16384" width="11.42578125" style="79"/>
  </cols>
  <sheetData>
    <row r="1" spans="1:9" ht="15">
      <c r="A1" t="s">
        <v>1878</v>
      </c>
      <c r="B1" s="79" t="s">
        <v>54</v>
      </c>
      <c r="C1" s="79" t="s">
        <v>54</v>
      </c>
      <c r="D1" s="79" t="s">
        <v>54</v>
      </c>
      <c r="E1" s="79" t="s">
        <v>54</v>
      </c>
      <c r="F1" s="79" t="s">
        <v>54</v>
      </c>
      <c r="G1" s="79" t="s">
        <v>54</v>
      </c>
      <c r="H1" s="688" t="s">
        <v>38</v>
      </c>
      <c r="I1" s="688"/>
    </row>
    <row r="2" spans="1:9">
      <c r="A2" s="79" t="s">
        <v>153</v>
      </c>
      <c r="B2" s="79" t="s">
        <v>54</v>
      </c>
      <c r="C2" s="79" t="s">
        <v>54</v>
      </c>
      <c r="D2" s="79" t="s">
        <v>54</v>
      </c>
      <c r="E2" s="79" t="s">
        <v>54</v>
      </c>
      <c r="F2" s="79" t="s">
        <v>54</v>
      </c>
      <c r="G2" s="79" t="s">
        <v>54</v>
      </c>
      <c r="H2" s="79" t="s">
        <v>54</v>
      </c>
    </row>
    <row r="6" spans="1:9">
      <c r="A6" s="79" t="s">
        <v>570</v>
      </c>
      <c r="B6" s="79" t="s">
        <v>773</v>
      </c>
      <c r="C6" s="79" t="s">
        <v>599</v>
      </c>
      <c r="D6" s="79" t="s">
        <v>954</v>
      </c>
      <c r="E6" s="79" t="s">
        <v>1121</v>
      </c>
      <c r="F6" s="79" t="s">
        <v>789</v>
      </c>
    </row>
    <row r="7" spans="1:9">
      <c r="A7" s="79" t="s">
        <v>15</v>
      </c>
      <c r="B7" s="159">
        <v>13791</v>
      </c>
      <c r="C7" s="159">
        <v>13652</v>
      </c>
      <c r="D7" s="159">
        <v>13554</v>
      </c>
      <c r="E7" s="159">
        <v>13680</v>
      </c>
      <c r="F7" s="164">
        <v>2.0509815411662302E-3</v>
      </c>
      <c r="G7" s="79">
        <f>_xlfn.RANK.EQ(F7,$F$7:$F$39,0)</f>
        <v>33</v>
      </c>
    </row>
    <row r="8" spans="1:9">
      <c r="A8" s="79" t="s">
        <v>17</v>
      </c>
      <c r="B8" s="159">
        <v>36086</v>
      </c>
      <c r="C8" s="159">
        <v>36276</v>
      </c>
      <c r="D8" s="159">
        <v>36500</v>
      </c>
      <c r="E8" s="159">
        <v>36738</v>
      </c>
      <c r="F8" s="164">
        <v>1.27356930201787E-2</v>
      </c>
      <c r="G8" s="79">
        <f t="shared" ref="G8:G39" si="0">_xlfn.RANK.EQ(F8,$F$7:$F$39,0)</f>
        <v>32</v>
      </c>
    </row>
    <row r="9" spans="1:9">
      <c r="A9" s="79" t="s">
        <v>22</v>
      </c>
      <c r="B9" s="159">
        <v>33048</v>
      </c>
      <c r="C9" s="159">
        <v>33169</v>
      </c>
      <c r="D9" s="159">
        <v>33138</v>
      </c>
      <c r="E9" s="159">
        <v>33656</v>
      </c>
      <c r="F9" s="164">
        <v>1.4682384153878601E-2</v>
      </c>
      <c r="G9" s="79">
        <f t="shared" si="0"/>
        <v>31</v>
      </c>
    </row>
    <row r="10" spans="1:9">
      <c r="A10" s="79" t="s">
        <v>29</v>
      </c>
      <c r="B10" s="159">
        <v>34091</v>
      </c>
      <c r="C10" s="159">
        <v>33799</v>
      </c>
      <c r="D10" s="159">
        <v>34032</v>
      </c>
      <c r="E10" s="159">
        <v>34370</v>
      </c>
      <c r="F10" s="164">
        <v>1.68939909464778E-2</v>
      </c>
      <c r="G10" s="79">
        <f t="shared" si="0"/>
        <v>30</v>
      </c>
    </row>
    <row r="11" spans="1:9">
      <c r="A11" s="79" t="s">
        <v>12</v>
      </c>
      <c r="B11" s="159">
        <v>14232</v>
      </c>
      <c r="C11" s="159">
        <v>14267</v>
      </c>
      <c r="D11" s="159">
        <v>14356</v>
      </c>
      <c r="E11" s="159">
        <v>14515</v>
      </c>
      <c r="F11" s="164">
        <v>1.7382771430574099E-2</v>
      </c>
      <c r="G11" s="79">
        <f t="shared" si="0"/>
        <v>29</v>
      </c>
    </row>
    <row r="12" spans="1:9">
      <c r="A12" s="79" t="s">
        <v>13</v>
      </c>
      <c r="B12" s="159">
        <v>72768</v>
      </c>
      <c r="C12" s="159">
        <v>72960</v>
      </c>
      <c r="D12" s="159">
        <v>72470</v>
      </c>
      <c r="E12" s="159">
        <v>74305</v>
      </c>
      <c r="F12" s="164">
        <v>1.84347587719298E-2</v>
      </c>
      <c r="G12" s="79">
        <f t="shared" si="0"/>
        <v>28</v>
      </c>
    </row>
    <row r="13" spans="1:9">
      <c r="A13" s="79" t="s">
        <v>16</v>
      </c>
      <c r="B13" s="159">
        <v>15502</v>
      </c>
      <c r="C13" s="159">
        <v>15458</v>
      </c>
      <c r="D13" s="159">
        <v>15549</v>
      </c>
      <c r="E13" s="159">
        <v>15750</v>
      </c>
      <c r="F13" s="164">
        <v>1.88898951998966E-2</v>
      </c>
      <c r="G13" s="79">
        <f t="shared" si="0"/>
        <v>27</v>
      </c>
    </row>
    <row r="14" spans="1:9">
      <c r="A14" s="79" t="s">
        <v>14</v>
      </c>
      <c r="B14" s="159">
        <v>47892</v>
      </c>
      <c r="C14" s="159">
        <v>47776</v>
      </c>
      <c r="D14" s="159">
        <v>48063</v>
      </c>
      <c r="E14" s="159">
        <v>48679</v>
      </c>
      <c r="F14" s="164">
        <v>1.8900703281982598E-2</v>
      </c>
      <c r="G14" s="79">
        <f t="shared" si="0"/>
        <v>26</v>
      </c>
    </row>
    <row r="15" spans="1:9">
      <c r="A15" s="79" t="s">
        <v>33</v>
      </c>
      <c r="B15" s="159">
        <v>11721</v>
      </c>
      <c r="C15" s="159">
        <v>11771</v>
      </c>
      <c r="D15" s="159">
        <v>11919</v>
      </c>
      <c r="E15" s="159">
        <v>12017</v>
      </c>
      <c r="F15" s="164">
        <v>2.0898819131764501E-2</v>
      </c>
      <c r="G15" s="79">
        <f t="shared" si="0"/>
        <v>25</v>
      </c>
    </row>
    <row r="16" spans="1:9">
      <c r="A16" s="79" t="s">
        <v>31</v>
      </c>
      <c r="B16" s="159">
        <v>43389</v>
      </c>
      <c r="C16" s="159">
        <v>43019</v>
      </c>
      <c r="D16" s="159">
        <v>43366</v>
      </c>
      <c r="E16" s="159">
        <v>43928</v>
      </c>
      <c r="F16" s="164">
        <v>2.1130198284478902E-2</v>
      </c>
      <c r="G16" s="79">
        <f t="shared" si="0"/>
        <v>24</v>
      </c>
    </row>
    <row r="17" spans="1:7">
      <c r="A17" s="79" t="s">
        <v>18</v>
      </c>
      <c r="B17" s="159">
        <v>12108</v>
      </c>
      <c r="C17" s="159">
        <v>12099</v>
      </c>
      <c r="D17" s="159">
        <v>12169</v>
      </c>
      <c r="E17" s="159">
        <v>12356</v>
      </c>
      <c r="F17" s="164">
        <v>2.1241424911149699E-2</v>
      </c>
      <c r="G17" s="79">
        <f t="shared" si="0"/>
        <v>23</v>
      </c>
    </row>
    <row r="18" spans="1:7">
      <c r="A18" s="79" t="s">
        <v>25</v>
      </c>
      <c r="B18" s="159">
        <v>23013</v>
      </c>
      <c r="C18" s="159">
        <v>22803</v>
      </c>
      <c r="D18" s="159">
        <v>23041</v>
      </c>
      <c r="E18" s="159">
        <v>23311</v>
      </c>
      <c r="F18" s="164">
        <v>2.2277770468797999E-2</v>
      </c>
      <c r="G18" s="79">
        <f t="shared" si="0"/>
        <v>22</v>
      </c>
    </row>
    <row r="19" spans="1:7">
      <c r="A19" s="79" t="s">
        <v>21</v>
      </c>
      <c r="B19" s="159">
        <v>13863</v>
      </c>
      <c r="C19" s="159">
        <v>13897</v>
      </c>
      <c r="D19" s="159">
        <v>14047</v>
      </c>
      <c r="E19" s="159">
        <v>14214</v>
      </c>
      <c r="F19" s="164">
        <v>2.2810678563718802E-2</v>
      </c>
      <c r="G19" s="79">
        <f t="shared" si="0"/>
        <v>21</v>
      </c>
    </row>
    <row r="20" spans="1:7">
      <c r="A20" s="79" t="s">
        <v>7</v>
      </c>
      <c r="B20" s="159">
        <v>14390</v>
      </c>
      <c r="C20" s="159">
        <v>14324</v>
      </c>
      <c r="D20" s="159">
        <v>14447</v>
      </c>
      <c r="E20" s="159">
        <v>14671</v>
      </c>
      <c r="F20" s="164">
        <v>2.42250767941916E-2</v>
      </c>
      <c r="G20" s="79">
        <f t="shared" si="0"/>
        <v>20</v>
      </c>
    </row>
    <row r="21" spans="1:7">
      <c r="A21" s="79" t="s">
        <v>9</v>
      </c>
      <c r="B21" s="159">
        <v>118631</v>
      </c>
      <c r="C21" s="159">
        <v>118117</v>
      </c>
      <c r="D21" s="159">
        <v>118428</v>
      </c>
      <c r="E21" s="159">
        <v>120984</v>
      </c>
      <c r="F21" s="164">
        <v>2.4272543325685601E-2</v>
      </c>
      <c r="G21" s="79">
        <f t="shared" si="0"/>
        <v>19</v>
      </c>
    </row>
    <row r="22" spans="1:7">
      <c r="A22" s="79" t="s">
        <v>1</v>
      </c>
      <c r="B22" s="159">
        <v>1001315</v>
      </c>
      <c r="C22" s="159">
        <v>1000414</v>
      </c>
      <c r="D22" s="159">
        <v>1011974</v>
      </c>
      <c r="E22" s="159">
        <v>1028757</v>
      </c>
      <c r="F22" s="164">
        <v>2.8331270853866601E-2</v>
      </c>
      <c r="G22" s="79">
        <f t="shared" si="0"/>
        <v>18</v>
      </c>
    </row>
    <row r="23" spans="1:7">
      <c r="A23" s="79" t="s">
        <v>3</v>
      </c>
      <c r="B23" s="159">
        <v>15996</v>
      </c>
      <c r="C23" s="159">
        <v>16017</v>
      </c>
      <c r="D23" s="159">
        <v>16255</v>
      </c>
      <c r="E23" s="159">
        <v>16473</v>
      </c>
      <c r="F23" s="164">
        <v>2.8469750889679599E-2</v>
      </c>
      <c r="G23" s="79">
        <f t="shared" si="0"/>
        <v>17</v>
      </c>
    </row>
    <row r="24" spans="1:7">
      <c r="A24" s="79" t="s">
        <v>0</v>
      </c>
      <c r="B24" s="159">
        <v>97738</v>
      </c>
      <c r="C24" s="159">
        <v>98067</v>
      </c>
      <c r="D24" s="159">
        <v>99679</v>
      </c>
      <c r="E24" s="159">
        <v>100963</v>
      </c>
      <c r="F24" s="164">
        <v>2.9530830962505299E-2</v>
      </c>
      <c r="G24" s="79">
        <f t="shared" si="0"/>
        <v>16</v>
      </c>
    </row>
    <row r="25" spans="1:7">
      <c r="A25" s="79" t="s">
        <v>27</v>
      </c>
      <c r="B25" s="159">
        <v>37690</v>
      </c>
      <c r="C25" s="159">
        <v>37552</v>
      </c>
      <c r="D25" s="159">
        <v>38030</v>
      </c>
      <c r="E25" s="159">
        <v>38675</v>
      </c>
      <c r="F25" s="164">
        <v>2.9905198125266302E-2</v>
      </c>
      <c r="G25" s="79">
        <f t="shared" si="0"/>
        <v>15</v>
      </c>
    </row>
    <row r="26" spans="1:7">
      <c r="A26" s="79" t="s">
        <v>10</v>
      </c>
      <c r="B26" s="159">
        <v>34269</v>
      </c>
      <c r="C26" s="159">
        <v>34021</v>
      </c>
      <c r="D26" s="159">
        <v>34490</v>
      </c>
      <c r="E26" s="159">
        <v>35062</v>
      </c>
      <c r="F26" s="164">
        <v>3.0598747832221398E-2</v>
      </c>
      <c r="G26" s="79">
        <f t="shared" si="0"/>
        <v>14</v>
      </c>
    </row>
    <row r="27" spans="1:7">
      <c r="A27" s="79" t="s">
        <v>20</v>
      </c>
      <c r="B27" s="159">
        <v>69665</v>
      </c>
      <c r="C27" s="159">
        <v>69698</v>
      </c>
      <c r="D27" s="159">
        <v>70678</v>
      </c>
      <c r="E27" s="159">
        <v>72034</v>
      </c>
      <c r="F27" s="164">
        <v>3.3516026284828901E-2</v>
      </c>
      <c r="G27" s="79">
        <f t="shared" si="0"/>
        <v>13</v>
      </c>
    </row>
    <row r="28" spans="1:7">
      <c r="A28" s="79" t="s">
        <v>30</v>
      </c>
      <c r="B28" s="159">
        <v>5146</v>
      </c>
      <c r="C28" s="159">
        <v>5146</v>
      </c>
      <c r="D28" s="159">
        <v>5252</v>
      </c>
      <c r="E28" s="159">
        <v>5322</v>
      </c>
      <c r="F28" s="164">
        <v>3.4201321414690997E-2</v>
      </c>
      <c r="G28" s="79">
        <f t="shared" si="0"/>
        <v>12</v>
      </c>
    </row>
    <row r="29" spans="1:7">
      <c r="A29" s="79" t="s">
        <v>8</v>
      </c>
      <c r="B29" s="159">
        <v>39778</v>
      </c>
      <c r="C29" s="159">
        <v>39670</v>
      </c>
      <c r="D29" s="159">
        <v>40523</v>
      </c>
      <c r="E29" s="159">
        <v>41096</v>
      </c>
      <c r="F29" s="164">
        <v>3.5946559112679501E-2</v>
      </c>
      <c r="G29" s="79">
        <f t="shared" si="0"/>
        <v>11</v>
      </c>
    </row>
    <row r="30" spans="1:7">
      <c r="A30" s="79" t="s">
        <v>26</v>
      </c>
      <c r="B30" s="159">
        <v>40410</v>
      </c>
      <c r="C30" s="159">
        <v>40632</v>
      </c>
      <c r="D30" s="159">
        <v>41559</v>
      </c>
      <c r="E30" s="159">
        <v>42178</v>
      </c>
      <c r="F30" s="164">
        <v>3.8048828509549E-2</v>
      </c>
      <c r="G30" s="79">
        <f t="shared" si="0"/>
        <v>10</v>
      </c>
    </row>
    <row r="31" spans="1:7">
      <c r="A31" s="79" t="s">
        <v>11</v>
      </c>
      <c r="B31" s="159">
        <v>10715</v>
      </c>
      <c r="C31" s="159">
        <v>10753</v>
      </c>
      <c r="D31" s="159">
        <v>11020</v>
      </c>
      <c r="E31" s="159">
        <v>11173</v>
      </c>
      <c r="F31" s="164">
        <v>3.90588672928485E-2</v>
      </c>
      <c r="G31" s="79">
        <f t="shared" si="0"/>
        <v>9</v>
      </c>
    </row>
    <row r="32" spans="1:7">
      <c r="A32" s="79" t="s">
        <v>19</v>
      </c>
      <c r="B32" s="159">
        <v>12620</v>
      </c>
      <c r="C32" s="159">
        <v>12766</v>
      </c>
      <c r="D32" s="159">
        <v>13053</v>
      </c>
      <c r="E32" s="159">
        <v>13268</v>
      </c>
      <c r="F32" s="164">
        <v>3.9323202255992402E-2</v>
      </c>
      <c r="G32" s="79">
        <f t="shared" si="0"/>
        <v>8</v>
      </c>
    </row>
    <row r="33" spans="1:7">
      <c r="A33" s="79" t="s">
        <v>32</v>
      </c>
      <c r="B33" s="159">
        <v>19697</v>
      </c>
      <c r="C33" s="159">
        <v>19413</v>
      </c>
      <c r="D33" s="159">
        <v>19904</v>
      </c>
      <c r="E33" s="159">
        <v>20210</v>
      </c>
      <c r="F33" s="164">
        <v>4.10549631690105E-2</v>
      </c>
      <c r="G33" s="79">
        <f t="shared" si="0"/>
        <v>7</v>
      </c>
    </row>
    <row r="34" spans="1:7">
      <c r="A34" s="79" t="s">
        <v>4</v>
      </c>
      <c r="B34" s="159">
        <v>40992</v>
      </c>
      <c r="C34" s="159">
        <v>41338</v>
      </c>
      <c r="D34" s="159">
        <v>42355</v>
      </c>
      <c r="E34" s="159">
        <v>43092</v>
      </c>
      <c r="F34" s="164">
        <v>4.2430693308819899E-2</v>
      </c>
      <c r="G34" s="79">
        <f t="shared" si="0"/>
        <v>6</v>
      </c>
    </row>
    <row r="35" spans="1:7">
      <c r="A35" s="79" t="s">
        <v>6</v>
      </c>
      <c r="B35" s="159">
        <v>5902</v>
      </c>
      <c r="C35" s="159">
        <v>5807</v>
      </c>
      <c r="D35" s="159">
        <v>5921</v>
      </c>
      <c r="E35" s="159">
        <v>6066</v>
      </c>
      <c r="F35" s="164">
        <v>4.4601343206474901E-2</v>
      </c>
      <c r="G35" s="79">
        <f t="shared" si="0"/>
        <v>5</v>
      </c>
    </row>
    <row r="36" spans="1:7">
      <c r="A36" s="79" t="s">
        <v>23</v>
      </c>
      <c r="B36" s="159">
        <v>25996</v>
      </c>
      <c r="C36" s="159">
        <v>26076</v>
      </c>
      <c r="D36" s="159">
        <v>26639</v>
      </c>
      <c r="E36" s="159">
        <v>27264</v>
      </c>
      <c r="F36" s="164">
        <v>4.55591348366313E-2</v>
      </c>
      <c r="G36" s="79">
        <f t="shared" si="0"/>
        <v>4</v>
      </c>
    </row>
    <row r="37" spans="1:7">
      <c r="A37" s="79" t="s">
        <v>5</v>
      </c>
      <c r="B37" s="159">
        <v>12656</v>
      </c>
      <c r="C37" s="159">
        <v>12767</v>
      </c>
      <c r="D37" s="159">
        <v>13133</v>
      </c>
      <c r="E37" s="159">
        <v>13392</v>
      </c>
      <c r="F37" s="164">
        <v>4.8954335395942697E-2</v>
      </c>
      <c r="G37" s="79">
        <f t="shared" si="0"/>
        <v>3</v>
      </c>
    </row>
    <row r="38" spans="1:7">
      <c r="A38" s="79" t="s">
        <v>28</v>
      </c>
      <c r="B38" s="159">
        <v>10637</v>
      </c>
      <c r="C38" s="159">
        <v>10735</v>
      </c>
      <c r="D38" s="159">
        <v>11015</v>
      </c>
      <c r="E38" s="159">
        <v>11282</v>
      </c>
      <c r="F38" s="164">
        <v>5.0954820680018602E-2</v>
      </c>
      <c r="G38" s="79">
        <f t="shared" si="0"/>
        <v>2</v>
      </c>
    </row>
    <row r="39" spans="1:7">
      <c r="A39" s="79" t="s">
        <v>24</v>
      </c>
      <c r="B39" s="159">
        <v>16883</v>
      </c>
      <c r="C39" s="159">
        <v>16569</v>
      </c>
      <c r="D39" s="159">
        <v>17389</v>
      </c>
      <c r="E39" s="159">
        <v>18033</v>
      </c>
      <c r="F39" s="164">
        <v>8.8357776570704399E-2</v>
      </c>
      <c r="G39" s="79">
        <f t="shared" si="0"/>
        <v>1</v>
      </c>
    </row>
  </sheetData>
  <mergeCells count="1">
    <mergeCell ref="H1:I1"/>
  </mergeCells>
  <hyperlinks>
    <hyperlink ref="H1:I1" location="Index!A1" display="Regresar al Índice" xr:uid="{E8CFA4BC-BB23-45AA-B08C-171FDDDD521A}"/>
  </hyperlink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11CD3-959B-46B9-B074-23F65213E016}">
  <sheetPr codeName="Hoja20"/>
  <dimension ref="A1:I12"/>
  <sheetViews>
    <sheetView workbookViewId="0">
      <selection activeCell="B19" sqref="B19"/>
    </sheetView>
  </sheetViews>
  <sheetFormatPr baseColWidth="10" defaultRowHeight="12"/>
  <cols>
    <col min="1" max="1" width="35.140625" style="421" customWidth="1"/>
    <col min="2" max="16384" width="11.42578125" style="421"/>
  </cols>
  <sheetData>
    <row r="1" spans="1:9" ht="15">
      <c r="A1" t="s">
        <v>1760</v>
      </c>
      <c r="H1" s="688" t="s">
        <v>38</v>
      </c>
      <c r="I1" s="688"/>
    </row>
    <row r="2" spans="1:9">
      <c r="A2" s="583" t="s">
        <v>1636</v>
      </c>
    </row>
    <row r="6" spans="1:9" ht="24">
      <c r="A6" s="584" t="s">
        <v>1590</v>
      </c>
      <c r="B6" s="585" t="s">
        <v>1537</v>
      </c>
      <c r="C6" s="585" t="s">
        <v>1538</v>
      </c>
    </row>
    <row r="7" spans="1:9">
      <c r="A7" s="586" t="s">
        <v>1591</v>
      </c>
      <c r="B7" s="589">
        <v>159</v>
      </c>
      <c r="C7" s="590">
        <f>B7/$B$12</f>
        <v>0.38129496402877699</v>
      </c>
    </row>
    <row r="8" spans="1:9">
      <c r="A8" s="586" t="s">
        <v>1592</v>
      </c>
      <c r="B8" s="591">
        <v>158</v>
      </c>
      <c r="C8" s="592">
        <f t="shared" ref="C8:C12" si="0">B8/$B$12</f>
        <v>0.37889688249400477</v>
      </c>
    </row>
    <row r="9" spans="1:9">
      <c r="A9" s="586" t="s">
        <v>1593</v>
      </c>
      <c r="B9" s="593">
        <v>62</v>
      </c>
      <c r="C9" s="590">
        <f t="shared" si="0"/>
        <v>0.14868105515587529</v>
      </c>
    </row>
    <row r="10" spans="1:9">
      <c r="A10" s="586" t="s">
        <v>1594</v>
      </c>
      <c r="B10" s="591">
        <v>19</v>
      </c>
      <c r="C10" s="592">
        <f t="shared" si="0"/>
        <v>4.5563549160671464E-2</v>
      </c>
    </row>
    <row r="11" spans="1:9">
      <c r="A11" s="586" t="s">
        <v>1595</v>
      </c>
      <c r="B11" s="593">
        <v>19</v>
      </c>
      <c r="C11" s="590">
        <f t="shared" si="0"/>
        <v>4.5563549160671464E-2</v>
      </c>
    </row>
    <row r="12" spans="1:9">
      <c r="A12" s="586" t="s">
        <v>53</v>
      </c>
      <c r="B12" s="594">
        <v>417</v>
      </c>
      <c r="C12" s="595">
        <f t="shared" si="0"/>
        <v>1</v>
      </c>
    </row>
  </sheetData>
  <mergeCells count="1">
    <mergeCell ref="H1:I1"/>
  </mergeCells>
  <hyperlinks>
    <hyperlink ref="H1:I1" location="Index!A1" display="Regresar al Índice" xr:uid="{2367F143-DBFE-4904-A32F-C34725A4DF4F}"/>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6DE31-A7D9-4AD3-9A29-501EFEDCD630}">
  <sheetPr codeName="Hoja143"/>
  <dimension ref="A1:I105"/>
  <sheetViews>
    <sheetView workbookViewId="0">
      <selection activeCell="B19" sqref="B19"/>
    </sheetView>
  </sheetViews>
  <sheetFormatPr baseColWidth="10" defaultColWidth="9.140625" defaultRowHeight="12"/>
  <cols>
    <col min="1" max="16384" width="9.140625" style="79"/>
  </cols>
  <sheetData>
    <row r="1" spans="1:9" ht="15">
      <c r="A1" t="s">
        <v>1879</v>
      </c>
      <c r="H1" s="688" t="s">
        <v>38</v>
      </c>
      <c r="I1" s="688"/>
    </row>
    <row r="2" spans="1:9">
      <c r="A2" s="79" t="s">
        <v>905</v>
      </c>
    </row>
    <row r="5" spans="1:9">
      <c r="A5" s="79" t="s">
        <v>325</v>
      </c>
      <c r="B5" s="79" t="s">
        <v>380</v>
      </c>
      <c r="C5" s="79" t="s">
        <v>52</v>
      </c>
      <c r="D5" s="79" t="s">
        <v>381</v>
      </c>
    </row>
    <row r="6" spans="1:9">
      <c r="A6" s="79" t="s">
        <v>61</v>
      </c>
      <c r="B6" s="79" t="s">
        <v>141</v>
      </c>
      <c r="C6" s="158">
        <v>1.02919047938</v>
      </c>
      <c r="D6" s="158">
        <v>3.9266970502626699</v>
      </c>
    </row>
    <row r="7" spans="1:9">
      <c r="A7" s="79" t="s">
        <v>54</v>
      </c>
      <c r="B7" s="79" t="s">
        <v>142</v>
      </c>
      <c r="C7" s="158">
        <v>2.7227842109560001</v>
      </c>
      <c r="D7" s="158">
        <v>3.69530755226425</v>
      </c>
    </row>
    <row r="8" spans="1:9">
      <c r="A8" s="79" t="s">
        <v>54</v>
      </c>
      <c r="B8" s="79" t="s">
        <v>143</v>
      </c>
      <c r="C8" s="158">
        <v>-4.0244770999639998</v>
      </c>
      <c r="D8" s="158">
        <v>2.6847973252489998</v>
      </c>
    </row>
    <row r="9" spans="1:9">
      <c r="A9" s="79" t="s">
        <v>54</v>
      </c>
      <c r="B9" s="79" t="s">
        <v>144</v>
      </c>
      <c r="C9" s="158">
        <v>7.9401781798100002</v>
      </c>
      <c r="D9" s="158">
        <v>3.30654941728283</v>
      </c>
    </row>
    <row r="10" spans="1:9">
      <c r="A10" s="79" t="s">
        <v>54</v>
      </c>
      <c r="B10" s="79" t="s">
        <v>145</v>
      </c>
      <c r="C10" s="158">
        <v>0.94862076717099997</v>
      </c>
      <c r="D10" s="158">
        <v>2.8097614697072499</v>
      </c>
    </row>
    <row r="11" spans="1:9">
      <c r="A11" s="79" t="s">
        <v>54</v>
      </c>
      <c r="B11" s="79" t="s">
        <v>146</v>
      </c>
      <c r="C11" s="158">
        <v>6.1704134802000002E-2</v>
      </c>
      <c r="D11" s="158">
        <v>2.4368565536457498</v>
      </c>
    </row>
    <row r="12" spans="1:9">
      <c r="A12" s="79" t="s">
        <v>54</v>
      </c>
      <c r="B12" s="79" t="s">
        <v>147</v>
      </c>
      <c r="C12" s="158">
        <v>1.83963561015</v>
      </c>
      <c r="D12" s="158">
        <v>1.8741957062713299</v>
      </c>
    </row>
    <row r="13" spans="1:9">
      <c r="A13" s="79" t="s">
        <v>54</v>
      </c>
      <c r="B13" s="79" t="s">
        <v>148</v>
      </c>
      <c r="C13" s="158">
        <v>5.0786382730600002</v>
      </c>
      <c r="D13" s="158">
        <v>1.8965981780371699</v>
      </c>
    </row>
    <row r="14" spans="1:9">
      <c r="A14" s="79" t="s">
        <v>54</v>
      </c>
      <c r="B14" s="79" t="s">
        <v>149</v>
      </c>
      <c r="C14" s="158">
        <v>3.673362500449</v>
      </c>
      <c r="D14" s="158">
        <v>1.9973262334865001</v>
      </c>
    </row>
    <row r="15" spans="1:9">
      <c r="A15" s="79" t="s">
        <v>54</v>
      </c>
      <c r="B15" s="79" t="s">
        <v>150</v>
      </c>
      <c r="C15" s="158">
        <v>8.0130784293240005</v>
      </c>
      <c r="D15" s="158">
        <v>2.4301430090146701</v>
      </c>
    </row>
    <row r="16" spans="1:9">
      <c r="A16" s="79" t="s">
        <v>54</v>
      </c>
      <c r="B16" s="79" t="s">
        <v>151</v>
      </c>
      <c r="C16" s="158">
        <v>4.6287486729619998</v>
      </c>
      <c r="D16" s="158">
        <v>2.78168758851867</v>
      </c>
    </row>
    <row r="17" spans="1:4">
      <c r="A17" s="79" t="s">
        <v>54</v>
      </c>
      <c r="B17" s="79" t="s">
        <v>152</v>
      </c>
      <c r="C17" s="158">
        <v>5.1312732366580001</v>
      </c>
      <c r="D17" s="158">
        <v>3.0868947828965001</v>
      </c>
    </row>
    <row r="18" spans="1:4">
      <c r="A18" s="79" t="s">
        <v>74</v>
      </c>
      <c r="B18" s="79" t="s">
        <v>141</v>
      </c>
      <c r="C18" s="158">
        <v>5.8807212371239999</v>
      </c>
      <c r="D18" s="158">
        <v>3.4911890127084999</v>
      </c>
    </row>
    <row r="19" spans="1:4">
      <c r="A19" s="79" t="s">
        <v>54</v>
      </c>
      <c r="B19" s="79" t="s">
        <v>142</v>
      </c>
      <c r="C19" s="158">
        <v>3.497325682469</v>
      </c>
      <c r="D19" s="158">
        <v>3.5557341353345802</v>
      </c>
    </row>
    <row r="20" spans="1:4">
      <c r="A20" s="79" t="s">
        <v>54</v>
      </c>
      <c r="B20" s="79" t="s">
        <v>143</v>
      </c>
      <c r="C20" s="158">
        <v>12.292276016727</v>
      </c>
      <c r="D20" s="158">
        <v>4.9154635617254998</v>
      </c>
    </row>
    <row r="21" spans="1:4">
      <c r="A21" s="79" t="s">
        <v>54</v>
      </c>
      <c r="B21" s="79" t="s">
        <v>144</v>
      </c>
      <c r="C21" s="158">
        <v>6.8376663133640001</v>
      </c>
      <c r="D21" s="158">
        <v>4.8235875728549997</v>
      </c>
    </row>
    <row r="22" spans="1:4">
      <c r="A22" s="79" t="s">
        <v>54</v>
      </c>
      <c r="B22" s="79" t="s">
        <v>145</v>
      </c>
      <c r="C22" s="158">
        <v>13.352361617808</v>
      </c>
      <c r="D22" s="158">
        <v>5.8572326437414199</v>
      </c>
    </row>
    <row r="23" spans="1:4">
      <c r="A23" s="79" t="s">
        <v>54</v>
      </c>
      <c r="B23" s="79" t="s">
        <v>146</v>
      </c>
      <c r="C23" s="158">
        <v>12.409983957071001</v>
      </c>
      <c r="D23" s="158">
        <v>6.8862559622638297</v>
      </c>
    </row>
    <row r="24" spans="1:4">
      <c r="A24" s="79" t="s">
        <v>54</v>
      </c>
      <c r="B24" s="79" t="s">
        <v>147</v>
      </c>
      <c r="C24" s="158">
        <v>7.4086791910059997</v>
      </c>
      <c r="D24" s="158">
        <v>7.3503429273351699</v>
      </c>
    </row>
    <row r="25" spans="1:4">
      <c r="A25" s="79" t="s">
        <v>54</v>
      </c>
      <c r="B25" s="79" t="s">
        <v>148</v>
      </c>
      <c r="C25" s="158">
        <v>4.5756537294099999</v>
      </c>
      <c r="D25" s="158">
        <v>7.3084275486976704</v>
      </c>
    </row>
    <row r="26" spans="1:4">
      <c r="A26" s="79" t="s">
        <v>54</v>
      </c>
      <c r="B26" s="79" t="s">
        <v>149</v>
      </c>
      <c r="C26" s="158">
        <v>9.2809502260310008</v>
      </c>
      <c r="D26" s="158">
        <v>7.7757265258294996</v>
      </c>
    </row>
    <row r="27" spans="1:4">
      <c r="A27" s="79" t="s">
        <v>54</v>
      </c>
      <c r="B27" s="79" t="s">
        <v>150</v>
      </c>
      <c r="C27" s="158">
        <v>6.3788582169139998</v>
      </c>
      <c r="D27" s="158">
        <v>7.6395415081286702</v>
      </c>
    </row>
    <row r="28" spans="1:4">
      <c r="A28" s="79" t="s">
        <v>54</v>
      </c>
      <c r="B28" s="79" t="s">
        <v>151</v>
      </c>
      <c r="C28" s="158">
        <v>6.9458654076109996</v>
      </c>
      <c r="D28" s="158">
        <v>7.8326345693494197</v>
      </c>
    </row>
    <row r="29" spans="1:4">
      <c r="A29" s="79" t="s">
        <v>54</v>
      </c>
      <c r="B29" s="79" t="s">
        <v>152</v>
      </c>
      <c r="C29" s="158">
        <v>10.880720882339</v>
      </c>
      <c r="D29" s="158">
        <v>8.3117552064895008</v>
      </c>
    </row>
    <row r="30" spans="1:4">
      <c r="A30" s="79" t="s">
        <v>75</v>
      </c>
      <c r="B30" s="79" t="s">
        <v>141</v>
      </c>
      <c r="C30" s="158">
        <v>10.516157041491001</v>
      </c>
      <c r="D30" s="158">
        <v>8.6980415235200805</v>
      </c>
    </row>
    <row r="31" spans="1:4">
      <c r="A31" s="79" t="s">
        <v>54</v>
      </c>
      <c r="B31" s="79" t="s">
        <v>142</v>
      </c>
      <c r="C31" s="158">
        <v>6.8229203137700001</v>
      </c>
      <c r="D31" s="158">
        <v>8.9751744094618306</v>
      </c>
    </row>
    <row r="32" spans="1:4">
      <c r="A32" s="79" t="s">
        <v>54</v>
      </c>
      <c r="B32" s="79" t="s">
        <v>143</v>
      </c>
      <c r="C32" s="158">
        <v>2.2905112783439998</v>
      </c>
      <c r="D32" s="158">
        <v>8.1416940145965793</v>
      </c>
    </row>
    <row r="33" spans="1:4">
      <c r="A33" s="79" t="s">
        <v>54</v>
      </c>
      <c r="B33" s="79" t="s">
        <v>144</v>
      </c>
      <c r="C33" s="158">
        <v>2.2046298520929999</v>
      </c>
      <c r="D33" s="158">
        <v>7.7556076428239997</v>
      </c>
    </row>
    <row r="34" spans="1:4">
      <c r="A34" s="79" t="s">
        <v>54</v>
      </c>
      <c r="B34" s="79" t="s">
        <v>145</v>
      </c>
      <c r="C34" s="158">
        <v>1.0770992367379999</v>
      </c>
      <c r="D34" s="158">
        <v>6.7326691110681702</v>
      </c>
    </row>
    <row r="35" spans="1:4">
      <c r="A35" s="79" t="s">
        <v>54</v>
      </c>
      <c r="B35" s="79" t="s">
        <v>146</v>
      </c>
      <c r="C35" s="158">
        <v>4.4825716879200002</v>
      </c>
      <c r="D35" s="158">
        <v>6.0720514219722501</v>
      </c>
    </row>
    <row r="36" spans="1:4">
      <c r="A36" s="79" t="s">
        <v>54</v>
      </c>
      <c r="B36" s="79" t="s">
        <v>147</v>
      </c>
      <c r="C36" s="158">
        <v>9.3537915988960005</v>
      </c>
      <c r="D36" s="158">
        <v>6.2341441226297496</v>
      </c>
    </row>
    <row r="37" spans="1:4">
      <c r="A37" s="79" t="s">
        <v>54</v>
      </c>
      <c r="B37" s="79" t="s">
        <v>148</v>
      </c>
      <c r="C37" s="158">
        <v>8.4387286569909996</v>
      </c>
      <c r="D37" s="158">
        <v>6.5560670332614999</v>
      </c>
    </row>
    <row r="38" spans="1:4">
      <c r="A38" s="79" t="s">
        <v>54</v>
      </c>
      <c r="B38" s="79" t="s">
        <v>149</v>
      </c>
      <c r="C38" s="158">
        <v>15.373340071402</v>
      </c>
      <c r="D38" s="158">
        <v>7.06376618704242</v>
      </c>
    </row>
    <row r="39" spans="1:4">
      <c r="A39" s="79" t="s">
        <v>54</v>
      </c>
      <c r="B39" s="79" t="s">
        <v>150</v>
      </c>
      <c r="C39" s="158">
        <v>1.57067483098</v>
      </c>
      <c r="D39" s="158">
        <v>6.6630842382145801</v>
      </c>
    </row>
    <row r="40" spans="1:4">
      <c r="A40" s="79" t="s">
        <v>54</v>
      </c>
      <c r="B40" s="79" t="s">
        <v>151</v>
      </c>
      <c r="C40" s="158">
        <v>2.5274108025580002</v>
      </c>
      <c r="D40" s="158">
        <v>6.2948796877935003</v>
      </c>
    </row>
    <row r="41" spans="1:4">
      <c r="A41" s="79" t="s">
        <v>54</v>
      </c>
      <c r="B41" s="79" t="s">
        <v>152</v>
      </c>
      <c r="C41" s="158">
        <v>4.1441812000959999</v>
      </c>
      <c r="D41" s="158">
        <v>5.73350138093992</v>
      </c>
    </row>
    <row r="42" spans="1:4">
      <c r="A42" s="79" t="s">
        <v>76</v>
      </c>
      <c r="B42" s="79" t="s">
        <v>141</v>
      </c>
      <c r="C42" s="158">
        <v>3.0337937997440001</v>
      </c>
      <c r="D42" s="158">
        <v>5.10997111079433</v>
      </c>
    </row>
    <row r="43" spans="1:4">
      <c r="A43" s="79" t="s">
        <v>54</v>
      </c>
      <c r="B43" s="79" t="s">
        <v>142</v>
      </c>
      <c r="C43" s="158">
        <v>6.0980497499729998</v>
      </c>
      <c r="D43" s="158">
        <v>5.0495652304779197</v>
      </c>
    </row>
    <row r="44" spans="1:4">
      <c r="A44" s="79" t="s">
        <v>54</v>
      </c>
      <c r="B44" s="79" t="s">
        <v>143</v>
      </c>
      <c r="C44" s="158">
        <v>3.4139097957329998</v>
      </c>
      <c r="D44" s="158">
        <v>5.1431817735936702</v>
      </c>
    </row>
    <row r="45" spans="1:4">
      <c r="A45" s="79" t="s">
        <v>54</v>
      </c>
      <c r="B45" s="79" t="s">
        <v>144</v>
      </c>
      <c r="C45" s="158">
        <v>6.7021837964950004</v>
      </c>
      <c r="D45" s="158">
        <v>5.5179779356271696</v>
      </c>
    </row>
    <row r="46" spans="1:4">
      <c r="A46" s="79" t="s">
        <v>54</v>
      </c>
      <c r="B46" s="79" t="s">
        <v>145</v>
      </c>
      <c r="C46" s="158">
        <v>2.5381301071650002</v>
      </c>
      <c r="D46" s="158">
        <v>5.6397305081627502</v>
      </c>
    </row>
    <row r="47" spans="1:4">
      <c r="A47" s="79" t="s">
        <v>54</v>
      </c>
      <c r="B47" s="79" t="s">
        <v>146</v>
      </c>
      <c r="C47" s="158">
        <v>2.1442483643069998</v>
      </c>
      <c r="D47" s="158">
        <v>5.4448702311949999</v>
      </c>
    </row>
    <row r="48" spans="1:4">
      <c r="A48" s="79" t="s">
        <v>54</v>
      </c>
      <c r="B48" s="79" t="s">
        <v>147</v>
      </c>
      <c r="C48" s="158">
        <v>-5.78895854725</v>
      </c>
      <c r="D48" s="158">
        <v>4.1829743856828303</v>
      </c>
    </row>
    <row r="49" spans="1:4">
      <c r="A49" s="79" t="s">
        <v>54</v>
      </c>
      <c r="B49" s="79" t="s">
        <v>148</v>
      </c>
      <c r="C49" s="158">
        <v>-2.1306366548979998</v>
      </c>
      <c r="D49" s="158">
        <v>3.3021939430254199</v>
      </c>
    </row>
    <row r="50" spans="1:4">
      <c r="A50" s="79" t="s">
        <v>54</v>
      </c>
      <c r="B50" s="79" t="s">
        <v>149</v>
      </c>
      <c r="C50" s="158">
        <v>-7.492196270599</v>
      </c>
      <c r="D50" s="158">
        <v>1.3967325811919999</v>
      </c>
    </row>
    <row r="51" spans="1:4">
      <c r="A51" s="79" t="s">
        <v>54</v>
      </c>
      <c r="B51" s="79" t="s">
        <v>150</v>
      </c>
      <c r="C51" s="158">
        <v>-2.9602888550599999</v>
      </c>
      <c r="D51" s="158">
        <v>1.019152274022</v>
      </c>
    </row>
    <row r="52" spans="1:4">
      <c r="A52" s="79" t="s">
        <v>54</v>
      </c>
      <c r="B52" s="79" t="s">
        <v>151</v>
      </c>
      <c r="C52" s="158">
        <v>1.0947152907640001</v>
      </c>
      <c r="D52" s="158">
        <v>0.89976098137250005</v>
      </c>
    </row>
    <row r="53" spans="1:4">
      <c r="A53" s="79" t="s">
        <v>54</v>
      </c>
      <c r="B53" s="79" t="s">
        <v>152</v>
      </c>
      <c r="C53" s="158">
        <v>-1.8644323669309999</v>
      </c>
      <c r="D53" s="158">
        <v>0.39904318412025003</v>
      </c>
    </row>
    <row r="54" spans="1:4">
      <c r="A54" s="79" t="s">
        <v>77</v>
      </c>
      <c r="B54" s="79" t="s">
        <v>141</v>
      </c>
      <c r="C54" s="158">
        <v>-0.83659667321999998</v>
      </c>
      <c r="D54" s="158">
        <v>7.6510644706583406E-2</v>
      </c>
    </row>
    <row r="55" spans="1:4">
      <c r="A55" s="79" t="s">
        <v>54</v>
      </c>
      <c r="B55" s="79" t="s">
        <v>142</v>
      </c>
      <c r="C55" s="158">
        <v>0.50579063583999995</v>
      </c>
      <c r="D55" s="158">
        <v>-0.38951094813783299</v>
      </c>
    </row>
    <row r="56" spans="1:4">
      <c r="A56" s="79" t="s">
        <v>54</v>
      </c>
      <c r="B56" s="79" t="s">
        <v>143</v>
      </c>
      <c r="C56" s="158">
        <v>7.3357360564110001</v>
      </c>
      <c r="D56" s="158">
        <v>-6.2692093081333194E-2</v>
      </c>
    </row>
    <row r="57" spans="1:4">
      <c r="A57" s="79" t="s">
        <v>54</v>
      </c>
      <c r="B57" s="79" t="s">
        <v>144</v>
      </c>
      <c r="C57" s="158">
        <v>-4.9279461070119996</v>
      </c>
      <c r="D57" s="158">
        <v>-1.0318695850402499</v>
      </c>
    </row>
    <row r="58" spans="1:4">
      <c r="A58" s="79" t="s">
        <v>54</v>
      </c>
      <c r="B58" s="79" t="s">
        <v>145</v>
      </c>
      <c r="C58" s="158">
        <v>1.416880237038</v>
      </c>
      <c r="D58" s="158">
        <v>-1.1253070742175</v>
      </c>
    </row>
    <row r="59" spans="1:4">
      <c r="A59" s="79" t="s">
        <v>54</v>
      </c>
      <c r="B59" s="79" t="s">
        <v>146</v>
      </c>
      <c r="C59" s="158">
        <v>3.5959412040609999</v>
      </c>
      <c r="D59" s="158">
        <v>-1.00433267090467</v>
      </c>
    </row>
    <row r="60" spans="1:4">
      <c r="A60" s="79" t="s">
        <v>54</v>
      </c>
      <c r="B60" s="79" t="s">
        <v>147</v>
      </c>
      <c r="C60" s="158">
        <v>2.2004503667509998</v>
      </c>
      <c r="D60" s="158">
        <v>-0.33854859473791699</v>
      </c>
    </row>
    <row r="61" spans="1:4">
      <c r="A61" s="79" t="s">
        <v>54</v>
      </c>
      <c r="B61" s="79" t="s">
        <v>148</v>
      </c>
      <c r="C61" s="158">
        <v>2.9796649438129998</v>
      </c>
      <c r="D61" s="158">
        <v>8.7309871821333401E-2</v>
      </c>
    </row>
    <row r="62" spans="1:4">
      <c r="A62" s="79" t="s">
        <v>54</v>
      </c>
      <c r="B62" s="79" t="s">
        <v>149</v>
      </c>
      <c r="C62" s="158">
        <v>3.139010390278</v>
      </c>
      <c r="D62" s="158">
        <v>0.97324376022775005</v>
      </c>
    </row>
    <row r="63" spans="1:4">
      <c r="A63" s="79" t="s">
        <v>54</v>
      </c>
      <c r="B63" s="79" t="s">
        <v>150</v>
      </c>
      <c r="C63" s="158">
        <v>1.153663393197</v>
      </c>
      <c r="D63" s="158">
        <v>1.31607311424917</v>
      </c>
    </row>
    <row r="64" spans="1:4">
      <c r="A64" s="79" t="s">
        <v>54</v>
      </c>
      <c r="B64" s="79" t="s">
        <v>151</v>
      </c>
      <c r="C64" s="158">
        <v>0.44169371206899999</v>
      </c>
      <c r="D64" s="158">
        <v>1.2616546493579199</v>
      </c>
    </row>
    <row r="65" spans="1:4">
      <c r="A65" s="79" t="s">
        <v>54</v>
      </c>
      <c r="B65" s="79" t="s">
        <v>152</v>
      </c>
      <c r="C65" s="158">
        <v>4.5424586341669997</v>
      </c>
      <c r="D65" s="158">
        <v>1.7955622327827501</v>
      </c>
    </row>
    <row r="66" spans="1:4">
      <c r="A66" s="79" t="s">
        <v>78</v>
      </c>
      <c r="B66" s="79" t="s">
        <v>141</v>
      </c>
      <c r="C66" s="158">
        <v>4.4503968862749996</v>
      </c>
      <c r="D66" s="158">
        <v>2.23614502940733</v>
      </c>
    </row>
    <row r="67" spans="1:4">
      <c r="A67" s="79" t="s">
        <v>54</v>
      </c>
      <c r="B67" s="79" t="s">
        <v>142</v>
      </c>
      <c r="C67" s="158">
        <v>1.3616413305920001</v>
      </c>
      <c r="D67" s="158">
        <v>2.3074659206366701</v>
      </c>
    </row>
    <row r="68" spans="1:4">
      <c r="A68" s="79" t="s">
        <v>54</v>
      </c>
      <c r="B68" s="79" t="s">
        <v>143</v>
      </c>
      <c r="C68" s="158">
        <v>-2.8575067316460001</v>
      </c>
      <c r="D68" s="158">
        <v>1.4580290216319201</v>
      </c>
    </row>
    <row r="69" spans="1:4">
      <c r="A69" s="79" t="s">
        <v>54</v>
      </c>
      <c r="B69" s="79" t="s">
        <v>144</v>
      </c>
      <c r="C69" s="158">
        <v>5.2962278204200004</v>
      </c>
      <c r="D69" s="158">
        <v>2.3100435155845802</v>
      </c>
    </row>
    <row r="70" spans="1:4">
      <c r="A70" s="79" t="s">
        <v>54</v>
      </c>
      <c r="B70" s="79" t="s">
        <v>145</v>
      </c>
      <c r="C70" s="158">
        <v>0.59072726107100004</v>
      </c>
      <c r="D70" s="158">
        <v>2.241197434254</v>
      </c>
    </row>
    <row r="71" spans="1:4">
      <c r="A71" s="79" t="s">
        <v>54</v>
      </c>
      <c r="B71" s="79" t="s">
        <v>146</v>
      </c>
      <c r="C71" s="158">
        <v>-2.5075943034149999</v>
      </c>
      <c r="D71" s="158">
        <v>1.7325694752976699</v>
      </c>
    </row>
    <row r="72" spans="1:4">
      <c r="A72" s="79" t="s">
        <v>54</v>
      </c>
      <c r="B72" s="79" t="s">
        <v>147</v>
      </c>
      <c r="C72" s="158">
        <v>2.6936318744409999</v>
      </c>
      <c r="D72" s="158">
        <v>1.77366793427183</v>
      </c>
    </row>
    <row r="73" spans="1:4">
      <c r="A73" s="79" t="s">
        <v>54</v>
      </c>
      <c r="B73" s="79" t="s">
        <v>148</v>
      </c>
      <c r="C73" s="158">
        <v>2.2443195207879998</v>
      </c>
      <c r="D73" s="158">
        <v>1.71238914901975</v>
      </c>
    </row>
    <row r="74" spans="1:4">
      <c r="A74" s="79" t="s">
        <v>54</v>
      </c>
      <c r="B74" s="79" t="s">
        <v>149</v>
      </c>
      <c r="C74" s="158">
        <v>-2.8157099121910001</v>
      </c>
      <c r="D74" s="158">
        <v>1.21616245714733</v>
      </c>
    </row>
    <row r="75" spans="1:4">
      <c r="A75" s="79" t="s">
        <v>54</v>
      </c>
      <c r="B75" s="79" t="s">
        <v>150</v>
      </c>
      <c r="C75" s="158">
        <v>3.979772599461</v>
      </c>
      <c r="D75" s="158">
        <v>1.45167155766933</v>
      </c>
    </row>
    <row r="76" spans="1:4">
      <c r="A76" s="79" t="s">
        <v>54</v>
      </c>
      <c r="B76" s="79" t="s">
        <v>151</v>
      </c>
      <c r="C76" s="158">
        <v>-2.113547709743</v>
      </c>
      <c r="D76" s="158">
        <v>1.23873477251833</v>
      </c>
    </row>
    <row r="77" spans="1:4">
      <c r="A77" s="79" t="s">
        <v>54</v>
      </c>
      <c r="B77" s="79" t="s">
        <v>152</v>
      </c>
      <c r="C77" s="158">
        <v>-5.2206241329949998</v>
      </c>
      <c r="D77" s="158">
        <v>0.42514454192149997</v>
      </c>
    </row>
    <row r="78" spans="1:4">
      <c r="A78" s="79" t="s">
        <v>79</v>
      </c>
      <c r="B78" s="79" t="s">
        <v>141</v>
      </c>
      <c r="C78" s="158">
        <v>-1.1806132955269999</v>
      </c>
      <c r="D78" s="158">
        <v>-4.4106306562E-2</v>
      </c>
    </row>
    <row r="79" spans="1:4">
      <c r="A79" s="79" t="s">
        <v>54</v>
      </c>
      <c r="B79" s="79" t="s">
        <v>142</v>
      </c>
      <c r="C79" s="158">
        <v>2.0419862847929999</v>
      </c>
      <c r="D79" s="158">
        <v>1.25891062880834E-2</v>
      </c>
    </row>
    <row r="80" spans="1:4">
      <c r="A80" s="79" t="s">
        <v>54</v>
      </c>
      <c r="B80" s="79" t="s">
        <v>143</v>
      </c>
      <c r="C80" s="158">
        <v>3.9285524566949999</v>
      </c>
      <c r="D80" s="158">
        <v>0.578094038649833</v>
      </c>
    </row>
    <row r="81" spans="1:4">
      <c r="A81" s="79" t="s">
        <v>54</v>
      </c>
      <c r="B81" s="79" t="s">
        <v>144</v>
      </c>
      <c r="C81" s="158">
        <v>2.054625639028</v>
      </c>
      <c r="D81" s="158">
        <v>0.30796052353383302</v>
      </c>
    </row>
    <row r="82" spans="1:4">
      <c r="A82" s="79" t="s">
        <v>54</v>
      </c>
      <c r="B82" s="79" t="s">
        <v>145</v>
      </c>
      <c r="C82" s="158">
        <v>0.333921172938</v>
      </c>
      <c r="D82" s="158">
        <v>0.28656001618941701</v>
      </c>
    </row>
    <row r="83" spans="1:4">
      <c r="A83" s="79" t="s">
        <v>54</v>
      </c>
      <c r="B83" s="79" t="s">
        <v>146</v>
      </c>
      <c r="C83" s="158">
        <v>-0.68592822007499998</v>
      </c>
      <c r="D83" s="158">
        <v>0.43836552313441701</v>
      </c>
    </row>
    <row r="84" spans="1:4">
      <c r="A84" s="79" t="s">
        <v>54</v>
      </c>
      <c r="B84" s="79" t="s">
        <v>147</v>
      </c>
      <c r="C84" s="158">
        <v>0.20346338666</v>
      </c>
      <c r="D84" s="158">
        <v>0.23085148248599999</v>
      </c>
    </row>
    <row r="85" spans="1:4">
      <c r="A85" s="79" t="s">
        <v>54</v>
      </c>
      <c r="B85" s="79" t="s">
        <v>148</v>
      </c>
      <c r="C85" s="158">
        <v>-0.69086215275999996</v>
      </c>
      <c r="D85" s="158">
        <v>-1.3746990309666701E-2</v>
      </c>
    </row>
    <row r="86" spans="1:4">
      <c r="A86" s="79" t="s">
        <v>54</v>
      </c>
      <c r="B86" s="79" t="s">
        <v>149</v>
      </c>
      <c r="C86" s="158">
        <v>-0.98065792027900001</v>
      </c>
      <c r="D86" s="158">
        <v>0.13917400901633301</v>
      </c>
    </row>
    <row r="87" spans="1:4">
      <c r="A87" s="79" t="s">
        <v>54</v>
      </c>
      <c r="B87" s="79" t="s">
        <v>150</v>
      </c>
      <c r="C87" s="158">
        <v>-2.8695780397299999</v>
      </c>
      <c r="D87" s="158">
        <v>-0.43160521091624998</v>
      </c>
    </row>
    <row r="88" spans="1:4">
      <c r="A88" s="79" t="s">
        <v>54</v>
      </c>
      <c r="B88" s="79" t="s">
        <v>151</v>
      </c>
      <c r="C88" s="158">
        <v>0.58576345890799997</v>
      </c>
      <c r="D88" s="158">
        <v>-0.20666261352866699</v>
      </c>
    </row>
    <row r="89" spans="1:4">
      <c r="A89" s="79" t="s">
        <v>54</v>
      </c>
      <c r="B89" s="79" t="s">
        <v>152</v>
      </c>
      <c r="C89" s="158">
        <v>-0.72004019174400002</v>
      </c>
      <c r="D89" s="158">
        <v>0.16838604824225001</v>
      </c>
    </row>
    <row r="90" spans="1:4">
      <c r="A90" s="79" t="s">
        <v>80</v>
      </c>
      <c r="B90" s="79" t="s">
        <v>141</v>
      </c>
      <c r="C90" s="158">
        <v>-5.3465111481300003</v>
      </c>
      <c r="D90" s="158">
        <v>-0.17877210614133299</v>
      </c>
    </row>
    <row r="91" spans="1:4">
      <c r="A91" s="79" t="s">
        <v>54</v>
      </c>
      <c r="B91" s="79" t="s">
        <v>142</v>
      </c>
      <c r="C91" s="158">
        <v>-7.3788914903540004</v>
      </c>
      <c r="D91" s="158">
        <v>-0.96384525407025001</v>
      </c>
    </row>
    <row r="92" spans="1:4">
      <c r="A92" s="79" t="s">
        <v>54</v>
      </c>
      <c r="B92" s="79" t="s">
        <v>143</v>
      </c>
      <c r="C92" s="158">
        <v>-5.4155321120320004</v>
      </c>
      <c r="D92" s="158">
        <v>-1.74251896813083</v>
      </c>
    </row>
    <row r="93" spans="1:4">
      <c r="A93" s="79" t="s">
        <v>54</v>
      </c>
      <c r="B93" s="79" t="s">
        <v>144</v>
      </c>
      <c r="C93" s="158">
        <v>-26.314051042429</v>
      </c>
      <c r="D93" s="158">
        <v>-4.1065753582522504</v>
      </c>
    </row>
    <row r="94" spans="1:4">
      <c r="A94" s="79" t="s">
        <v>54</v>
      </c>
      <c r="B94" s="79" t="s">
        <v>145</v>
      </c>
      <c r="C94" s="158">
        <v>-22.444072373623001</v>
      </c>
      <c r="D94" s="158">
        <v>-6.0047414871323301</v>
      </c>
    </row>
    <row r="95" spans="1:4">
      <c r="A95" s="79" t="s">
        <v>54</v>
      </c>
      <c r="B95" s="79" t="s">
        <v>146</v>
      </c>
      <c r="C95" s="158">
        <v>-11.505085170205</v>
      </c>
      <c r="D95" s="158">
        <v>-6.9063378996431704</v>
      </c>
    </row>
    <row r="96" spans="1:4">
      <c r="A96" s="79" t="s">
        <v>54</v>
      </c>
      <c r="B96" s="79" t="s">
        <v>147</v>
      </c>
      <c r="C96" s="158">
        <v>-8.8943360565539997</v>
      </c>
      <c r="D96" s="158">
        <v>-7.6644878532443297</v>
      </c>
    </row>
    <row r="97" spans="1:4">
      <c r="A97" s="79" t="s">
        <v>54</v>
      </c>
      <c r="B97" s="79" t="s">
        <v>148</v>
      </c>
      <c r="C97" s="158">
        <v>-11.093499267107999</v>
      </c>
      <c r="D97" s="158">
        <v>-8.5313742794399996</v>
      </c>
    </row>
    <row r="98" spans="1:4">
      <c r="A98" s="79" t="s">
        <v>54</v>
      </c>
      <c r="B98" s="79" t="s">
        <v>149</v>
      </c>
      <c r="C98" s="158">
        <v>-6.0309540411200002</v>
      </c>
      <c r="D98" s="158">
        <v>-8.9522322895100803</v>
      </c>
    </row>
    <row r="99" spans="1:4">
      <c r="A99" s="79" t="s">
        <v>54</v>
      </c>
      <c r="B99" s="79" t="s">
        <v>150</v>
      </c>
      <c r="C99" s="158">
        <v>-5.3847782584289998</v>
      </c>
      <c r="D99" s="158">
        <v>-9.1618323077350006</v>
      </c>
    </row>
    <row r="100" spans="1:4">
      <c r="A100" s="79" t="s">
        <v>54</v>
      </c>
      <c r="B100" s="79" t="s">
        <v>151</v>
      </c>
      <c r="C100" s="158">
        <v>-4.8235513841240003</v>
      </c>
      <c r="D100" s="158">
        <v>-9.6126085446543303</v>
      </c>
    </row>
    <row r="101" spans="1:4">
      <c r="A101" s="79" t="s">
        <v>54</v>
      </c>
      <c r="B101" s="79" t="s">
        <v>152</v>
      </c>
      <c r="C101" s="158">
        <v>1.0418495060040001</v>
      </c>
      <c r="D101" s="158">
        <v>-9.4657844031753307</v>
      </c>
    </row>
    <row r="102" spans="1:4">
      <c r="A102" s="79" t="s">
        <v>611</v>
      </c>
      <c r="B102" s="79" t="s">
        <v>141</v>
      </c>
      <c r="C102" s="158">
        <v>0.49587349765900002</v>
      </c>
      <c r="D102" s="158">
        <v>-8.97891901602625</v>
      </c>
    </row>
    <row r="103" spans="1:4">
      <c r="A103" s="79" t="s">
        <v>54</v>
      </c>
      <c r="B103" s="79" t="s">
        <v>142</v>
      </c>
      <c r="C103" s="158">
        <v>2.2433293568780002</v>
      </c>
      <c r="D103" s="158">
        <v>-8.1770672787569207</v>
      </c>
    </row>
    <row r="104" spans="1:4">
      <c r="A104" s="79" t="s">
        <v>54</v>
      </c>
      <c r="B104" s="79" t="s">
        <v>143</v>
      </c>
      <c r="C104" s="158">
        <v>3.1086680980549999</v>
      </c>
      <c r="D104" s="158">
        <v>-7.4667172612496699</v>
      </c>
    </row>
    <row r="105" spans="1:4">
      <c r="A105" s="79" t="s">
        <v>54</v>
      </c>
      <c r="B105" s="79" t="s">
        <v>144</v>
      </c>
      <c r="C105" s="158">
        <v>33.560866014311998</v>
      </c>
      <c r="D105" s="158">
        <v>-2.47714083985458</v>
      </c>
    </row>
  </sheetData>
  <mergeCells count="1">
    <mergeCell ref="H1:I1"/>
  </mergeCells>
  <hyperlinks>
    <hyperlink ref="H1:I1" location="Index!A1" display="Regresar al Índice" xr:uid="{51B7F834-FF95-4112-9525-A61219D4240F}"/>
  </hyperlink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5307B-3F81-4322-A24E-FCE274E45AEA}">
  <sheetPr codeName="Hoja144"/>
  <dimension ref="A1:I38"/>
  <sheetViews>
    <sheetView workbookViewId="0">
      <selection activeCell="B19" sqref="B19"/>
    </sheetView>
  </sheetViews>
  <sheetFormatPr baseColWidth="10" defaultColWidth="9.140625" defaultRowHeight="12"/>
  <cols>
    <col min="1" max="16384" width="9.140625" style="79"/>
  </cols>
  <sheetData>
    <row r="1" spans="1:9" ht="15">
      <c r="A1" t="s">
        <v>1880</v>
      </c>
      <c r="H1" s="688" t="s">
        <v>38</v>
      </c>
      <c r="I1" s="688"/>
    </row>
    <row r="2" spans="1:9">
      <c r="A2" s="79" t="s">
        <v>905</v>
      </c>
    </row>
    <row r="5" spans="1:9">
      <c r="A5" s="79" t="s">
        <v>2</v>
      </c>
      <c r="B5" s="79" t="s">
        <v>52</v>
      </c>
    </row>
    <row r="6" spans="1:9">
      <c r="A6" s="79" t="s">
        <v>6</v>
      </c>
      <c r="B6" s="158">
        <v>-4.2903353650089997</v>
      </c>
    </row>
    <row r="7" spans="1:9">
      <c r="A7" s="79" t="s">
        <v>11</v>
      </c>
      <c r="B7" s="158">
        <v>-0.35237636008000001</v>
      </c>
    </row>
    <row r="8" spans="1:9">
      <c r="A8" s="79" t="s">
        <v>18</v>
      </c>
      <c r="B8" s="158">
        <v>7.4411809272499996</v>
      </c>
    </row>
    <row r="9" spans="1:9">
      <c r="A9" s="79" t="s">
        <v>28</v>
      </c>
      <c r="B9" s="158">
        <v>12.042100435688999</v>
      </c>
    </row>
    <row r="10" spans="1:9">
      <c r="A10" s="79" t="s">
        <v>17</v>
      </c>
      <c r="B10" s="158">
        <v>12.362382619251999</v>
      </c>
    </row>
    <row r="11" spans="1:9">
      <c r="A11" s="79" t="s">
        <v>29</v>
      </c>
      <c r="B11" s="158">
        <v>16.163813829129001</v>
      </c>
    </row>
    <row r="12" spans="1:9">
      <c r="A12" s="79" t="s">
        <v>30</v>
      </c>
      <c r="B12" s="158">
        <v>17.842199259735999</v>
      </c>
    </row>
    <row r="13" spans="1:9">
      <c r="A13" s="79" t="s">
        <v>31</v>
      </c>
      <c r="B13" s="158">
        <v>20.517724511297999</v>
      </c>
    </row>
    <row r="14" spans="1:9">
      <c r="A14" s="79" t="s">
        <v>26</v>
      </c>
      <c r="B14" s="158">
        <v>22.226411816211002</v>
      </c>
    </row>
    <row r="15" spans="1:9">
      <c r="A15" s="79" t="s">
        <v>9</v>
      </c>
      <c r="B15" s="158">
        <v>22.894937411783001</v>
      </c>
    </row>
    <row r="16" spans="1:9">
      <c r="A16" s="79" t="s">
        <v>27</v>
      </c>
      <c r="B16" s="158">
        <v>27.051095133076998</v>
      </c>
    </row>
    <row r="17" spans="1:2">
      <c r="A17" s="79" t="s">
        <v>24</v>
      </c>
      <c r="B17" s="158">
        <v>27.221974557060999</v>
      </c>
    </row>
    <row r="18" spans="1:2">
      <c r="A18" s="79" t="s">
        <v>5</v>
      </c>
      <c r="B18" s="158">
        <v>29.406521485959001</v>
      </c>
    </row>
    <row r="19" spans="1:2">
      <c r="A19" s="79" t="s">
        <v>32</v>
      </c>
      <c r="B19" s="158">
        <v>29.685196826249001</v>
      </c>
    </row>
    <row r="20" spans="1:2">
      <c r="A20" s="79" t="s">
        <v>12</v>
      </c>
      <c r="B20" s="158">
        <v>31.838313181983999</v>
      </c>
    </row>
    <row r="21" spans="1:2">
      <c r="A21" s="79" t="s">
        <v>13</v>
      </c>
      <c r="B21" s="158">
        <v>31.868970145256998</v>
      </c>
    </row>
    <row r="22" spans="1:2">
      <c r="A22" s="79" t="s">
        <v>19</v>
      </c>
      <c r="B22" s="158">
        <v>33.063752296445998</v>
      </c>
    </row>
    <row r="23" spans="1:2">
      <c r="A23" s="79" t="s">
        <v>0</v>
      </c>
      <c r="B23" s="158">
        <v>33.560866014311998</v>
      </c>
    </row>
    <row r="24" spans="1:2">
      <c r="A24" s="79" t="s">
        <v>1</v>
      </c>
      <c r="B24" s="158">
        <v>36.493823843371999</v>
      </c>
    </row>
    <row r="25" spans="1:2">
      <c r="A25" s="79" t="s">
        <v>16</v>
      </c>
      <c r="B25" s="158">
        <v>39.686150833972</v>
      </c>
    </row>
    <row r="26" spans="1:2">
      <c r="A26" s="79" t="s">
        <v>7</v>
      </c>
      <c r="B26" s="158">
        <v>47.689266779218002</v>
      </c>
    </row>
    <row r="27" spans="1:2">
      <c r="A27" s="79" t="s">
        <v>8</v>
      </c>
      <c r="B27" s="158">
        <v>48.538701665889</v>
      </c>
    </row>
    <row r="28" spans="1:2">
      <c r="A28" s="79" t="s">
        <v>21</v>
      </c>
      <c r="B28" s="158">
        <v>51.913195571724003</v>
      </c>
    </row>
    <row r="29" spans="1:2">
      <c r="A29" s="79" t="s">
        <v>33</v>
      </c>
      <c r="B29" s="158">
        <v>59.326716516807998</v>
      </c>
    </row>
    <row r="30" spans="1:2">
      <c r="A30" s="79" t="s">
        <v>4</v>
      </c>
      <c r="B30" s="158">
        <v>59.863693059547998</v>
      </c>
    </row>
    <row r="31" spans="1:2">
      <c r="A31" s="79" t="s">
        <v>20</v>
      </c>
      <c r="B31" s="158">
        <v>64.129194414851</v>
      </c>
    </row>
    <row r="32" spans="1:2">
      <c r="A32" s="79" t="s">
        <v>23</v>
      </c>
      <c r="B32" s="158">
        <v>65.582175235020998</v>
      </c>
    </row>
    <row r="33" spans="1:2">
      <c r="A33" s="79" t="s">
        <v>15</v>
      </c>
      <c r="B33" s="158">
        <v>66.674870276462002</v>
      </c>
    </row>
    <row r="34" spans="1:2">
      <c r="A34" s="79" t="s">
        <v>25</v>
      </c>
      <c r="B34" s="158">
        <v>69.054621948171999</v>
      </c>
    </row>
    <row r="35" spans="1:2">
      <c r="A35" s="79" t="s">
        <v>14</v>
      </c>
      <c r="B35" s="158">
        <v>73.285334322813995</v>
      </c>
    </row>
    <row r="36" spans="1:2">
      <c r="A36" s="79" t="s">
        <v>10</v>
      </c>
      <c r="B36" s="158">
        <v>75.867284148313004</v>
      </c>
    </row>
    <row r="37" spans="1:2">
      <c r="A37" s="79" t="s">
        <v>3</v>
      </c>
      <c r="B37" s="158">
        <v>98.450587124221997</v>
      </c>
    </row>
    <row r="38" spans="1:2">
      <c r="A38" s="79" t="s">
        <v>22</v>
      </c>
      <c r="B38" s="158">
        <v>111.47832637400199</v>
      </c>
    </row>
  </sheetData>
  <mergeCells count="1">
    <mergeCell ref="H1:I1"/>
  </mergeCells>
  <hyperlinks>
    <hyperlink ref="H1:I1" location="Index!A1" display="Regresar al Índice" xr:uid="{06CF5402-9B83-434A-845C-12E0564BA7B4}"/>
  </hyperlink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2B81-D86B-4842-B49C-FB8D138583CA}">
  <sheetPr codeName="Hoja145"/>
  <dimension ref="A1:I105"/>
  <sheetViews>
    <sheetView workbookViewId="0">
      <selection activeCell="B19" sqref="B19"/>
    </sheetView>
  </sheetViews>
  <sheetFormatPr baseColWidth="10" defaultRowHeight="12"/>
  <cols>
    <col min="1" max="16384" width="11.42578125" style="79"/>
  </cols>
  <sheetData>
    <row r="1" spans="1:9" ht="15">
      <c r="A1" t="s">
        <v>1881</v>
      </c>
      <c r="H1" s="688" t="s">
        <v>38</v>
      </c>
      <c r="I1" s="688"/>
    </row>
    <row r="2" spans="1:9">
      <c r="A2" s="79" t="s">
        <v>905</v>
      </c>
    </row>
    <row r="5" spans="1:9">
      <c r="A5" s="79" t="s">
        <v>325</v>
      </c>
      <c r="B5" s="79" t="s">
        <v>380</v>
      </c>
      <c r="C5" s="79" t="s">
        <v>1126</v>
      </c>
      <c r="D5" s="79" t="s">
        <v>1127</v>
      </c>
    </row>
    <row r="6" spans="1:9">
      <c r="A6" s="79" t="s">
        <v>61</v>
      </c>
      <c r="B6" s="79" t="s">
        <v>141</v>
      </c>
      <c r="C6" s="163">
        <v>94.793943022674</v>
      </c>
      <c r="D6" s="163">
        <v>98.065438282857997</v>
      </c>
    </row>
    <row r="7" spans="1:9">
      <c r="A7" s="79" t="s">
        <v>54</v>
      </c>
      <c r="B7" s="79" t="s">
        <v>142</v>
      </c>
      <c r="C7" s="163">
        <v>99.408676496091999</v>
      </c>
      <c r="D7" s="163">
        <v>98.004265419736001</v>
      </c>
    </row>
    <row r="8" spans="1:9">
      <c r="A8" s="79" t="s">
        <v>54</v>
      </c>
      <c r="B8" s="79" t="s">
        <v>143</v>
      </c>
      <c r="C8" s="163">
        <v>97.456781439495003</v>
      </c>
      <c r="D8" s="163">
        <v>97.886057846374996</v>
      </c>
    </row>
    <row r="9" spans="1:9">
      <c r="A9" s="79" t="s">
        <v>54</v>
      </c>
      <c r="B9" s="79" t="s">
        <v>144</v>
      </c>
      <c r="C9" s="163">
        <v>98.100262332252996</v>
      </c>
      <c r="D9" s="163">
        <v>97.887125684929003</v>
      </c>
    </row>
    <row r="10" spans="1:9">
      <c r="A10" s="79" t="s">
        <v>54</v>
      </c>
      <c r="B10" s="79" t="s">
        <v>145</v>
      </c>
      <c r="C10" s="163">
        <v>97.089451887129997</v>
      </c>
      <c r="D10" s="163">
        <v>98.198085950722003</v>
      </c>
    </row>
    <row r="11" spans="1:9">
      <c r="A11" s="79" t="s">
        <v>54</v>
      </c>
      <c r="B11" s="79" t="s">
        <v>146</v>
      </c>
      <c r="C11" s="163">
        <v>98.243186499622993</v>
      </c>
      <c r="D11" s="163">
        <v>98.900899805760005</v>
      </c>
    </row>
    <row r="12" spans="1:9">
      <c r="A12" s="79" t="s">
        <v>54</v>
      </c>
      <c r="B12" s="79" t="s">
        <v>147</v>
      </c>
      <c r="C12" s="163">
        <v>99.939927847003005</v>
      </c>
      <c r="D12" s="163">
        <v>99.866211687659003</v>
      </c>
    </row>
    <row r="13" spans="1:9">
      <c r="A13" s="79" t="s">
        <v>54</v>
      </c>
      <c r="B13" s="79" t="s">
        <v>148</v>
      </c>
      <c r="C13" s="163">
        <v>103.041507459337</v>
      </c>
      <c r="D13" s="163">
        <v>100.912572973181</v>
      </c>
    </row>
    <row r="14" spans="1:9">
      <c r="A14" s="79" t="s">
        <v>54</v>
      </c>
      <c r="B14" s="79" t="s">
        <v>149</v>
      </c>
      <c r="C14" s="163">
        <v>100.93914353531</v>
      </c>
      <c r="D14" s="163">
        <v>101.746522058737</v>
      </c>
    </row>
    <row r="15" spans="1:9">
      <c r="A15" s="79" t="s">
        <v>54</v>
      </c>
      <c r="B15" s="79" t="s">
        <v>150</v>
      </c>
      <c r="C15" s="163">
        <v>104.881592714959</v>
      </c>
      <c r="D15" s="163">
        <v>102.214619611085</v>
      </c>
    </row>
    <row r="16" spans="1:9">
      <c r="A16" s="79" t="s">
        <v>54</v>
      </c>
      <c r="B16" s="79" t="s">
        <v>151</v>
      </c>
      <c r="C16" s="163">
        <v>102.33576960651401</v>
      </c>
      <c r="D16" s="163">
        <v>102.446726623488</v>
      </c>
    </row>
    <row r="17" spans="1:4">
      <c r="A17" s="79" t="s">
        <v>54</v>
      </c>
      <c r="B17" s="79" t="s">
        <v>152</v>
      </c>
      <c r="C17" s="163">
        <v>102.429622009071</v>
      </c>
      <c r="D17" s="163">
        <v>102.74269798032201</v>
      </c>
    </row>
    <row r="18" spans="1:4">
      <c r="A18" s="79" t="s">
        <v>74</v>
      </c>
      <c r="B18" s="79" t="s">
        <v>141</v>
      </c>
      <c r="C18" s="163">
        <v>100.272246928315</v>
      </c>
      <c r="D18" s="163">
        <v>103.484532643478</v>
      </c>
    </row>
    <row r="19" spans="1:4">
      <c r="A19" s="79" t="s">
        <v>54</v>
      </c>
      <c r="B19" s="79" t="s">
        <v>142</v>
      </c>
      <c r="C19" s="163">
        <v>102.914198610619</v>
      </c>
      <c r="D19" s="163">
        <v>104.745107439751</v>
      </c>
    </row>
    <row r="20" spans="1:4">
      <c r="A20" s="79" t="s">
        <v>54</v>
      </c>
      <c r="B20" s="79" t="s">
        <v>143</v>
      </c>
      <c r="C20" s="163">
        <v>106.70117253145</v>
      </c>
      <c r="D20" s="163">
        <v>106.28493757762</v>
      </c>
    </row>
    <row r="21" spans="1:4">
      <c r="A21" s="79" t="s">
        <v>54</v>
      </c>
      <c r="B21" s="79" t="s">
        <v>144</v>
      </c>
      <c r="C21" s="163">
        <v>108.045388819287</v>
      </c>
      <c r="D21" s="163">
        <v>107.653349021214</v>
      </c>
    </row>
    <row r="22" spans="1:4">
      <c r="A22" s="79" t="s">
        <v>54</v>
      </c>
      <c r="B22" s="79" t="s">
        <v>145</v>
      </c>
      <c r="C22" s="163">
        <v>111.009753028045</v>
      </c>
      <c r="D22" s="163">
        <v>108.573501282192</v>
      </c>
    </row>
    <row r="23" spans="1:4">
      <c r="A23" s="79" t="s">
        <v>54</v>
      </c>
      <c r="B23" s="79" t="s">
        <v>146</v>
      </c>
      <c r="C23" s="163">
        <v>110.194215638624</v>
      </c>
      <c r="D23" s="163">
        <v>108.980424956967</v>
      </c>
    </row>
    <row r="24" spans="1:4">
      <c r="A24" s="79" t="s">
        <v>54</v>
      </c>
      <c r="B24" s="79" t="s">
        <v>147</v>
      </c>
      <c r="C24" s="163">
        <v>107.75014278374201</v>
      </c>
      <c r="D24" s="163">
        <v>109.087733388985</v>
      </c>
    </row>
    <row r="25" spans="1:4">
      <c r="A25" s="79" t="s">
        <v>54</v>
      </c>
      <c r="B25" s="79" t="s">
        <v>148</v>
      </c>
      <c r="C25" s="163">
        <v>107.941200711628</v>
      </c>
      <c r="D25" s="163">
        <v>109.23576221906499</v>
      </c>
    </row>
    <row r="26" spans="1:4">
      <c r="A26" s="79" t="s">
        <v>54</v>
      </c>
      <c r="B26" s="79" t="s">
        <v>149</v>
      </c>
      <c r="C26" s="163">
        <v>108.20748083765299</v>
      </c>
      <c r="D26" s="163">
        <v>109.654568559833</v>
      </c>
    </row>
    <row r="27" spans="1:4">
      <c r="A27" s="79" t="s">
        <v>54</v>
      </c>
      <c r="B27" s="79" t="s">
        <v>150</v>
      </c>
      <c r="C27" s="163">
        <v>111.660467380002</v>
      </c>
      <c r="D27" s="163">
        <v>110.30510735799</v>
      </c>
    </row>
    <row r="28" spans="1:4">
      <c r="A28" s="79" t="s">
        <v>54</v>
      </c>
      <c r="B28" s="79" t="s">
        <v>151</v>
      </c>
      <c r="C28" s="163">
        <v>111.926081966956</v>
      </c>
      <c r="D28" s="163">
        <v>110.877670308285</v>
      </c>
    </row>
    <row r="29" spans="1:4">
      <c r="A29" s="79" t="s">
        <v>54</v>
      </c>
      <c r="B29" s="79" t="s">
        <v>152</v>
      </c>
      <c r="C29" s="163">
        <v>111.15883886358201</v>
      </c>
      <c r="D29" s="163">
        <v>111.138782869964</v>
      </c>
    </row>
    <row r="30" spans="1:4">
      <c r="A30" s="79" t="s">
        <v>75</v>
      </c>
      <c r="B30" s="79" t="s">
        <v>141</v>
      </c>
      <c r="C30" s="163">
        <v>112.036621915965</v>
      </c>
      <c r="D30" s="163">
        <v>110.958769394158</v>
      </c>
    </row>
    <row r="31" spans="1:4">
      <c r="A31" s="79" t="s">
        <v>54</v>
      </c>
      <c r="B31" s="79" t="s">
        <v>142</v>
      </c>
      <c r="C31" s="163">
        <v>109.866870933692</v>
      </c>
      <c r="D31" s="163">
        <v>110.616308517861</v>
      </c>
    </row>
    <row r="32" spans="1:4">
      <c r="A32" s="79" t="s">
        <v>54</v>
      </c>
      <c r="B32" s="79" t="s">
        <v>143</v>
      </c>
      <c r="C32" s="163">
        <v>109.620405875771</v>
      </c>
      <c r="D32" s="163">
        <v>110.614177054987</v>
      </c>
    </row>
    <row r="33" spans="1:4">
      <c r="A33" s="79" t="s">
        <v>54</v>
      </c>
      <c r="B33" s="79" t="s">
        <v>144</v>
      </c>
      <c r="C33" s="163">
        <v>110.718133244803</v>
      </c>
      <c r="D33" s="163">
        <v>111.315652148998</v>
      </c>
    </row>
    <row r="34" spans="1:4">
      <c r="A34" s="79" t="s">
        <v>54</v>
      </c>
      <c r="B34" s="79" t="s">
        <v>145</v>
      </c>
      <c r="C34" s="163">
        <v>112.532159169591</v>
      </c>
      <c r="D34" s="163">
        <v>112.681064884706</v>
      </c>
    </row>
    <row r="35" spans="1:4">
      <c r="A35" s="79" t="s">
        <v>54</v>
      </c>
      <c r="B35" s="79" t="s">
        <v>146</v>
      </c>
      <c r="C35" s="163">
        <v>113.097770790827</v>
      </c>
      <c r="D35" s="163">
        <v>114.28842122216101</v>
      </c>
    </row>
    <row r="36" spans="1:4">
      <c r="A36" s="79" t="s">
        <v>54</v>
      </c>
      <c r="B36" s="79" t="s">
        <v>147</v>
      </c>
      <c r="C36" s="163">
        <v>117.66063729616199</v>
      </c>
      <c r="D36" s="163">
        <v>115.700301547766</v>
      </c>
    </row>
    <row r="37" spans="1:4">
      <c r="A37" s="79" t="s">
        <v>54</v>
      </c>
      <c r="B37" s="79" t="s">
        <v>148</v>
      </c>
      <c r="C37" s="163">
        <v>117.84433073679401</v>
      </c>
      <c r="D37" s="163">
        <v>116.57584348219</v>
      </c>
    </row>
    <row r="38" spans="1:4">
      <c r="A38" s="79" t="s">
        <v>54</v>
      </c>
      <c r="B38" s="79" t="s">
        <v>149</v>
      </c>
      <c r="C38" s="163">
        <v>123.01366424987</v>
      </c>
      <c r="D38" s="163">
        <v>116.855877956358</v>
      </c>
    </row>
    <row r="39" spans="1:4">
      <c r="A39" s="79" t="s">
        <v>54</v>
      </c>
      <c r="B39" s="79" t="s">
        <v>150</v>
      </c>
      <c r="C39" s="163">
        <v>115.110991045631</v>
      </c>
      <c r="D39" s="163">
        <v>116.693129302979</v>
      </c>
    </row>
    <row r="40" spans="1:4">
      <c r="A40" s="79" t="s">
        <v>54</v>
      </c>
      <c r="B40" s="79" t="s">
        <v>151</v>
      </c>
      <c r="C40" s="163">
        <v>115.64597169454601</v>
      </c>
      <c r="D40" s="163">
        <v>116.287726659822</v>
      </c>
    </row>
    <row r="41" spans="1:4">
      <c r="A41" s="79" t="s">
        <v>54</v>
      </c>
      <c r="B41" s="79" t="s">
        <v>152</v>
      </c>
      <c r="C41" s="163">
        <v>116.23904202320399</v>
      </c>
      <c r="D41" s="163">
        <v>115.85776044104099</v>
      </c>
    </row>
    <row r="42" spans="1:4">
      <c r="A42" s="79" t="s">
        <v>76</v>
      </c>
      <c r="B42" s="79" t="s">
        <v>141</v>
      </c>
      <c r="C42" s="163">
        <v>115.869653693687</v>
      </c>
      <c r="D42" s="163">
        <v>115.614848174762</v>
      </c>
    </row>
    <row r="43" spans="1:4">
      <c r="A43" s="79" t="s">
        <v>54</v>
      </c>
      <c r="B43" s="79" t="s">
        <v>142</v>
      </c>
      <c r="C43" s="163">
        <v>116.393497887941</v>
      </c>
      <c r="D43" s="163">
        <v>115.56464742523001</v>
      </c>
    </row>
    <row r="44" spans="1:4">
      <c r="A44" s="79" t="s">
        <v>54</v>
      </c>
      <c r="B44" s="79" t="s">
        <v>143</v>
      </c>
      <c r="C44" s="163">
        <v>113.83167085116099</v>
      </c>
      <c r="D44" s="163">
        <v>115.427017316818</v>
      </c>
    </row>
    <row r="45" spans="1:4">
      <c r="A45" s="79" t="s">
        <v>54</v>
      </c>
      <c r="B45" s="79" t="s">
        <v>144</v>
      </c>
      <c r="C45" s="163">
        <v>115.088727658255</v>
      </c>
      <c r="D45" s="163">
        <v>115.123368745438</v>
      </c>
    </row>
    <row r="46" spans="1:4">
      <c r="A46" s="79" t="s">
        <v>54</v>
      </c>
      <c r="B46" s="79" t="s">
        <v>145</v>
      </c>
      <c r="C46" s="163">
        <v>115.80646023120499</v>
      </c>
      <c r="D46" s="163">
        <v>114.69081838571</v>
      </c>
    </row>
    <row r="47" spans="1:4">
      <c r="A47" s="79" t="s">
        <v>54</v>
      </c>
      <c r="B47" s="79" t="s">
        <v>146</v>
      </c>
      <c r="C47" s="163">
        <v>115.530857015612</v>
      </c>
      <c r="D47" s="163">
        <v>114.257931434274</v>
      </c>
    </row>
    <row r="48" spans="1:4">
      <c r="A48" s="79" t="s">
        <v>54</v>
      </c>
      <c r="B48" s="79" t="s">
        <v>147</v>
      </c>
      <c r="C48" s="163">
        <v>112.520923559322</v>
      </c>
      <c r="D48" s="163">
        <v>113.909357537161</v>
      </c>
    </row>
    <row r="49" spans="1:4">
      <c r="A49" s="79" t="s">
        <v>54</v>
      </c>
      <c r="B49" s="79" t="s">
        <v>148</v>
      </c>
      <c r="C49" s="163">
        <v>112.188104613717</v>
      </c>
      <c r="D49" s="163">
        <v>113.70424731185901</v>
      </c>
    </row>
    <row r="50" spans="1:4">
      <c r="A50" s="79" t="s">
        <v>54</v>
      </c>
      <c r="B50" s="79" t="s">
        <v>149</v>
      </c>
      <c r="C50" s="163">
        <v>115.09187397599101</v>
      </c>
      <c r="D50" s="163">
        <v>113.706639378169</v>
      </c>
    </row>
    <row r="51" spans="1:4">
      <c r="A51" s="79" t="s">
        <v>54</v>
      </c>
      <c r="B51" s="79" t="s">
        <v>150</v>
      </c>
      <c r="C51" s="163">
        <v>113.700486029123</v>
      </c>
      <c r="D51" s="163">
        <v>114.00262163189799</v>
      </c>
    </row>
    <row r="52" spans="1:4">
      <c r="A52" s="79" t="s">
        <v>54</v>
      </c>
      <c r="B52" s="79" t="s">
        <v>151</v>
      </c>
      <c r="C52" s="163">
        <v>114.71064880090501</v>
      </c>
      <c r="D52" s="163">
        <v>114.572361391581</v>
      </c>
    </row>
    <row r="53" spans="1:4">
      <c r="A53" s="79" t="s">
        <v>54</v>
      </c>
      <c r="B53" s="79" t="s">
        <v>152</v>
      </c>
      <c r="C53" s="163">
        <v>114.952522217744</v>
      </c>
      <c r="D53" s="163">
        <v>115.169704809943</v>
      </c>
    </row>
    <row r="54" spans="1:4">
      <c r="A54" s="79" t="s">
        <v>77</v>
      </c>
      <c r="B54" s="79" t="s">
        <v>141</v>
      </c>
      <c r="C54" s="163">
        <v>115.276904066527</v>
      </c>
      <c r="D54" s="163">
        <v>115.593067989533</v>
      </c>
    </row>
    <row r="55" spans="1:4">
      <c r="A55" s="79" t="s">
        <v>54</v>
      </c>
      <c r="B55" s="79" t="s">
        <v>142</v>
      </c>
      <c r="C55" s="163">
        <v>116.423585155807</v>
      </c>
      <c r="D55" s="163">
        <v>115.803426798378</v>
      </c>
    </row>
    <row r="56" spans="1:4">
      <c r="A56" s="79" t="s">
        <v>54</v>
      </c>
      <c r="B56" s="79" t="s">
        <v>143</v>
      </c>
      <c r="C56" s="163">
        <v>116.98292465950399</v>
      </c>
      <c r="D56" s="163">
        <v>115.855613950155</v>
      </c>
    </row>
    <row r="57" spans="1:4">
      <c r="A57" s="79" t="s">
        <v>54</v>
      </c>
      <c r="B57" s="79" t="s">
        <v>144</v>
      </c>
      <c r="C57" s="163">
        <v>114.900928970492</v>
      </c>
      <c r="D57" s="163">
        <v>115.828118621249</v>
      </c>
    </row>
    <row r="58" spans="1:4">
      <c r="A58" s="79" t="s">
        <v>54</v>
      </c>
      <c r="B58" s="79" t="s">
        <v>145</v>
      </c>
      <c r="C58" s="163">
        <v>115.27136217246699</v>
      </c>
      <c r="D58" s="163">
        <v>115.806769960719</v>
      </c>
    </row>
    <row r="59" spans="1:4">
      <c r="A59" s="79" t="s">
        <v>54</v>
      </c>
      <c r="B59" s="79" t="s">
        <v>146</v>
      </c>
      <c r="C59" s="163">
        <v>119.976129087785</v>
      </c>
      <c r="D59" s="163">
        <v>115.90106887866401</v>
      </c>
    </row>
    <row r="60" spans="1:4">
      <c r="A60" s="79" t="s">
        <v>54</v>
      </c>
      <c r="B60" s="79" t="s">
        <v>147</v>
      </c>
      <c r="C60" s="163">
        <v>116.110049318584</v>
      </c>
      <c r="D60" s="163">
        <v>116.158738395773</v>
      </c>
    </row>
    <row r="61" spans="1:4">
      <c r="A61" s="79" t="s">
        <v>54</v>
      </c>
      <c r="B61" s="79" t="s">
        <v>148</v>
      </c>
      <c r="C61" s="163">
        <v>116.076282820453</v>
      </c>
      <c r="D61" s="163">
        <v>116.587426043505</v>
      </c>
    </row>
    <row r="62" spans="1:4">
      <c r="A62" s="79" t="s">
        <v>54</v>
      </c>
      <c r="B62" s="79" t="s">
        <v>149</v>
      </c>
      <c r="C62" s="163">
        <v>118.08290206554</v>
      </c>
      <c r="D62" s="163">
        <v>117.087554630639</v>
      </c>
    </row>
    <row r="63" spans="1:4">
      <c r="A63" s="79" t="s">
        <v>54</v>
      </c>
      <c r="B63" s="79" t="s">
        <v>150</v>
      </c>
      <c r="C63" s="163">
        <v>114.967177154168</v>
      </c>
      <c r="D63" s="163">
        <v>117.54819997056499</v>
      </c>
    </row>
    <row r="64" spans="1:4">
      <c r="A64" s="79" t="s">
        <v>54</v>
      </c>
      <c r="B64" s="79" t="s">
        <v>151</v>
      </c>
      <c r="C64" s="163">
        <v>117.06271532192901</v>
      </c>
      <c r="D64" s="163">
        <v>117.870431197781</v>
      </c>
    </row>
    <row r="65" spans="1:4">
      <c r="A65" s="79" t="s">
        <v>54</v>
      </c>
      <c r="B65" s="79" t="s">
        <v>152</v>
      </c>
      <c r="C65" s="163">
        <v>120.629677657991</v>
      </c>
      <c r="D65" s="163">
        <v>118.036900818341</v>
      </c>
    </row>
    <row r="66" spans="1:4">
      <c r="A66" s="79" t="s">
        <v>78</v>
      </c>
      <c r="B66" s="79" t="s">
        <v>141</v>
      </c>
      <c r="C66" s="163">
        <v>118.19153819605</v>
      </c>
      <c r="D66" s="163">
        <v>117.95601165740599</v>
      </c>
    </row>
    <row r="67" spans="1:4">
      <c r="A67" s="79" t="s">
        <v>54</v>
      </c>
      <c r="B67" s="79" t="s">
        <v>142</v>
      </c>
      <c r="C67" s="163">
        <v>117.60666484688601</v>
      </c>
      <c r="D67" s="163">
        <v>117.670143274125</v>
      </c>
    </row>
    <row r="68" spans="1:4">
      <c r="A68" s="79" t="s">
        <v>54</v>
      </c>
      <c r="B68" s="79" t="s">
        <v>143</v>
      </c>
      <c r="C68" s="163">
        <v>117.921500321913</v>
      </c>
      <c r="D68" s="163">
        <v>117.363364923543</v>
      </c>
    </row>
    <row r="69" spans="1:4">
      <c r="A69" s="79" t="s">
        <v>54</v>
      </c>
      <c r="B69" s="79" t="s">
        <v>144</v>
      </c>
      <c r="C69" s="163">
        <v>116.258821831368</v>
      </c>
      <c r="D69" s="163">
        <v>117.17202524786499</v>
      </c>
    </row>
    <row r="70" spans="1:4">
      <c r="A70" s="79" t="s">
        <v>54</v>
      </c>
      <c r="B70" s="79" t="s">
        <v>145</v>
      </c>
      <c r="C70" s="163">
        <v>116.88432957496499</v>
      </c>
      <c r="D70" s="163">
        <v>117.187290245995</v>
      </c>
    </row>
    <row r="71" spans="1:4">
      <c r="A71" s="79" t="s">
        <v>54</v>
      </c>
      <c r="B71" s="79" t="s">
        <v>146</v>
      </c>
      <c r="C71" s="163">
        <v>116.364662936241</v>
      </c>
      <c r="D71" s="163">
        <v>117.396867971554</v>
      </c>
    </row>
    <row r="72" spans="1:4">
      <c r="A72" s="79" t="s">
        <v>54</v>
      </c>
      <c r="B72" s="79" t="s">
        <v>147</v>
      </c>
      <c r="C72" s="163">
        <v>118.89776218949901</v>
      </c>
      <c r="D72" s="163">
        <v>117.587947163246</v>
      </c>
    </row>
    <row r="73" spans="1:4">
      <c r="A73" s="79" t="s">
        <v>54</v>
      </c>
      <c r="B73" s="79" t="s">
        <v>148</v>
      </c>
      <c r="C73" s="163">
        <v>118.37849035645699</v>
      </c>
      <c r="D73" s="163">
        <v>117.543149459817</v>
      </c>
    </row>
    <row r="74" spans="1:4">
      <c r="A74" s="79" t="s">
        <v>54</v>
      </c>
      <c r="B74" s="79" t="s">
        <v>149</v>
      </c>
      <c r="C74" s="163">
        <v>117.088732204574</v>
      </c>
      <c r="D74" s="163">
        <v>117.26837391565699</v>
      </c>
    </row>
    <row r="75" spans="1:4">
      <c r="A75" s="79" t="s">
        <v>54</v>
      </c>
      <c r="B75" s="79" t="s">
        <v>150</v>
      </c>
      <c r="C75" s="163">
        <v>117.587809371695</v>
      </c>
      <c r="D75" s="163">
        <v>116.881046483048</v>
      </c>
    </row>
    <row r="76" spans="1:4">
      <c r="A76" s="79" t="s">
        <v>54</v>
      </c>
      <c r="B76" s="79" t="s">
        <v>151</v>
      </c>
      <c r="C76" s="163">
        <v>115.21930543864801</v>
      </c>
      <c r="D76" s="163">
        <v>116.635807746095</v>
      </c>
    </row>
    <row r="77" spans="1:4">
      <c r="A77" s="79" t="s">
        <v>54</v>
      </c>
      <c r="B77" s="79" t="s">
        <v>152</v>
      </c>
      <c r="C77" s="163">
        <v>115.07747029445299</v>
      </c>
      <c r="D77" s="163">
        <v>116.731256665061</v>
      </c>
    </row>
    <row r="78" spans="1:4">
      <c r="A78" s="79" t="s">
        <v>79</v>
      </c>
      <c r="B78" s="79" t="s">
        <v>141</v>
      </c>
      <c r="C78" s="163">
        <v>117.624662957452</v>
      </c>
      <c r="D78" s="163">
        <v>117.153067575289</v>
      </c>
    </row>
    <row r="79" spans="1:4">
      <c r="A79" s="79" t="s">
        <v>54</v>
      </c>
      <c r="B79" s="79" t="s">
        <v>142</v>
      </c>
      <c r="C79" s="163">
        <v>119.881641714715</v>
      </c>
      <c r="D79" s="163">
        <v>117.684264102123</v>
      </c>
    </row>
    <row r="80" spans="1:4">
      <c r="A80" s="79" t="s">
        <v>54</v>
      </c>
      <c r="B80" s="79" t="s">
        <v>143</v>
      </c>
      <c r="C80" s="163">
        <v>118.094581869454</v>
      </c>
      <c r="D80" s="163">
        <v>118.085996389321</v>
      </c>
    </row>
    <row r="81" spans="1:4">
      <c r="A81" s="79" t="s">
        <v>54</v>
      </c>
      <c r="B81" s="79" t="s">
        <v>144</v>
      </c>
      <c r="C81" s="163">
        <v>120.187368185778</v>
      </c>
      <c r="D81" s="163">
        <v>118.278171248137</v>
      </c>
    </row>
    <row r="82" spans="1:4">
      <c r="A82" s="79" t="s">
        <v>54</v>
      </c>
      <c r="B82" s="79" t="s">
        <v>145</v>
      </c>
      <c r="C82" s="163">
        <v>117.21542793478</v>
      </c>
      <c r="D82" s="163">
        <v>118.222934863991</v>
      </c>
    </row>
    <row r="83" spans="1:4">
      <c r="A83" s="79" t="s">
        <v>54</v>
      </c>
      <c r="B83" s="79" t="s">
        <v>146</v>
      </c>
      <c r="C83" s="163">
        <v>117.557972987516</v>
      </c>
      <c r="D83" s="163">
        <v>117.967816997185</v>
      </c>
    </row>
    <row r="84" spans="1:4">
      <c r="A84" s="79" t="s">
        <v>54</v>
      </c>
      <c r="B84" s="79" t="s">
        <v>147</v>
      </c>
      <c r="C84" s="163">
        <v>117.11269386698901</v>
      </c>
      <c r="D84" s="163">
        <v>117.65126034602601</v>
      </c>
    </row>
    <row r="85" spans="1:4">
      <c r="A85" s="79" t="s">
        <v>54</v>
      </c>
      <c r="B85" s="79" t="s">
        <v>148</v>
      </c>
      <c r="C85" s="163">
        <v>118.816048417594</v>
      </c>
      <c r="D85" s="163">
        <v>117.232993959871</v>
      </c>
    </row>
    <row r="86" spans="1:4">
      <c r="A86" s="79" t="s">
        <v>54</v>
      </c>
      <c r="B86" s="79" t="s">
        <v>149</v>
      </c>
      <c r="C86" s="163">
        <v>116.595920594387</v>
      </c>
      <c r="D86" s="163">
        <v>116.574398138413</v>
      </c>
    </row>
    <row r="87" spans="1:4">
      <c r="A87" s="79" t="s">
        <v>54</v>
      </c>
      <c r="B87" s="79" t="s">
        <v>150</v>
      </c>
      <c r="C87" s="163">
        <v>114.92483977213701</v>
      </c>
      <c r="D87" s="163">
        <v>115.650348056011</v>
      </c>
    </row>
    <row r="88" spans="1:4">
      <c r="A88" s="79" t="s">
        <v>54</v>
      </c>
      <c r="B88" s="79" t="s">
        <v>151</v>
      </c>
      <c r="C88" s="163">
        <v>115.29032070538101</v>
      </c>
      <c r="D88" s="163">
        <v>114.53240689669499</v>
      </c>
    </row>
    <row r="89" spans="1:4">
      <c r="A89" s="79" t="s">
        <v>54</v>
      </c>
      <c r="B89" s="79" t="s">
        <v>152</v>
      </c>
      <c r="C89" s="163">
        <v>113.55588307806001</v>
      </c>
      <c r="D89" s="163">
        <v>113.352978600245</v>
      </c>
    </row>
    <row r="90" spans="1:4">
      <c r="A90" s="79" t="s">
        <v>80</v>
      </c>
      <c r="B90" s="79" t="s">
        <v>141</v>
      </c>
      <c r="C90" s="163">
        <v>111.230399057951</v>
      </c>
      <c r="D90" s="163">
        <v>112.332102174963</v>
      </c>
    </row>
    <row r="91" spans="1:4">
      <c r="A91" s="79" t="s">
        <v>54</v>
      </c>
      <c r="B91" s="79" t="s">
        <v>142</v>
      </c>
      <c r="C91" s="163">
        <v>111.126717768257</v>
      </c>
      <c r="D91" s="163">
        <v>111.5200629819</v>
      </c>
    </row>
    <row r="92" spans="1:4">
      <c r="A92" s="79" t="s">
        <v>54</v>
      </c>
      <c r="B92" s="79" t="s">
        <v>143</v>
      </c>
      <c r="C92" s="163">
        <v>111.50343941845399</v>
      </c>
      <c r="D92" s="163">
        <v>110.83098931857</v>
      </c>
    </row>
    <row r="93" spans="1:4">
      <c r="A93" s="79" t="s">
        <v>54</v>
      </c>
      <c r="B93" s="79" t="s">
        <v>144</v>
      </c>
      <c r="C93" s="163">
        <v>88.093884162086994</v>
      </c>
      <c r="D93" s="163">
        <v>110.080344290971</v>
      </c>
    </row>
    <row r="94" spans="1:4">
      <c r="A94" s="79" t="s">
        <v>54</v>
      </c>
      <c r="B94" s="79" t="s">
        <v>145</v>
      </c>
      <c r="C94" s="163">
        <v>92.341748542459001</v>
      </c>
      <c r="D94" s="163">
        <v>109.245300303877</v>
      </c>
    </row>
    <row r="95" spans="1:4">
      <c r="A95" s="79" t="s">
        <v>54</v>
      </c>
      <c r="B95" s="79" t="s">
        <v>146</v>
      </c>
      <c r="C95" s="163">
        <v>102.53930173061001</v>
      </c>
      <c r="D95" s="163">
        <v>108.429484676135</v>
      </c>
    </row>
    <row r="96" spans="1:4">
      <c r="A96" s="79" t="s">
        <v>54</v>
      </c>
      <c r="B96" s="79" t="s">
        <v>147</v>
      </c>
      <c r="C96" s="163">
        <v>107.254093960823</v>
      </c>
      <c r="D96" s="163">
        <v>107.846236214125</v>
      </c>
    </row>
    <row r="97" spans="1:4">
      <c r="A97" s="79" t="s">
        <v>54</v>
      </c>
      <c r="B97" s="79" t="s">
        <v>148</v>
      </c>
      <c r="C97" s="163">
        <v>106.89330001162</v>
      </c>
      <c r="D97" s="163">
        <v>107.79151502537501</v>
      </c>
    </row>
    <row r="98" spans="1:4">
      <c r="A98" s="79" t="s">
        <v>54</v>
      </c>
      <c r="B98" s="79" t="s">
        <v>149</v>
      </c>
      <c r="C98" s="163">
        <v>107.15971200658601</v>
      </c>
      <c r="D98" s="163">
        <v>108.397654782877</v>
      </c>
    </row>
    <row r="99" spans="1:4">
      <c r="A99" s="79" t="s">
        <v>54</v>
      </c>
      <c r="B99" s="79" t="s">
        <v>150</v>
      </c>
      <c r="C99" s="163">
        <v>109.817377862783</v>
      </c>
      <c r="D99" s="163">
        <v>109.52045193594699</v>
      </c>
    </row>
    <row r="100" spans="1:4">
      <c r="A100" s="79" t="s">
        <v>54</v>
      </c>
      <c r="B100" s="79" t="s">
        <v>151</v>
      </c>
      <c r="C100" s="163">
        <v>111.606745366631</v>
      </c>
      <c r="D100" s="163">
        <v>110.896576823144</v>
      </c>
    </row>
    <row r="101" spans="1:4">
      <c r="A101" s="79" t="s">
        <v>54</v>
      </c>
      <c r="B101" s="79" t="s">
        <v>152</v>
      </c>
      <c r="C101" s="163">
        <v>112.93450980202</v>
      </c>
      <c r="D101" s="163">
        <v>112.251885770662</v>
      </c>
    </row>
    <row r="102" spans="1:4">
      <c r="A102" s="79" t="s">
        <v>611</v>
      </c>
      <c r="B102" s="79" t="s">
        <v>141</v>
      </c>
      <c r="C102" s="163">
        <v>113.50172625730001</v>
      </c>
      <c r="D102" s="163">
        <v>113.365406173845</v>
      </c>
    </row>
    <row r="103" spans="1:4">
      <c r="A103" s="79" t="s">
        <v>54</v>
      </c>
      <c r="B103" s="79" t="s">
        <v>142</v>
      </c>
      <c r="C103" s="163">
        <v>113.524571282811</v>
      </c>
      <c r="D103" s="163">
        <v>114.16137247951001</v>
      </c>
    </row>
    <row r="104" spans="1:4">
      <c r="A104" s="79" t="s">
        <v>54</v>
      </c>
      <c r="B104" s="79" t="s">
        <v>143</v>
      </c>
      <c r="C104" s="163">
        <v>114.47596907991399</v>
      </c>
      <c r="D104" s="163">
        <v>114.67982247547</v>
      </c>
    </row>
    <row r="105" spans="1:4">
      <c r="A105" s="79" t="s">
        <v>54</v>
      </c>
      <c r="B105" s="79" t="s">
        <v>144</v>
      </c>
      <c r="C105" s="163">
        <v>115.55039318071699</v>
      </c>
      <c r="D105" s="163">
        <v>114.994849436257</v>
      </c>
    </row>
  </sheetData>
  <mergeCells count="1">
    <mergeCell ref="H1:I1"/>
  </mergeCells>
  <hyperlinks>
    <hyperlink ref="H1:I1" location="Index!A1" display="Regresar al Índice" xr:uid="{01B1050A-5B8F-4BB7-8D16-F0530D7C3672}"/>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E4321-EC42-465A-A68E-5DD346478073}">
  <sheetPr codeName="Hoja147"/>
  <dimension ref="A1:I37"/>
  <sheetViews>
    <sheetView workbookViewId="0">
      <selection activeCell="B19" sqref="B19"/>
    </sheetView>
  </sheetViews>
  <sheetFormatPr baseColWidth="10" defaultRowHeight="12"/>
  <cols>
    <col min="1" max="1" width="17.5703125" style="160" bestFit="1" customWidth="1"/>
    <col min="2" max="256" width="11.42578125" style="160"/>
    <col min="257" max="257" width="17.5703125" style="160" bestFit="1" customWidth="1"/>
    <col min="258" max="512" width="11.42578125" style="160"/>
    <col min="513" max="513" width="17.5703125" style="160" bestFit="1" customWidth="1"/>
    <col min="514" max="768" width="11.42578125" style="160"/>
    <col min="769" max="769" width="17.5703125" style="160" bestFit="1" customWidth="1"/>
    <col min="770" max="1024" width="11.42578125" style="160"/>
    <col min="1025" max="1025" width="17.5703125" style="160" bestFit="1" customWidth="1"/>
    <col min="1026" max="1280" width="11.42578125" style="160"/>
    <col min="1281" max="1281" width="17.5703125" style="160" bestFit="1" customWidth="1"/>
    <col min="1282" max="1536" width="11.42578125" style="160"/>
    <col min="1537" max="1537" width="17.5703125" style="160" bestFit="1" customWidth="1"/>
    <col min="1538" max="1792" width="11.42578125" style="160"/>
    <col min="1793" max="1793" width="17.5703125" style="160" bestFit="1" customWidth="1"/>
    <col min="1794" max="2048" width="11.42578125" style="160"/>
    <col min="2049" max="2049" width="17.5703125" style="160" bestFit="1" customWidth="1"/>
    <col min="2050" max="2304" width="11.42578125" style="160"/>
    <col min="2305" max="2305" width="17.5703125" style="160" bestFit="1" customWidth="1"/>
    <col min="2306" max="2560" width="11.42578125" style="160"/>
    <col min="2561" max="2561" width="17.5703125" style="160" bestFit="1" customWidth="1"/>
    <col min="2562" max="2816" width="11.42578125" style="160"/>
    <col min="2817" max="2817" width="17.5703125" style="160" bestFit="1" customWidth="1"/>
    <col min="2818" max="3072" width="11.42578125" style="160"/>
    <col min="3073" max="3073" width="17.5703125" style="160" bestFit="1" customWidth="1"/>
    <col min="3074" max="3328" width="11.42578125" style="160"/>
    <col min="3329" max="3329" width="17.5703125" style="160" bestFit="1" customWidth="1"/>
    <col min="3330" max="3584" width="11.42578125" style="160"/>
    <col min="3585" max="3585" width="17.5703125" style="160" bestFit="1" customWidth="1"/>
    <col min="3586" max="3840" width="11.42578125" style="160"/>
    <col min="3841" max="3841" width="17.5703125" style="160" bestFit="1" customWidth="1"/>
    <col min="3842" max="4096" width="11.42578125" style="160"/>
    <col min="4097" max="4097" width="17.5703125" style="160" bestFit="1" customWidth="1"/>
    <col min="4098" max="4352" width="11.42578125" style="160"/>
    <col min="4353" max="4353" width="17.5703125" style="160" bestFit="1" customWidth="1"/>
    <col min="4354" max="4608" width="11.42578125" style="160"/>
    <col min="4609" max="4609" width="17.5703125" style="160" bestFit="1" customWidth="1"/>
    <col min="4610" max="4864" width="11.42578125" style="160"/>
    <col min="4865" max="4865" width="17.5703125" style="160" bestFit="1" customWidth="1"/>
    <col min="4866" max="5120" width="11.42578125" style="160"/>
    <col min="5121" max="5121" width="17.5703125" style="160" bestFit="1" customWidth="1"/>
    <col min="5122" max="5376" width="11.42578125" style="160"/>
    <col min="5377" max="5377" width="17.5703125" style="160" bestFit="1" customWidth="1"/>
    <col min="5378" max="5632" width="11.42578125" style="160"/>
    <col min="5633" max="5633" width="17.5703125" style="160" bestFit="1" customWidth="1"/>
    <col min="5634" max="5888" width="11.42578125" style="160"/>
    <col min="5889" max="5889" width="17.5703125" style="160" bestFit="1" customWidth="1"/>
    <col min="5890" max="6144" width="11.42578125" style="160"/>
    <col min="6145" max="6145" width="17.5703125" style="160" bestFit="1" customWidth="1"/>
    <col min="6146" max="6400" width="11.42578125" style="160"/>
    <col min="6401" max="6401" width="17.5703125" style="160" bestFit="1" customWidth="1"/>
    <col min="6402" max="6656" width="11.42578125" style="160"/>
    <col min="6657" max="6657" width="17.5703125" style="160" bestFit="1" customWidth="1"/>
    <col min="6658" max="6912" width="11.42578125" style="160"/>
    <col min="6913" max="6913" width="17.5703125" style="160" bestFit="1" customWidth="1"/>
    <col min="6914" max="7168" width="11.42578125" style="160"/>
    <col min="7169" max="7169" width="17.5703125" style="160" bestFit="1" customWidth="1"/>
    <col min="7170" max="7424" width="11.42578125" style="160"/>
    <col min="7425" max="7425" width="17.5703125" style="160" bestFit="1" customWidth="1"/>
    <col min="7426" max="7680" width="11.42578125" style="160"/>
    <col min="7681" max="7681" width="17.5703125" style="160" bestFit="1" customWidth="1"/>
    <col min="7682" max="7936" width="11.42578125" style="160"/>
    <col min="7937" max="7937" width="17.5703125" style="160" bestFit="1" customWidth="1"/>
    <col min="7938" max="8192" width="11.42578125" style="160"/>
    <col min="8193" max="8193" width="17.5703125" style="160" bestFit="1" customWidth="1"/>
    <col min="8194" max="8448" width="11.42578125" style="160"/>
    <col min="8449" max="8449" width="17.5703125" style="160" bestFit="1" customWidth="1"/>
    <col min="8450" max="8704" width="11.42578125" style="160"/>
    <col min="8705" max="8705" width="17.5703125" style="160" bestFit="1" customWidth="1"/>
    <col min="8706" max="8960" width="11.42578125" style="160"/>
    <col min="8961" max="8961" width="17.5703125" style="160" bestFit="1" customWidth="1"/>
    <col min="8962" max="9216" width="11.42578125" style="160"/>
    <col min="9217" max="9217" width="17.5703125" style="160" bestFit="1" customWidth="1"/>
    <col min="9218" max="9472" width="11.42578125" style="160"/>
    <col min="9473" max="9473" width="17.5703125" style="160" bestFit="1" customWidth="1"/>
    <col min="9474" max="9728" width="11.42578125" style="160"/>
    <col min="9729" max="9729" width="17.5703125" style="160" bestFit="1" customWidth="1"/>
    <col min="9730" max="9984" width="11.42578125" style="160"/>
    <col min="9985" max="9985" width="17.5703125" style="160" bestFit="1" customWidth="1"/>
    <col min="9986" max="10240" width="11.42578125" style="160"/>
    <col min="10241" max="10241" width="17.5703125" style="160" bestFit="1" customWidth="1"/>
    <col min="10242" max="10496" width="11.42578125" style="160"/>
    <col min="10497" max="10497" width="17.5703125" style="160" bestFit="1" customWidth="1"/>
    <col min="10498" max="10752" width="11.42578125" style="160"/>
    <col min="10753" max="10753" width="17.5703125" style="160" bestFit="1" customWidth="1"/>
    <col min="10754" max="11008" width="11.42578125" style="160"/>
    <col min="11009" max="11009" width="17.5703125" style="160" bestFit="1" customWidth="1"/>
    <col min="11010" max="11264" width="11.42578125" style="160"/>
    <col min="11265" max="11265" width="17.5703125" style="160" bestFit="1" customWidth="1"/>
    <col min="11266" max="11520" width="11.42578125" style="160"/>
    <col min="11521" max="11521" width="17.5703125" style="160" bestFit="1" customWidth="1"/>
    <col min="11522" max="11776" width="11.42578125" style="160"/>
    <col min="11777" max="11777" width="17.5703125" style="160" bestFit="1" customWidth="1"/>
    <col min="11778" max="12032" width="11.42578125" style="160"/>
    <col min="12033" max="12033" width="17.5703125" style="160" bestFit="1" customWidth="1"/>
    <col min="12034" max="12288" width="11.42578125" style="160"/>
    <col min="12289" max="12289" width="17.5703125" style="160" bestFit="1" customWidth="1"/>
    <col min="12290" max="12544" width="11.42578125" style="160"/>
    <col min="12545" max="12545" width="17.5703125" style="160" bestFit="1" customWidth="1"/>
    <col min="12546" max="12800" width="11.42578125" style="160"/>
    <col min="12801" max="12801" width="17.5703125" style="160" bestFit="1" customWidth="1"/>
    <col min="12802" max="13056" width="11.42578125" style="160"/>
    <col min="13057" max="13057" width="17.5703125" style="160" bestFit="1" customWidth="1"/>
    <col min="13058" max="13312" width="11.42578125" style="160"/>
    <col min="13313" max="13313" width="17.5703125" style="160" bestFit="1" customWidth="1"/>
    <col min="13314" max="13568" width="11.42578125" style="160"/>
    <col min="13569" max="13569" width="17.5703125" style="160" bestFit="1" customWidth="1"/>
    <col min="13570" max="13824" width="11.42578125" style="160"/>
    <col min="13825" max="13825" width="17.5703125" style="160" bestFit="1" customWidth="1"/>
    <col min="13826" max="14080" width="11.42578125" style="160"/>
    <col min="14081" max="14081" width="17.5703125" style="160" bestFit="1" customWidth="1"/>
    <col min="14082" max="14336" width="11.42578125" style="160"/>
    <col min="14337" max="14337" width="17.5703125" style="160" bestFit="1" customWidth="1"/>
    <col min="14338" max="14592" width="11.42578125" style="160"/>
    <col min="14593" max="14593" width="17.5703125" style="160" bestFit="1" customWidth="1"/>
    <col min="14594" max="14848" width="11.42578125" style="160"/>
    <col min="14849" max="14849" width="17.5703125" style="160" bestFit="1" customWidth="1"/>
    <col min="14850" max="15104" width="11.42578125" style="160"/>
    <col min="15105" max="15105" width="17.5703125" style="160" bestFit="1" customWidth="1"/>
    <col min="15106" max="15360" width="11.42578125" style="160"/>
    <col min="15361" max="15361" width="17.5703125" style="160" bestFit="1" customWidth="1"/>
    <col min="15362" max="15616" width="11.42578125" style="160"/>
    <col min="15617" max="15617" width="17.5703125" style="160" bestFit="1" customWidth="1"/>
    <col min="15618" max="15872" width="11.42578125" style="160"/>
    <col min="15873" max="15873" width="17.5703125" style="160" bestFit="1" customWidth="1"/>
    <col min="15874" max="16128" width="11.42578125" style="160"/>
    <col min="16129" max="16129" width="17.5703125" style="160" bestFit="1" customWidth="1"/>
    <col min="16130" max="16384" width="11.42578125" style="160"/>
  </cols>
  <sheetData>
    <row r="1" spans="1:9" ht="15">
      <c r="A1" t="s">
        <v>1882</v>
      </c>
      <c r="H1" s="688" t="s">
        <v>38</v>
      </c>
      <c r="I1" s="688"/>
    </row>
    <row r="2" spans="1:9">
      <c r="A2" s="79" t="s">
        <v>905</v>
      </c>
    </row>
    <row r="4" spans="1:9">
      <c r="A4" s="79" t="s">
        <v>2</v>
      </c>
      <c r="B4" s="79" t="s">
        <v>52</v>
      </c>
    </row>
    <row r="5" spans="1:9">
      <c r="A5" s="79" t="s">
        <v>1128</v>
      </c>
      <c r="B5" s="161">
        <v>-4.2136917255670001</v>
      </c>
    </row>
    <row r="6" spans="1:9">
      <c r="A6" s="79" t="s">
        <v>1129</v>
      </c>
      <c r="B6" s="161">
        <v>-1.2302195740690001</v>
      </c>
    </row>
    <row r="7" spans="1:9">
      <c r="A7" s="79" t="s">
        <v>1130</v>
      </c>
      <c r="B7" s="161">
        <v>9.2713199695279993</v>
      </c>
    </row>
    <row r="8" spans="1:9">
      <c r="A8" s="79" t="s">
        <v>1131</v>
      </c>
      <c r="B8" s="161">
        <v>11.935802153492</v>
      </c>
    </row>
    <row r="9" spans="1:9">
      <c r="A9" s="79" t="s">
        <v>1132</v>
      </c>
      <c r="B9" s="161">
        <v>12.362126807134</v>
      </c>
    </row>
    <row r="10" spans="1:9">
      <c r="A10" s="79" t="s">
        <v>1133</v>
      </c>
      <c r="B10" s="161">
        <v>15.905660311838</v>
      </c>
    </row>
    <row r="11" spans="1:9">
      <c r="A11" s="79" t="s">
        <v>1134</v>
      </c>
      <c r="B11" s="161">
        <v>16.715757137213</v>
      </c>
    </row>
    <row r="12" spans="1:9">
      <c r="A12" s="79" t="s">
        <v>1135</v>
      </c>
      <c r="B12" s="161">
        <v>17.649243112949001</v>
      </c>
    </row>
    <row r="13" spans="1:9">
      <c r="A13" s="79" t="s">
        <v>1136</v>
      </c>
      <c r="B13" s="161">
        <v>19.777034587225</v>
      </c>
    </row>
    <row r="14" spans="1:9">
      <c r="A14" s="79" t="s">
        <v>1137</v>
      </c>
      <c r="B14" s="161">
        <v>22.052522725273001</v>
      </c>
    </row>
    <row r="15" spans="1:9">
      <c r="A15" s="79" t="s">
        <v>1138</v>
      </c>
      <c r="B15" s="161">
        <v>22.978971193077999</v>
      </c>
    </row>
    <row r="16" spans="1:9">
      <c r="A16" s="79" t="s">
        <v>1139</v>
      </c>
      <c r="B16" s="161">
        <v>27.222222222222001</v>
      </c>
    </row>
    <row r="17" spans="1:2">
      <c r="A17" s="79" t="s">
        <v>1140</v>
      </c>
      <c r="B17" s="161">
        <v>27.287449756099001</v>
      </c>
    </row>
    <row r="18" spans="1:2">
      <c r="A18" s="79" t="s">
        <v>1141</v>
      </c>
      <c r="B18" s="161">
        <v>29.139928317500001</v>
      </c>
    </row>
    <row r="19" spans="1:2">
      <c r="A19" s="79" t="s">
        <v>1142</v>
      </c>
      <c r="B19" s="161">
        <v>29.154782967795999</v>
      </c>
    </row>
    <row r="20" spans="1:2">
      <c r="A20" s="79" t="s">
        <v>1143</v>
      </c>
      <c r="B20" s="161">
        <v>31.167327084943999</v>
      </c>
    </row>
    <row r="21" spans="1:2">
      <c r="A21" s="79" t="s">
        <v>1144</v>
      </c>
      <c r="B21" s="161">
        <v>31.510752140008002</v>
      </c>
    </row>
    <row r="22" spans="1:2">
      <c r="A22" s="79" t="s">
        <v>1145</v>
      </c>
      <c r="B22" s="161">
        <v>33.040591660742997</v>
      </c>
    </row>
    <row r="23" spans="1:2">
      <c r="A23" s="79" t="s">
        <v>1146</v>
      </c>
      <c r="B23" s="161">
        <v>35.661644184944002</v>
      </c>
    </row>
    <row r="24" spans="1:2">
      <c r="A24" s="79" t="s">
        <v>1147</v>
      </c>
      <c r="B24" s="161">
        <v>36.439389256302</v>
      </c>
    </row>
    <row r="25" spans="1:2">
      <c r="A25" s="79" t="s">
        <v>1148</v>
      </c>
      <c r="B25" s="161">
        <v>46.844905327856999</v>
      </c>
    </row>
    <row r="26" spans="1:2">
      <c r="A26" s="79" t="s">
        <v>1149</v>
      </c>
      <c r="B26" s="161">
        <v>48.665229524574002</v>
      </c>
    </row>
    <row r="27" spans="1:2">
      <c r="A27" s="79" t="s">
        <v>1150</v>
      </c>
      <c r="B27" s="161">
        <v>51.358691160901003</v>
      </c>
    </row>
    <row r="28" spans="1:2">
      <c r="A28" s="79" t="s">
        <v>1151</v>
      </c>
      <c r="B28" s="161">
        <v>60.164329175696999</v>
      </c>
    </row>
    <row r="29" spans="1:2">
      <c r="A29" s="79" t="s">
        <v>1152</v>
      </c>
      <c r="B29" s="161">
        <v>60.569969714179003</v>
      </c>
    </row>
    <row r="30" spans="1:2">
      <c r="A30" s="79" t="s">
        <v>1153</v>
      </c>
      <c r="B30" s="161">
        <v>62.295797353988</v>
      </c>
    </row>
    <row r="31" spans="1:2">
      <c r="A31" s="79" t="s">
        <v>1154</v>
      </c>
      <c r="B31" s="161">
        <v>65.009116525115004</v>
      </c>
    </row>
    <row r="32" spans="1:2">
      <c r="A32" s="79" t="s">
        <v>1155</v>
      </c>
      <c r="B32" s="161">
        <v>65.659112795959004</v>
      </c>
    </row>
    <row r="33" spans="1:2">
      <c r="A33" s="79" t="s">
        <v>1156</v>
      </c>
      <c r="B33" s="161">
        <v>66.884685398266996</v>
      </c>
    </row>
    <row r="34" spans="1:2">
      <c r="A34" s="79" t="s">
        <v>1157</v>
      </c>
      <c r="B34" s="161">
        <v>69.261853952189995</v>
      </c>
    </row>
    <row r="35" spans="1:2">
      <c r="A35" s="79" t="s">
        <v>1158</v>
      </c>
      <c r="B35" s="161">
        <v>73.934424244957</v>
      </c>
    </row>
    <row r="36" spans="1:2">
      <c r="A36" s="79" t="s">
        <v>1159</v>
      </c>
      <c r="B36" s="161">
        <v>95.687349714845993</v>
      </c>
    </row>
    <row r="37" spans="1:2">
      <c r="A37" s="79" t="s">
        <v>1160</v>
      </c>
      <c r="B37" s="162">
        <v>105.95878542667199</v>
      </c>
    </row>
  </sheetData>
  <mergeCells count="1">
    <mergeCell ref="H1:I1"/>
  </mergeCells>
  <hyperlinks>
    <hyperlink ref="H1:I1" location="Index!A1" display="Regresar al Índice" xr:uid="{D54181E9-C554-4256-8AD4-1374CE5BFAEA}"/>
  </hyperlinks>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B2E2-08CB-4587-8B0A-70B1240EC4F7}">
  <sheetPr codeName="Hoja148"/>
  <dimension ref="A1:I38"/>
  <sheetViews>
    <sheetView workbookViewId="0">
      <selection activeCell="B19" sqref="B19"/>
    </sheetView>
  </sheetViews>
  <sheetFormatPr baseColWidth="10" defaultRowHeight="12"/>
  <cols>
    <col min="1" max="1" width="28.28515625" style="79" bestFit="1" customWidth="1"/>
    <col min="2" max="256" width="11.42578125" style="160"/>
    <col min="257" max="257" width="28.28515625" style="160" bestFit="1" customWidth="1"/>
    <col min="258" max="512" width="11.42578125" style="160"/>
    <col min="513" max="513" width="28.28515625" style="160" bestFit="1" customWidth="1"/>
    <col min="514" max="768" width="11.42578125" style="160"/>
    <col min="769" max="769" width="28.28515625" style="160" bestFit="1" customWidth="1"/>
    <col min="770" max="1024" width="11.42578125" style="160"/>
    <col min="1025" max="1025" width="28.28515625" style="160" bestFit="1" customWidth="1"/>
    <col min="1026" max="1280" width="11.42578125" style="160"/>
    <col min="1281" max="1281" width="28.28515625" style="160" bestFit="1" customWidth="1"/>
    <col min="1282" max="1536" width="11.42578125" style="160"/>
    <col min="1537" max="1537" width="28.28515625" style="160" bestFit="1" customWidth="1"/>
    <col min="1538" max="1792" width="11.42578125" style="160"/>
    <col min="1793" max="1793" width="28.28515625" style="160" bestFit="1" customWidth="1"/>
    <col min="1794" max="2048" width="11.42578125" style="160"/>
    <col min="2049" max="2049" width="28.28515625" style="160" bestFit="1" customWidth="1"/>
    <col min="2050" max="2304" width="11.42578125" style="160"/>
    <col min="2305" max="2305" width="28.28515625" style="160" bestFit="1" customWidth="1"/>
    <col min="2306" max="2560" width="11.42578125" style="160"/>
    <col min="2561" max="2561" width="28.28515625" style="160" bestFit="1" customWidth="1"/>
    <col min="2562" max="2816" width="11.42578125" style="160"/>
    <col min="2817" max="2817" width="28.28515625" style="160" bestFit="1" customWidth="1"/>
    <col min="2818" max="3072" width="11.42578125" style="160"/>
    <col min="3073" max="3073" width="28.28515625" style="160" bestFit="1" customWidth="1"/>
    <col min="3074" max="3328" width="11.42578125" style="160"/>
    <col min="3329" max="3329" width="28.28515625" style="160" bestFit="1" customWidth="1"/>
    <col min="3330" max="3584" width="11.42578125" style="160"/>
    <col min="3585" max="3585" width="28.28515625" style="160" bestFit="1" customWidth="1"/>
    <col min="3586" max="3840" width="11.42578125" style="160"/>
    <col min="3841" max="3841" width="28.28515625" style="160" bestFit="1" customWidth="1"/>
    <col min="3842" max="4096" width="11.42578125" style="160"/>
    <col min="4097" max="4097" width="28.28515625" style="160" bestFit="1" customWidth="1"/>
    <col min="4098" max="4352" width="11.42578125" style="160"/>
    <col min="4353" max="4353" width="28.28515625" style="160" bestFit="1" customWidth="1"/>
    <col min="4354" max="4608" width="11.42578125" style="160"/>
    <col min="4609" max="4609" width="28.28515625" style="160" bestFit="1" customWidth="1"/>
    <col min="4610" max="4864" width="11.42578125" style="160"/>
    <col min="4865" max="4865" width="28.28515625" style="160" bestFit="1" customWidth="1"/>
    <col min="4866" max="5120" width="11.42578125" style="160"/>
    <col min="5121" max="5121" width="28.28515625" style="160" bestFit="1" customWidth="1"/>
    <col min="5122" max="5376" width="11.42578125" style="160"/>
    <col min="5377" max="5377" width="28.28515625" style="160" bestFit="1" customWidth="1"/>
    <col min="5378" max="5632" width="11.42578125" style="160"/>
    <col min="5633" max="5633" width="28.28515625" style="160" bestFit="1" customWidth="1"/>
    <col min="5634" max="5888" width="11.42578125" style="160"/>
    <col min="5889" max="5889" width="28.28515625" style="160" bestFit="1" customWidth="1"/>
    <col min="5890" max="6144" width="11.42578125" style="160"/>
    <col min="6145" max="6145" width="28.28515625" style="160" bestFit="1" customWidth="1"/>
    <col min="6146" max="6400" width="11.42578125" style="160"/>
    <col min="6401" max="6401" width="28.28515625" style="160" bestFit="1" customWidth="1"/>
    <col min="6402" max="6656" width="11.42578125" style="160"/>
    <col min="6657" max="6657" width="28.28515625" style="160" bestFit="1" customWidth="1"/>
    <col min="6658" max="6912" width="11.42578125" style="160"/>
    <col min="6913" max="6913" width="28.28515625" style="160" bestFit="1" customWidth="1"/>
    <col min="6914" max="7168" width="11.42578125" style="160"/>
    <col min="7169" max="7169" width="28.28515625" style="160" bestFit="1" customWidth="1"/>
    <col min="7170" max="7424" width="11.42578125" style="160"/>
    <col min="7425" max="7425" width="28.28515625" style="160" bestFit="1" customWidth="1"/>
    <col min="7426" max="7680" width="11.42578125" style="160"/>
    <col min="7681" max="7681" width="28.28515625" style="160" bestFit="1" customWidth="1"/>
    <col min="7682" max="7936" width="11.42578125" style="160"/>
    <col min="7937" max="7937" width="28.28515625" style="160" bestFit="1" customWidth="1"/>
    <col min="7938" max="8192" width="11.42578125" style="160"/>
    <col min="8193" max="8193" width="28.28515625" style="160" bestFit="1" customWidth="1"/>
    <col min="8194" max="8448" width="11.42578125" style="160"/>
    <col min="8449" max="8449" width="28.28515625" style="160" bestFit="1" customWidth="1"/>
    <col min="8450" max="8704" width="11.42578125" style="160"/>
    <col min="8705" max="8705" width="28.28515625" style="160" bestFit="1" customWidth="1"/>
    <col min="8706" max="8960" width="11.42578125" style="160"/>
    <col min="8961" max="8961" width="28.28515625" style="160" bestFit="1" customWidth="1"/>
    <col min="8962" max="9216" width="11.42578125" style="160"/>
    <col min="9217" max="9217" width="28.28515625" style="160" bestFit="1" customWidth="1"/>
    <col min="9218" max="9472" width="11.42578125" style="160"/>
    <col min="9473" max="9473" width="28.28515625" style="160" bestFit="1" customWidth="1"/>
    <col min="9474" max="9728" width="11.42578125" style="160"/>
    <col min="9729" max="9729" width="28.28515625" style="160" bestFit="1" customWidth="1"/>
    <col min="9730" max="9984" width="11.42578125" style="160"/>
    <col min="9985" max="9985" width="28.28515625" style="160" bestFit="1" customWidth="1"/>
    <col min="9986" max="10240" width="11.42578125" style="160"/>
    <col min="10241" max="10241" width="28.28515625" style="160" bestFit="1" customWidth="1"/>
    <col min="10242" max="10496" width="11.42578125" style="160"/>
    <col min="10497" max="10497" width="28.28515625" style="160" bestFit="1" customWidth="1"/>
    <col min="10498" max="10752" width="11.42578125" style="160"/>
    <col min="10753" max="10753" width="28.28515625" style="160" bestFit="1" customWidth="1"/>
    <col min="10754" max="11008" width="11.42578125" style="160"/>
    <col min="11009" max="11009" width="28.28515625" style="160" bestFit="1" customWidth="1"/>
    <col min="11010" max="11264" width="11.42578125" style="160"/>
    <col min="11265" max="11265" width="28.28515625" style="160" bestFit="1" customWidth="1"/>
    <col min="11266" max="11520" width="11.42578125" style="160"/>
    <col min="11521" max="11521" width="28.28515625" style="160" bestFit="1" customWidth="1"/>
    <col min="11522" max="11776" width="11.42578125" style="160"/>
    <col min="11777" max="11777" width="28.28515625" style="160" bestFit="1" customWidth="1"/>
    <col min="11778" max="12032" width="11.42578125" style="160"/>
    <col min="12033" max="12033" width="28.28515625" style="160" bestFit="1" customWidth="1"/>
    <col min="12034" max="12288" width="11.42578125" style="160"/>
    <col min="12289" max="12289" width="28.28515625" style="160" bestFit="1" customWidth="1"/>
    <col min="12290" max="12544" width="11.42578125" style="160"/>
    <col min="12545" max="12545" width="28.28515625" style="160" bestFit="1" customWidth="1"/>
    <col min="12546" max="12800" width="11.42578125" style="160"/>
    <col min="12801" max="12801" width="28.28515625" style="160" bestFit="1" customWidth="1"/>
    <col min="12802" max="13056" width="11.42578125" style="160"/>
    <col min="13057" max="13057" width="28.28515625" style="160" bestFit="1" customWidth="1"/>
    <col min="13058" max="13312" width="11.42578125" style="160"/>
    <col min="13313" max="13313" width="28.28515625" style="160" bestFit="1" customWidth="1"/>
    <col min="13314" max="13568" width="11.42578125" style="160"/>
    <col min="13569" max="13569" width="28.28515625" style="160" bestFit="1" customWidth="1"/>
    <col min="13570" max="13824" width="11.42578125" style="160"/>
    <col min="13825" max="13825" width="28.28515625" style="160" bestFit="1" customWidth="1"/>
    <col min="13826" max="14080" width="11.42578125" style="160"/>
    <col min="14081" max="14081" width="28.28515625" style="160" bestFit="1" customWidth="1"/>
    <col min="14082" max="14336" width="11.42578125" style="160"/>
    <col min="14337" max="14337" width="28.28515625" style="160" bestFit="1" customWidth="1"/>
    <col min="14338" max="14592" width="11.42578125" style="160"/>
    <col min="14593" max="14593" width="28.28515625" style="160" bestFit="1" customWidth="1"/>
    <col min="14594" max="14848" width="11.42578125" style="160"/>
    <col min="14849" max="14849" width="28.28515625" style="160" bestFit="1" customWidth="1"/>
    <col min="14850" max="15104" width="11.42578125" style="160"/>
    <col min="15105" max="15105" width="28.28515625" style="160" bestFit="1" customWidth="1"/>
    <col min="15106" max="15360" width="11.42578125" style="160"/>
    <col min="15361" max="15361" width="28.28515625" style="160" bestFit="1" customWidth="1"/>
    <col min="15362" max="15616" width="11.42578125" style="160"/>
    <col min="15617" max="15617" width="28.28515625" style="160" bestFit="1" customWidth="1"/>
    <col min="15618" max="15872" width="11.42578125" style="160"/>
    <col min="15873" max="15873" width="28.28515625" style="160" bestFit="1" customWidth="1"/>
    <col min="15874" max="16128" width="11.42578125" style="160"/>
    <col min="16129" max="16129" width="28.28515625" style="160" bestFit="1" customWidth="1"/>
    <col min="16130" max="16384" width="11.42578125" style="160"/>
  </cols>
  <sheetData>
    <row r="1" spans="1:9" ht="15">
      <c r="A1" t="s">
        <v>1883</v>
      </c>
      <c r="H1" s="688" t="s">
        <v>38</v>
      </c>
      <c r="I1" s="688"/>
    </row>
    <row r="2" spans="1:9">
      <c r="A2" s="79" t="s">
        <v>905</v>
      </c>
    </row>
    <row r="5" spans="1:9">
      <c r="A5" s="79" t="s">
        <v>2</v>
      </c>
      <c r="B5" s="79" t="s">
        <v>52</v>
      </c>
    </row>
    <row r="6" spans="1:9">
      <c r="A6" s="79" t="s">
        <v>1130</v>
      </c>
      <c r="B6" s="161">
        <v>-11.108792987987</v>
      </c>
    </row>
    <row r="7" spans="1:9">
      <c r="A7" s="79" t="s">
        <v>1150</v>
      </c>
      <c r="B7" s="161">
        <v>-10.404942507997999</v>
      </c>
    </row>
    <row r="8" spans="1:9">
      <c r="A8" s="79" t="s">
        <v>1141</v>
      </c>
      <c r="B8" s="161">
        <v>-8.973195149835</v>
      </c>
    </row>
    <row r="9" spans="1:9">
      <c r="A9" s="79" t="s">
        <v>1145</v>
      </c>
      <c r="B9" s="161">
        <v>-6.804049698429</v>
      </c>
    </row>
    <row r="10" spans="1:9">
      <c r="A10" s="79" t="s">
        <v>1142</v>
      </c>
      <c r="B10" s="161">
        <v>-5.8279769491969997</v>
      </c>
    </row>
    <row r="11" spans="1:9">
      <c r="A11" s="79" t="s">
        <v>1159</v>
      </c>
      <c r="B11" s="161">
        <v>-5.4741830259819997</v>
      </c>
    </row>
    <row r="12" spans="1:9">
      <c r="A12" s="79" t="s">
        <v>1157</v>
      </c>
      <c r="B12" s="161">
        <v>-5.0786977525139996</v>
      </c>
    </row>
    <row r="13" spans="1:9">
      <c r="A13" s="79" t="s">
        <v>1132</v>
      </c>
      <c r="B13" s="161">
        <v>-4.8188583578669997</v>
      </c>
    </row>
    <row r="14" spans="1:9">
      <c r="A14" s="79" t="s">
        <v>1136</v>
      </c>
      <c r="B14" s="161">
        <v>-4.640025383177</v>
      </c>
    </row>
    <row r="15" spans="1:9">
      <c r="A15" s="79" t="s">
        <v>1139</v>
      </c>
      <c r="B15" s="161">
        <v>-4.2428876177530004</v>
      </c>
    </row>
    <row r="16" spans="1:9">
      <c r="A16" s="79" t="s">
        <v>1158</v>
      </c>
      <c r="B16" s="161">
        <v>-3.7473417311800001</v>
      </c>
    </row>
    <row r="17" spans="1:2">
      <c r="A17" s="79" t="s">
        <v>1151</v>
      </c>
      <c r="B17" s="161">
        <v>-3.678486455991</v>
      </c>
    </row>
    <row r="18" spans="1:2">
      <c r="A18" s="79" t="s">
        <v>1138</v>
      </c>
      <c r="B18" s="161">
        <v>-3.3139546685900001</v>
      </c>
    </row>
    <row r="19" spans="1:2">
      <c r="A19" s="79" t="s">
        <v>1160</v>
      </c>
      <c r="B19" s="161">
        <v>-3.2847194450630002</v>
      </c>
    </row>
    <row r="20" spans="1:2">
      <c r="A20" s="79" t="s">
        <v>1137</v>
      </c>
      <c r="B20" s="161">
        <v>-3.2841255461349999</v>
      </c>
    </row>
    <row r="21" spans="1:2">
      <c r="A21" s="79" t="s">
        <v>1147</v>
      </c>
      <c r="B21" s="161">
        <v>-3.226749426294</v>
      </c>
    </row>
    <row r="22" spans="1:2">
      <c r="A22" s="79" t="s">
        <v>1133</v>
      </c>
      <c r="B22" s="161">
        <v>-2.749177371104</v>
      </c>
    </row>
    <row r="23" spans="1:2">
      <c r="A23" s="79" t="s">
        <v>1148</v>
      </c>
      <c r="B23" s="161">
        <v>-1.772022414606</v>
      </c>
    </row>
    <row r="24" spans="1:2">
      <c r="A24" s="79" t="s">
        <v>1144</v>
      </c>
      <c r="B24" s="161">
        <v>-0.46732867937700001</v>
      </c>
    </row>
    <row r="25" spans="1:2">
      <c r="A25" s="79" t="s">
        <v>1146</v>
      </c>
      <c r="B25" s="161">
        <v>-0.25950164153600003</v>
      </c>
    </row>
    <row r="26" spans="1:2">
      <c r="A26" s="79" t="s">
        <v>1129</v>
      </c>
      <c r="B26" s="161">
        <v>-0.25193625033900002</v>
      </c>
    </row>
    <row r="27" spans="1:2">
      <c r="A27" s="79" t="s">
        <v>1152</v>
      </c>
      <c r="B27" s="161">
        <v>-2.4985789593000001E-2</v>
      </c>
    </row>
    <row r="28" spans="1:2">
      <c r="A28" s="79" t="s">
        <v>1156</v>
      </c>
      <c r="B28" s="161">
        <v>-3.0615802229999999E-3</v>
      </c>
    </row>
    <row r="29" spans="1:2">
      <c r="A29" s="79" t="s">
        <v>1128</v>
      </c>
      <c r="B29" s="161">
        <v>0.25811512354900001</v>
      </c>
    </row>
    <row r="30" spans="1:2">
      <c r="A30" s="79" t="s">
        <v>1140</v>
      </c>
      <c r="B30" s="161">
        <v>0.65912298835399996</v>
      </c>
    </row>
    <row r="31" spans="1:2">
      <c r="A31" s="79" t="s">
        <v>1153</v>
      </c>
      <c r="B31" s="161">
        <v>0.67468995721799996</v>
      </c>
    </row>
    <row r="32" spans="1:2">
      <c r="A32" s="79" t="s">
        <v>1143</v>
      </c>
      <c r="B32" s="161">
        <v>0.93855864199100003</v>
      </c>
    </row>
    <row r="33" spans="1:2">
      <c r="A33" s="79" t="s">
        <v>1154</v>
      </c>
      <c r="B33" s="161">
        <v>1.1895655005700001</v>
      </c>
    </row>
    <row r="34" spans="1:2">
      <c r="A34" s="79" t="s">
        <v>1134</v>
      </c>
      <c r="B34" s="161">
        <v>3.1304839245270002</v>
      </c>
    </row>
    <row r="35" spans="1:2">
      <c r="A35" s="79" t="s">
        <v>1155</v>
      </c>
      <c r="B35" s="161">
        <v>3.228055732159</v>
      </c>
    </row>
    <row r="36" spans="1:2">
      <c r="A36" s="79" t="s">
        <v>1149</v>
      </c>
      <c r="B36" s="161">
        <v>3.658732478823</v>
      </c>
    </row>
    <row r="37" spans="1:2">
      <c r="A37" s="79" t="s">
        <v>1131</v>
      </c>
      <c r="B37" s="161">
        <v>5.4100236614890003</v>
      </c>
    </row>
    <row r="38" spans="1:2">
      <c r="A38" s="79" t="s">
        <v>1135</v>
      </c>
      <c r="B38" s="161">
        <v>6.6173296465640004</v>
      </c>
    </row>
  </sheetData>
  <mergeCells count="1">
    <mergeCell ref="H1:I1"/>
  </mergeCells>
  <hyperlinks>
    <hyperlink ref="H1:I1" location="Index!A1" display="Regresar al Índice" xr:uid="{9DB48805-0C7D-4CD6-92B5-7DB0418FC9DD}"/>
  </hyperlink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2447B-1992-496A-9890-983A96FAD43F}">
  <sheetPr codeName="Hoja149"/>
  <dimension ref="A1:I10"/>
  <sheetViews>
    <sheetView workbookViewId="0">
      <selection activeCell="B19" sqref="B19"/>
    </sheetView>
  </sheetViews>
  <sheetFormatPr baseColWidth="10" defaultColWidth="9.140625" defaultRowHeight="12"/>
  <cols>
    <col min="1" max="16384" width="9.140625" style="79"/>
  </cols>
  <sheetData>
    <row r="1" spans="1:9" ht="15">
      <c r="A1" t="s">
        <v>1884</v>
      </c>
      <c r="H1" s="688" t="s">
        <v>38</v>
      </c>
      <c r="I1" s="688"/>
    </row>
    <row r="2" spans="1:9">
      <c r="A2" s="79" t="s">
        <v>905</v>
      </c>
    </row>
    <row r="5" spans="1:9">
      <c r="A5" s="79" t="s">
        <v>382</v>
      </c>
      <c r="B5" s="79" t="s">
        <v>52</v>
      </c>
    </row>
    <row r="6" spans="1:9">
      <c r="A6" s="79" t="s">
        <v>383</v>
      </c>
      <c r="B6" s="158">
        <v>33.560866014311998</v>
      </c>
    </row>
    <row r="7" spans="1:9">
      <c r="A7" s="79" t="s">
        <v>327</v>
      </c>
      <c r="B7" s="158">
        <v>63.079486556680997</v>
      </c>
    </row>
    <row r="8" spans="1:9">
      <c r="A8" s="79" t="s">
        <v>384</v>
      </c>
      <c r="B8" s="158">
        <v>27.961587485612</v>
      </c>
    </row>
    <row r="9" spans="1:9">
      <c r="A9" s="79" t="s">
        <v>583</v>
      </c>
      <c r="B9" s="158">
        <v>32.059719086523998</v>
      </c>
    </row>
    <row r="10" spans="1:9">
      <c r="A10" s="79" t="s">
        <v>958</v>
      </c>
      <c r="B10" s="158">
        <v>-4.9803371405570003</v>
      </c>
    </row>
  </sheetData>
  <mergeCells count="1">
    <mergeCell ref="H1:I1"/>
  </mergeCells>
  <hyperlinks>
    <hyperlink ref="H1:I1" location="Index!A1" display="Regresar al Índice" xr:uid="{5CC0699C-3FD6-4D74-A27A-0F9BB80C6A5F}"/>
  </hyperlink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2344E-794D-4DD7-8FE7-A11737F7A57A}">
  <sheetPr codeName="Hoja150"/>
  <dimension ref="A1:I105"/>
  <sheetViews>
    <sheetView workbookViewId="0">
      <selection activeCell="B19" sqref="B19"/>
    </sheetView>
  </sheetViews>
  <sheetFormatPr baseColWidth="10" defaultColWidth="9.140625" defaultRowHeight="12"/>
  <cols>
    <col min="1" max="16384" width="9.140625" style="79"/>
  </cols>
  <sheetData>
    <row r="1" spans="1:9" ht="15">
      <c r="A1" t="s">
        <v>1885</v>
      </c>
      <c r="H1" s="688" t="s">
        <v>38</v>
      </c>
      <c r="I1" s="688"/>
    </row>
    <row r="2" spans="1:9">
      <c r="A2" s="79" t="s">
        <v>905</v>
      </c>
    </row>
    <row r="5" spans="1:9">
      <c r="A5" s="79" t="s">
        <v>325</v>
      </c>
      <c r="B5" s="79" t="s">
        <v>380</v>
      </c>
      <c r="C5" s="79" t="s">
        <v>52</v>
      </c>
      <c r="D5" s="79" t="s">
        <v>381</v>
      </c>
    </row>
    <row r="6" spans="1:9">
      <c r="A6" s="79" t="s">
        <v>61</v>
      </c>
      <c r="B6" s="79" t="s">
        <v>141</v>
      </c>
      <c r="C6" s="158">
        <v>-6.3031240075359998</v>
      </c>
      <c r="D6" s="158">
        <v>1.2790602223932499</v>
      </c>
    </row>
    <row r="7" spans="1:9">
      <c r="A7" s="79" t="s">
        <v>54</v>
      </c>
      <c r="B7" s="79" t="s">
        <v>142</v>
      </c>
      <c r="C7" s="158">
        <v>10.536924878265999</v>
      </c>
      <c r="D7" s="158">
        <v>1.88818331121933</v>
      </c>
    </row>
    <row r="8" spans="1:9">
      <c r="A8" s="79" t="s">
        <v>54</v>
      </c>
      <c r="B8" s="79" t="s">
        <v>143</v>
      </c>
      <c r="C8" s="158">
        <v>0.335535292712</v>
      </c>
      <c r="D8" s="158">
        <v>0.972522674388</v>
      </c>
    </row>
    <row r="9" spans="1:9">
      <c r="A9" s="79" t="s">
        <v>54</v>
      </c>
      <c r="B9" s="79" t="s">
        <v>144</v>
      </c>
      <c r="C9" s="158">
        <v>5.5320148416309998</v>
      </c>
      <c r="D9" s="158">
        <v>1.7779429678308301</v>
      </c>
    </row>
    <row r="10" spans="1:9">
      <c r="A10" s="79" t="s">
        <v>54</v>
      </c>
      <c r="B10" s="79" t="s">
        <v>145</v>
      </c>
      <c r="C10" s="158">
        <v>4.2364992797659999</v>
      </c>
      <c r="D10" s="158">
        <v>1.7839170124058299</v>
      </c>
    </row>
    <row r="11" spans="1:9">
      <c r="A11" s="79" t="s">
        <v>54</v>
      </c>
      <c r="B11" s="79" t="s">
        <v>146</v>
      </c>
      <c r="C11" s="158">
        <v>-0.23782447561600001</v>
      </c>
      <c r="D11" s="158">
        <v>1.92256642393808</v>
      </c>
    </row>
    <row r="12" spans="1:9">
      <c r="A12" s="79" t="s">
        <v>54</v>
      </c>
      <c r="B12" s="79" t="s">
        <v>147</v>
      </c>
      <c r="C12" s="158">
        <v>-11.130772933761</v>
      </c>
      <c r="D12" s="158">
        <v>0.25328011861266703</v>
      </c>
    </row>
    <row r="13" spans="1:9">
      <c r="A13" s="79" t="s">
        <v>54</v>
      </c>
      <c r="B13" s="79" t="s">
        <v>148</v>
      </c>
      <c r="C13" s="158">
        <v>-4.2002436786299997</v>
      </c>
      <c r="D13" s="158">
        <v>-0.78103491098133304</v>
      </c>
    </row>
    <row r="14" spans="1:9">
      <c r="A14" s="79" t="s">
        <v>54</v>
      </c>
      <c r="B14" s="79" t="s">
        <v>149</v>
      </c>
      <c r="C14" s="158">
        <v>-7.4554124481209998</v>
      </c>
      <c r="D14" s="158">
        <v>-2.0503871310229198</v>
      </c>
    </row>
    <row r="15" spans="1:9">
      <c r="A15" s="79" t="s">
        <v>54</v>
      </c>
      <c r="B15" s="79" t="s">
        <v>150</v>
      </c>
      <c r="C15" s="158">
        <v>2.972140490283</v>
      </c>
      <c r="D15" s="158">
        <v>-1.44539317933375</v>
      </c>
    </row>
    <row r="16" spans="1:9">
      <c r="A16" s="79" t="s">
        <v>54</v>
      </c>
      <c r="B16" s="79" t="s">
        <v>151</v>
      </c>
      <c r="C16" s="158">
        <v>-4.2084446760010001</v>
      </c>
      <c r="D16" s="158">
        <v>-1.2131875033614199</v>
      </c>
    </row>
    <row r="17" spans="1:4">
      <c r="A17" s="79" t="s">
        <v>54</v>
      </c>
      <c r="B17" s="79" t="s">
        <v>152</v>
      </c>
      <c r="C17" s="158">
        <v>0.23478291235599999</v>
      </c>
      <c r="D17" s="158">
        <v>-0.80732704372091701</v>
      </c>
    </row>
    <row r="18" spans="1:4">
      <c r="A18" s="79" t="s">
        <v>74</v>
      </c>
      <c r="B18" s="79" t="s">
        <v>141</v>
      </c>
      <c r="C18" s="158">
        <v>-10.169644871265</v>
      </c>
      <c r="D18" s="158">
        <v>-1.12953711569833</v>
      </c>
    </row>
    <row r="19" spans="1:4">
      <c r="A19" s="79" t="s">
        <v>54</v>
      </c>
      <c r="B19" s="79" t="s">
        <v>142</v>
      </c>
      <c r="C19" s="158">
        <v>-10.978746739188001</v>
      </c>
      <c r="D19" s="158">
        <v>-2.9225097504861699</v>
      </c>
    </row>
    <row r="20" spans="1:4">
      <c r="A20" s="79" t="s">
        <v>54</v>
      </c>
      <c r="B20" s="79" t="s">
        <v>143</v>
      </c>
      <c r="C20" s="158">
        <v>1.1813243216280001</v>
      </c>
      <c r="D20" s="158">
        <v>-2.8520273314098299</v>
      </c>
    </row>
    <row r="21" spans="1:4">
      <c r="A21" s="79" t="s">
        <v>54</v>
      </c>
      <c r="B21" s="79" t="s">
        <v>144</v>
      </c>
      <c r="C21" s="158">
        <v>-0.93277048156200004</v>
      </c>
      <c r="D21" s="158">
        <v>-3.3907594416759199</v>
      </c>
    </row>
    <row r="22" spans="1:4">
      <c r="A22" s="79" t="s">
        <v>54</v>
      </c>
      <c r="B22" s="79" t="s">
        <v>145</v>
      </c>
      <c r="C22" s="158">
        <v>1.278163899008</v>
      </c>
      <c r="D22" s="158">
        <v>-3.6372873900724199</v>
      </c>
    </row>
    <row r="23" spans="1:4">
      <c r="A23" s="79" t="s">
        <v>54</v>
      </c>
      <c r="B23" s="79" t="s">
        <v>146</v>
      </c>
      <c r="C23" s="158">
        <v>7.2427113030279999</v>
      </c>
      <c r="D23" s="158">
        <v>-3.0139094085187499</v>
      </c>
    </row>
    <row r="24" spans="1:4">
      <c r="A24" s="79" t="s">
        <v>54</v>
      </c>
      <c r="B24" s="79" t="s">
        <v>147</v>
      </c>
      <c r="C24" s="158">
        <v>-4.3920783043469998</v>
      </c>
      <c r="D24" s="158">
        <v>-2.4523515227342498</v>
      </c>
    </row>
    <row r="25" spans="1:4">
      <c r="A25" s="79" t="s">
        <v>54</v>
      </c>
      <c r="B25" s="79" t="s">
        <v>148</v>
      </c>
      <c r="C25" s="158">
        <v>-3.5339850095740002</v>
      </c>
      <c r="D25" s="158">
        <v>-2.3968299669795798</v>
      </c>
    </row>
    <row r="26" spans="1:4">
      <c r="A26" s="79" t="s">
        <v>54</v>
      </c>
      <c r="B26" s="79" t="s">
        <v>149</v>
      </c>
      <c r="C26" s="158">
        <v>-7.5068402605279996</v>
      </c>
      <c r="D26" s="158">
        <v>-2.4011156180134998</v>
      </c>
    </row>
    <row r="27" spans="1:4">
      <c r="A27" s="79" t="s">
        <v>54</v>
      </c>
      <c r="B27" s="79" t="s">
        <v>150</v>
      </c>
      <c r="C27" s="158">
        <v>-2.2537165278970002</v>
      </c>
      <c r="D27" s="158">
        <v>-2.8366037028618298</v>
      </c>
    </row>
    <row r="28" spans="1:4">
      <c r="A28" s="79" t="s">
        <v>54</v>
      </c>
      <c r="B28" s="79" t="s">
        <v>151</v>
      </c>
      <c r="C28" s="158">
        <v>-5.0358346837339996</v>
      </c>
      <c r="D28" s="158">
        <v>-2.9055528701729201</v>
      </c>
    </row>
    <row r="29" spans="1:4">
      <c r="A29" s="79" t="s">
        <v>54</v>
      </c>
      <c r="B29" s="79" t="s">
        <v>152</v>
      </c>
      <c r="C29" s="158">
        <v>-1.94793793947</v>
      </c>
      <c r="D29" s="158">
        <v>-3.0874462744917501</v>
      </c>
    </row>
    <row r="30" spans="1:4">
      <c r="A30" s="79" t="s">
        <v>75</v>
      </c>
      <c r="B30" s="79" t="s">
        <v>141</v>
      </c>
      <c r="C30" s="158">
        <v>3.108054013047</v>
      </c>
      <c r="D30" s="158">
        <v>-1.9809713674657501</v>
      </c>
    </row>
    <row r="31" spans="1:4">
      <c r="A31" s="79" t="s">
        <v>54</v>
      </c>
      <c r="B31" s="79" t="s">
        <v>142</v>
      </c>
      <c r="C31" s="158">
        <v>-8.6237219345130001</v>
      </c>
      <c r="D31" s="158">
        <v>-1.7847193004095001</v>
      </c>
    </row>
    <row r="32" spans="1:4">
      <c r="A32" s="79" t="s">
        <v>54</v>
      </c>
      <c r="B32" s="79" t="s">
        <v>143</v>
      </c>
      <c r="C32" s="158">
        <v>-8.6211029205810004</v>
      </c>
      <c r="D32" s="158">
        <v>-2.6015882372602501</v>
      </c>
    </row>
    <row r="33" spans="1:4">
      <c r="A33" s="79" t="s">
        <v>54</v>
      </c>
      <c r="B33" s="79" t="s">
        <v>144</v>
      </c>
      <c r="C33" s="158">
        <v>-1.61879001609</v>
      </c>
      <c r="D33" s="158">
        <v>-2.6587565318042499</v>
      </c>
    </row>
    <row r="34" spans="1:4">
      <c r="A34" s="79" t="s">
        <v>54</v>
      </c>
      <c r="B34" s="79" t="s">
        <v>145</v>
      </c>
      <c r="C34" s="158">
        <v>2.0026139617649998</v>
      </c>
      <c r="D34" s="158">
        <v>-2.5983856932411702</v>
      </c>
    </row>
    <row r="35" spans="1:4">
      <c r="A35" s="79" t="s">
        <v>54</v>
      </c>
      <c r="B35" s="79" t="s">
        <v>146</v>
      </c>
      <c r="C35" s="158">
        <v>7.7190113839669996</v>
      </c>
      <c r="D35" s="158">
        <v>-2.5586940198295798</v>
      </c>
    </row>
    <row r="36" spans="1:4">
      <c r="A36" s="79" t="s">
        <v>54</v>
      </c>
      <c r="B36" s="79" t="s">
        <v>147</v>
      </c>
      <c r="C36" s="158">
        <v>25.742018162108</v>
      </c>
      <c r="D36" s="158">
        <v>-4.7519314291666698E-2</v>
      </c>
    </row>
    <row r="37" spans="1:4">
      <c r="A37" s="79" t="s">
        <v>54</v>
      </c>
      <c r="B37" s="79" t="s">
        <v>148</v>
      </c>
      <c r="C37" s="158">
        <v>26.008879614674001</v>
      </c>
      <c r="D37" s="158">
        <v>2.4143860710623302</v>
      </c>
    </row>
    <row r="38" spans="1:4">
      <c r="A38" s="79" t="s">
        <v>54</v>
      </c>
      <c r="B38" s="79" t="s">
        <v>149</v>
      </c>
      <c r="C38" s="158">
        <v>62.385591551235997</v>
      </c>
      <c r="D38" s="158">
        <v>8.2387553887093308</v>
      </c>
    </row>
    <row r="39" spans="1:4">
      <c r="A39" s="79" t="s">
        <v>54</v>
      </c>
      <c r="B39" s="79" t="s">
        <v>150</v>
      </c>
      <c r="C39" s="158">
        <v>2.658574541758</v>
      </c>
      <c r="D39" s="158">
        <v>8.6481129778472496</v>
      </c>
    </row>
    <row r="40" spans="1:4">
      <c r="A40" s="79" t="s">
        <v>54</v>
      </c>
      <c r="B40" s="79" t="s">
        <v>151</v>
      </c>
      <c r="C40" s="158">
        <v>7.7226213882290002</v>
      </c>
      <c r="D40" s="158">
        <v>9.7113176505108303</v>
      </c>
    </row>
    <row r="41" spans="1:4">
      <c r="A41" s="79" t="s">
        <v>54</v>
      </c>
      <c r="B41" s="79" t="s">
        <v>152</v>
      </c>
      <c r="C41" s="158">
        <v>7.421670792834</v>
      </c>
      <c r="D41" s="158">
        <v>10.4921183782028</v>
      </c>
    </row>
    <row r="42" spans="1:4">
      <c r="A42" s="79" t="s">
        <v>76</v>
      </c>
      <c r="B42" s="79" t="s">
        <v>141</v>
      </c>
      <c r="C42" s="158">
        <v>20.935891670404001</v>
      </c>
      <c r="D42" s="158">
        <v>11.977771516315901</v>
      </c>
    </row>
    <row r="43" spans="1:4">
      <c r="A43" s="79" t="s">
        <v>54</v>
      </c>
      <c r="B43" s="79" t="s">
        <v>142</v>
      </c>
      <c r="C43" s="158">
        <v>22.650114151156998</v>
      </c>
      <c r="D43" s="158">
        <v>14.583924523455099</v>
      </c>
    </row>
    <row r="44" spans="1:4">
      <c r="A44" s="79" t="s">
        <v>54</v>
      </c>
      <c r="B44" s="79" t="s">
        <v>143</v>
      </c>
      <c r="C44" s="158">
        <v>14.646774712131</v>
      </c>
      <c r="D44" s="158">
        <v>16.522914326181098</v>
      </c>
    </row>
    <row r="45" spans="1:4">
      <c r="A45" s="79" t="s">
        <v>54</v>
      </c>
      <c r="B45" s="79" t="s">
        <v>144</v>
      </c>
      <c r="C45" s="158">
        <v>10.687398032755</v>
      </c>
      <c r="D45" s="158">
        <v>17.548429996918198</v>
      </c>
    </row>
    <row r="46" spans="1:4">
      <c r="A46" s="79" t="s">
        <v>54</v>
      </c>
      <c r="B46" s="79" t="s">
        <v>145</v>
      </c>
      <c r="C46" s="158">
        <v>6.13912097548</v>
      </c>
      <c r="D46" s="158">
        <v>17.8931389147277</v>
      </c>
    </row>
    <row r="47" spans="1:4">
      <c r="A47" s="79" t="s">
        <v>54</v>
      </c>
      <c r="B47" s="79" t="s">
        <v>146</v>
      </c>
      <c r="C47" s="158">
        <v>1.5095215802049999</v>
      </c>
      <c r="D47" s="158">
        <v>17.375681431080899</v>
      </c>
    </row>
    <row r="48" spans="1:4">
      <c r="A48" s="79" t="s">
        <v>54</v>
      </c>
      <c r="B48" s="79" t="s">
        <v>147</v>
      </c>
      <c r="C48" s="158">
        <v>-16.518887937432002</v>
      </c>
      <c r="D48" s="158">
        <v>13.853939256119199</v>
      </c>
    </row>
    <row r="49" spans="1:4">
      <c r="A49" s="79" t="s">
        <v>54</v>
      </c>
      <c r="B49" s="79" t="s">
        <v>148</v>
      </c>
      <c r="C49" s="158">
        <v>-13.802309392009001</v>
      </c>
      <c r="D49" s="158">
        <v>10.536340172229</v>
      </c>
    </row>
    <row r="50" spans="1:4">
      <c r="A50" s="79" t="s">
        <v>54</v>
      </c>
      <c r="B50" s="79" t="s">
        <v>149</v>
      </c>
      <c r="C50" s="158">
        <v>-21.940531212256001</v>
      </c>
      <c r="D50" s="158">
        <v>3.5091632752713302</v>
      </c>
    </row>
    <row r="51" spans="1:4">
      <c r="A51" s="79" t="s">
        <v>54</v>
      </c>
      <c r="B51" s="79" t="s">
        <v>150</v>
      </c>
      <c r="C51" s="158">
        <v>2.8164636129409999</v>
      </c>
      <c r="D51" s="158">
        <v>3.5223206978699202</v>
      </c>
    </row>
    <row r="52" spans="1:4">
      <c r="A52" s="79" t="s">
        <v>54</v>
      </c>
      <c r="B52" s="79" t="s">
        <v>151</v>
      </c>
      <c r="C52" s="158">
        <v>14.402697026630999</v>
      </c>
      <c r="D52" s="158">
        <v>4.07899366773675</v>
      </c>
    </row>
    <row r="53" spans="1:4">
      <c r="A53" s="79" t="s">
        <v>54</v>
      </c>
      <c r="B53" s="79" t="s">
        <v>152</v>
      </c>
      <c r="C53" s="158">
        <v>2.1285350956090001</v>
      </c>
      <c r="D53" s="158">
        <v>3.63789902630133</v>
      </c>
    </row>
    <row r="54" spans="1:4">
      <c r="A54" s="79" t="s">
        <v>77</v>
      </c>
      <c r="B54" s="79" t="s">
        <v>141</v>
      </c>
      <c r="C54" s="158">
        <v>4.232033352527</v>
      </c>
      <c r="D54" s="158">
        <v>2.24591083314492</v>
      </c>
    </row>
    <row r="55" spans="1:4">
      <c r="A55" s="79" t="s">
        <v>54</v>
      </c>
      <c r="B55" s="79" t="s">
        <v>142</v>
      </c>
      <c r="C55" s="158">
        <v>5.209521253928</v>
      </c>
      <c r="D55" s="158">
        <v>0.79252809170916605</v>
      </c>
    </row>
    <row r="56" spans="1:4">
      <c r="A56" s="79" t="s">
        <v>54</v>
      </c>
      <c r="B56" s="79" t="s">
        <v>143</v>
      </c>
      <c r="C56" s="158">
        <v>9.2212899967700004</v>
      </c>
      <c r="D56" s="158">
        <v>0.34040436542908298</v>
      </c>
    </row>
    <row r="57" spans="1:4">
      <c r="A57" s="79" t="s">
        <v>54</v>
      </c>
      <c r="B57" s="79" t="s">
        <v>144</v>
      </c>
      <c r="C57" s="158">
        <v>-7.5089944219460003</v>
      </c>
      <c r="D57" s="158">
        <v>-1.17596167246267</v>
      </c>
    </row>
    <row r="58" spans="1:4">
      <c r="A58" s="79" t="s">
        <v>54</v>
      </c>
      <c r="B58" s="79" t="s">
        <v>145</v>
      </c>
      <c r="C58" s="158">
        <v>-5.876822917458</v>
      </c>
      <c r="D58" s="158">
        <v>-2.1772903302075002</v>
      </c>
    </row>
    <row r="59" spans="1:4">
      <c r="A59" s="79" t="s">
        <v>54</v>
      </c>
      <c r="B59" s="79" t="s">
        <v>146</v>
      </c>
      <c r="C59" s="158">
        <v>-1.0391335490069999</v>
      </c>
      <c r="D59" s="158">
        <v>-2.3896782576418301</v>
      </c>
    </row>
    <row r="60" spans="1:4">
      <c r="A60" s="79" t="s">
        <v>54</v>
      </c>
      <c r="B60" s="79" t="s">
        <v>147</v>
      </c>
      <c r="C60" s="158">
        <v>4.8075293631899996</v>
      </c>
      <c r="D60" s="158">
        <v>-0.61247681592333403</v>
      </c>
    </row>
    <row r="61" spans="1:4">
      <c r="A61" s="79" t="s">
        <v>54</v>
      </c>
      <c r="B61" s="79" t="s">
        <v>148</v>
      </c>
      <c r="C61" s="158">
        <v>4.4405416801250004</v>
      </c>
      <c r="D61" s="158">
        <v>0.90776077342116701</v>
      </c>
    </row>
    <row r="62" spans="1:4">
      <c r="A62" s="79" t="s">
        <v>54</v>
      </c>
      <c r="B62" s="79" t="s">
        <v>149</v>
      </c>
      <c r="C62" s="158">
        <v>11.215720672261</v>
      </c>
      <c r="D62" s="158">
        <v>3.6707817637975801</v>
      </c>
    </row>
    <row r="63" spans="1:4">
      <c r="A63" s="79" t="s">
        <v>54</v>
      </c>
      <c r="B63" s="79" t="s">
        <v>150</v>
      </c>
      <c r="C63" s="158">
        <v>1.394386160339</v>
      </c>
      <c r="D63" s="158">
        <v>3.55227530941408</v>
      </c>
    </row>
    <row r="64" spans="1:4">
      <c r="A64" s="79" t="s">
        <v>54</v>
      </c>
      <c r="B64" s="79" t="s">
        <v>151</v>
      </c>
      <c r="C64" s="158">
        <v>-1.624495284944</v>
      </c>
      <c r="D64" s="158">
        <v>2.2166759501161701</v>
      </c>
    </row>
    <row r="65" spans="1:4">
      <c r="A65" s="79" t="s">
        <v>54</v>
      </c>
      <c r="B65" s="79" t="s">
        <v>152</v>
      </c>
      <c r="C65" s="158">
        <v>11.328371245444</v>
      </c>
      <c r="D65" s="158">
        <v>2.9833289626024202</v>
      </c>
    </row>
    <row r="66" spans="1:4">
      <c r="A66" s="79" t="s">
        <v>78</v>
      </c>
      <c r="B66" s="79" t="s">
        <v>141</v>
      </c>
      <c r="C66" s="158">
        <v>1.359588002073</v>
      </c>
      <c r="D66" s="158">
        <v>2.7439585167312499</v>
      </c>
    </row>
    <row r="67" spans="1:4">
      <c r="A67" s="79" t="s">
        <v>54</v>
      </c>
      <c r="B67" s="79" t="s">
        <v>142</v>
      </c>
      <c r="C67" s="158">
        <v>-5.0284177179359997</v>
      </c>
      <c r="D67" s="158">
        <v>1.89079693574258</v>
      </c>
    </row>
    <row r="68" spans="1:4">
      <c r="A68" s="79" t="s">
        <v>54</v>
      </c>
      <c r="B68" s="79" t="s">
        <v>143</v>
      </c>
      <c r="C68" s="158">
        <v>-7.8532755670569996</v>
      </c>
      <c r="D68" s="158">
        <v>0.46791647209033299</v>
      </c>
    </row>
    <row r="69" spans="1:4">
      <c r="A69" s="79" t="s">
        <v>54</v>
      </c>
      <c r="B69" s="79" t="s">
        <v>144</v>
      </c>
      <c r="C69" s="158">
        <v>-2.8578505914710002</v>
      </c>
      <c r="D69" s="158">
        <v>0.85551179129658295</v>
      </c>
    </row>
    <row r="70" spans="1:4">
      <c r="A70" s="79" t="s">
        <v>54</v>
      </c>
      <c r="B70" s="79" t="s">
        <v>145</v>
      </c>
      <c r="C70" s="158">
        <v>-4.5130276364690003</v>
      </c>
      <c r="D70" s="158">
        <v>0.96916139804566703</v>
      </c>
    </row>
    <row r="71" spans="1:4">
      <c r="A71" s="79" t="s">
        <v>54</v>
      </c>
      <c r="B71" s="79" t="s">
        <v>146</v>
      </c>
      <c r="C71" s="158">
        <v>-15.596591676644</v>
      </c>
      <c r="D71" s="158">
        <v>-0.24396011259075001</v>
      </c>
    </row>
    <row r="72" spans="1:4">
      <c r="A72" s="79" t="s">
        <v>54</v>
      </c>
      <c r="B72" s="79" t="s">
        <v>147</v>
      </c>
      <c r="C72" s="158">
        <v>1.1893474503529999</v>
      </c>
      <c r="D72" s="158">
        <v>-0.54547527199383306</v>
      </c>
    </row>
    <row r="73" spans="1:4">
      <c r="A73" s="79" t="s">
        <v>54</v>
      </c>
      <c r="B73" s="79" t="s">
        <v>148</v>
      </c>
      <c r="C73" s="158">
        <v>-2.554190986784</v>
      </c>
      <c r="D73" s="158">
        <v>-1.1283696609029199</v>
      </c>
    </row>
    <row r="74" spans="1:4">
      <c r="A74" s="79" t="s">
        <v>54</v>
      </c>
      <c r="B74" s="79" t="s">
        <v>149</v>
      </c>
      <c r="C74" s="158">
        <v>-14.405528157189</v>
      </c>
      <c r="D74" s="158">
        <v>-3.2634737300237502</v>
      </c>
    </row>
    <row r="75" spans="1:4">
      <c r="A75" s="79" t="s">
        <v>54</v>
      </c>
      <c r="B75" s="79" t="s">
        <v>150</v>
      </c>
      <c r="C75" s="158">
        <v>1.5920582536479999</v>
      </c>
      <c r="D75" s="158">
        <v>-3.2470010555813298</v>
      </c>
    </row>
    <row r="76" spans="1:4">
      <c r="A76" s="79" t="s">
        <v>54</v>
      </c>
      <c r="B76" s="79" t="s">
        <v>151</v>
      </c>
      <c r="C76" s="158">
        <v>-11.206274580505999</v>
      </c>
      <c r="D76" s="158">
        <v>-4.0454826635448304</v>
      </c>
    </row>
    <row r="77" spans="1:4">
      <c r="A77" s="79" t="s">
        <v>54</v>
      </c>
      <c r="B77" s="79" t="s">
        <v>152</v>
      </c>
      <c r="C77" s="158">
        <v>0.38545486270599999</v>
      </c>
      <c r="D77" s="158">
        <v>-4.9573923621063303</v>
      </c>
    </row>
    <row r="78" spans="1:4">
      <c r="A78" s="79" t="s">
        <v>79</v>
      </c>
      <c r="B78" s="79" t="s">
        <v>141</v>
      </c>
      <c r="C78" s="158">
        <v>9.1331270060289995</v>
      </c>
      <c r="D78" s="158">
        <v>-4.3095974451099996</v>
      </c>
    </row>
    <row r="79" spans="1:4">
      <c r="A79" s="79" t="s">
        <v>54</v>
      </c>
      <c r="B79" s="79" t="s">
        <v>142</v>
      </c>
      <c r="C79" s="158">
        <v>10.366735787143</v>
      </c>
      <c r="D79" s="158">
        <v>-3.02666798635342</v>
      </c>
    </row>
    <row r="80" spans="1:4">
      <c r="A80" s="79" t="s">
        <v>54</v>
      </c>
      <c r="B80" s="79" t="s">
        <v>143</v>
      </c>
      <c r="C80" s="158">
        <v>1.615866083819</v>
      </c>
      <c r="D80" s="158">
        <v>-2.2375728487804198</v>
      </c>
    </row>
    <row r="81" spans="1:4">
      <c r="A81" s="79" t="s">
        <v>54</v>
      </c>
      <c r="B81" s="79" t="s">
        <v>144</v>
      </c>
      <c r="C81" s="158">
        <v>3.8466462337260001</v>
      </c>
      <c r="D81" s="158">
        <v>-1.678864780014</v>
      </c>
    </row>
    <row r="82" spans="1:4">
      <c r="A82" s="79" t="s">
        <v>54</v>
      </c>
      <c r="B82" s="79" t="s">
        <v>145</v>
      </c>
      <c r="C82" s="158">
        <v>-11.986095044412</v>
      </c>
      <c r="D82" s="158">
        <v>-2.3016203973425799</v>
      </c>
    </row>
    <row r="83" spans="1:4">
      <c r="A83" s="79" t="s">
        <v>54</v>
      </c>
      <c r="B83" s="79" t="s">
        <v>146</v>
      </c>
      <c r="C83" s="158">
        <v>-4.1644252142309997</v>
      </c>
      <c r="D83" s="158">
        <v>-1.34893985880817</v>
      </c>
    </row>
    <row r="84" spans="1:4">
      <c r="A84" s="79" t="s">
        <v>54</v>
      </c>
      <c r="B84" s="79" t="s">
        <v>147</v>
      </c>
      <c r="C84" s="158">
        <v>-7.3928629394209997</v>
      </c>
      <c r="D84" s="158">
        <v>-2.0641240579560001</v>
      </c>
    </row>
    <row r="85" spans="1:4">
      <c r="A85" s="79" t="s">
        <v>54</v>
      </c>
      <c r="B85" s="79" t="s">
        <v>148</v>
      </c>
      <c r="C85" s="158">
        <v>-6.3404049215349998</v>
      </c>
      <c r="D85" s="158">
        <v>-2.3796418858519202</v>
      </c>
    </row>
    <row r="86" spans="1:4">
      <c r="A86" s="79" t="s">
        <v>54</v>
      </c>
      <c r="B86" s="79" t="s">
        <v>149</v>
      </c>
      <c r="C86" s="158">
        <v>-13.786104752909999</v>
      </c>
      <c r="D86" s="158">
        <v>-2.3280232688286699</v>
      </c>
    </row>
    <row r="87" spans="1:4">
      <c r="A87" s="79" t="s">
        <v>54</v>
      </c>
      <c r="B87" s="79" t="s">
        <v>150</v>
      </c>
      <c r="C87" s="158">
        <v>-15.657874454444</v>
      </c>
      <c r="D87" s="158">
        <v>-3.7655176611696701</v>
      </c>
    </row>
    <row r="88" spans="1:4">
      <c r="A88" s="79" t="s">
        <v>54</v>
      </c>
      <c r="B88" s="79" t="s">
        <v>151</v>
      </c>
      <c r="C88" s="158">
        <v>-8.1059415823870005</v>
      </c>
      <c r="D88" s="158">
        <v>-3.5071565779930798</v>
      </c>
    </row>
    <row r="89" spans="1:4">
      <c r="A89" s="79" t="s">
        <v>54</v>
      </c>
      <c r="B89" s="79" t="s">
        <v>152</v>
      </c>
      <c r="C89" s="158">
        <v>-19.222346341767</v>
      </c>
      <c r="D89" s="158">
        <v>-5.1411400116991697</v>
      </c>
    </row>
    <row r="90" spans="1:4">
      <c r="A90" s="79" t="s">
        <v>80</v>
      </c>
      <c r="B90" s="79" t="s">
        <v>141</v>
      </c>
      <c r="C90" s="158">
        <v>-20.194703385596</v>
      </c>
      <c r="D90" s="158">
        <v>-7.5851258776679202</v>
      </c>
    </row>
    <row r="91" spans="1:4">
      <c r="A91" s="79" t="s">
        <v>54</v>
      </c>
      <c r="B91" s="79" t="s">
        <v>142</v>
      </c>
      <c r="C91" s="158">
        <v>-20.745023315752999</v>
      </c>
      <c r="D91" s="158">
        <v>-10.177772469575901</v>
      </c>
    </row>
    <row r="92" spans="1:4">
      <c r="A92" s="79" t="s">
        <v>54</v>
      </c>
      <c r="B92" s="79" t="s">
        <v>143</v>
      </c>
      <c r="C92" s="158">
        <v>-4.6001883012610003</v>
      </c>
      <c r="D92" s="158">
        <v>-10.695777001665901</v>
      </c>
    </row>
    <row r="93" spans="1:4">
      <c r="A93" s="79" t="s">
        <v>54</v>
      </c>
      <c r="B93" s="79" t="s">
        <v>144</v>
      </c>
      <c r="C93" s="158">
        <v>-33.305249244529001</v>
      </c>
      <c r="D93" s="158">
        <v>-13.7917682915205</v>
      </c>
    </row>
    <row r="94" spans="1:4">
      <c r="A94" s="79" t="s">
        <v>54</v>
      </c>
      <c r="B94" s="79" t="s">
        <v>145</v>
      </c>
      <c r="C94" s="158">
        <v>-13.438219696434</v>
      </c>
      <c r="D94" s="158">
        <v>-13.912778679189</v>
      </c>
    </row>
    <row r="95" spans="1:4">
      <c r="A95" s="79" t="s">
        <v>54</v>
      </c>
      <c r="B95" s="79" t="s">
        <v>146</v>
      </c>
      <c r="C95" s="158">
        <v>-0.59331036085</v>
      </c>
      <c r="D95" s="158">
        <v>-13.615185774740601</v>
      </c>
    </row>
    <row r="96" spans="1:4">
      <c r="A96" s="79" t="s">
        <v>54</v>
      </c>
      <c r="B96" s="79" t="s">
        <v>147</v>
      </c>
      <c r="C96" s="158">
        <v>-19.969312335119</v>
      </c>
      <c r="D96" s="158">
        <v>-14.663223224382101</v>
      </c>
    </row>
    <row r="97" spans="1:4">
      <c r="A97" s="79" t="s">
        <v>54</v>
      </c>
      <c r="B97" s="79" t="s">
        <v>148</v>
      </c>
      <c r="C97" s="158">
        <v>-14.436504227456</v>
      </c>
      <c r="D97" s="158">
        <v>-15.3378981665422</v>
      </c>
    </row>
    <row r="98" spans="1:4">
      <c r="A98" s="79" t="s">
        <v>54</v>
      </c>
      <c r="B98" s="79" t="s">
        <v>149</v>
      </c>
      <c r="C98" s="158">
        <v>-7.8414003749240004</v>
      </c>
      <c r="D98" s="158">
        <v>-14.842506135043299</v>
      </c>
    </row>
    <row r="99" spans="1:4">
      <c r="A99" s="79" t="s">
        <v>54</v>
      </c>
      <c r="B99" s="79" t="s">
        <v>150</v>
      </c>
      <c r="C99" s="158">
        <v>-6.9249327695289997</v>
      </c>
      <c r="D99" s="158">
        <v>-14.1147609946338</v>
      </c>
    </row>
    <row r="100" spans="1:4">
      <c r="A100" s="79" t="s">
        <v>54</v>
      </c>
      <c r="B100" s="79" t="s">
        <v>151</v>
      </c>
      <c r="C100" s="158">
        <v>0.21262708700499999</v>
      </c>
      <c r="D100" s="158">
        <v>-13.421546938851099</v>
      </c>
    </row>
    <row r="101" spans="1:4">
      <c r="A101" s="79" t="s">
        <v>54</v>
      </c>
      <c r="B101" s="79" t="s">
        <v>152</v>
      </c>
      <c r="C101" s="158">
        <v>-2.352209158815</v>
      </c>
      <c r="D101" s="158">
        <v>-12.015702173605099</v>
      </c>
    </row>
    <row r="102" spans="1:4">
      <c r="A102" s="79" t="s">
        <v>611</v>
      </c>
      <c r="B102" s="79" t="s">
        <v>141</v>
      </c>
      <c r="C102" s="158">
        <v>5.1195044301500001</v>
      </c>
      <c r="D102" s="158">
        <v>-9.9061848556262504</v>
      </c>
    </row>
    <row r="103" spans="1:4">
      <c r="A103" s="79" t="s">
        <v>54</v>
      </c>
      <c r="B103" s="79" t="s">
        <v>142</v>
      </c>
      <c r="C103" s="158">
        <v>6.1288685492030002</v>
      </c>
      <c r="D103" s="158">
        <v>-7.6666938668799203</v>
      </c>
    </row>
    <row r="104" spans="1:4">
      <c r="A104" s="79" t="s">
        <v>54</v>
      </c>
      <c r="B104" s="79" t="s">
        <v>143</v>
      </c>
      <c r="C104" s="158">
        <v>1.951468545719</v>
      </c>
      <c r="D104" s="158">
        <v>-7.1207224629649204</v>
      </c>
    </row>
    <row r="105" spans="1:4">
      <c r="A105" s="79" t="s">
        <v>54</v>
      </c>
      <c r="B105" s="79" t="s">
        <v>144</v>
      </c>
      <c r="C105" s="158">
        <v>63.079486556680997</v>
      </c>
      <c r="D105" s="158">
        <v>0.91133885380258295</v>
      </c>
    </row>
  </sheetData>
  <mergeCells count="1">
    <mergeCell ref="H1:I1"/>
  </mergeCells>
  <hyperlinks>
    <hyperlink ref="H1:I1" location="Index!A1" display="Regresar al Índice" xr:uid="{1DDD6DCB-CEBA-472C-AF69-4292EB26D64E}"/>
  </hyperlink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C3A5B-A07A-44E0-9B66-DF3C10906563}">
  <sheetPr codeName="Hoja151"/>
  <dimension ref="A1:I38"/>
  <sheetViews>
    <sheetView workbookViewId="0">
      <selection activeCell="B19" sqref="B19"/>
    </sheetView>
  </sheetViews>
  <sheetFormatPr baseColWidth="10" defaultColWidth="9.140625" defaultRowHeight="12"/>
  <cols>
    <col min="1" max="16384" width="9.140625" style="79"/>
  </cols>
  <sheetData>
    <row r="1" spans="1:9" ht="15">
      <c r="A1" t="s">
        <v>1886</v>
      </c>
      <c r="H1" s="688" t="s">
        <v>38</v>
      </c>
      <c r="I1" s="688"/>
    </row>
    <row r="2" spans="1:9">
      <c r="A2" s="79" t="s">
        <v>905</v>
      </c>
    </row>
    <row r="5" spans="1:9">
      <c r="A5" s="79" t="s">
        <v>2</v>
      </c>
      <c r="B5" s="79" t="s">
        <v>52</v>
      </c>
    </row>
    <row r="6" spans="1:9">
      <c r="A6" s="79" t="s">
        <v>30</v>
      </c>
      <c r="B6" s="158">
        <v>-30.706176971279</v>
      </c>
    </row>
    <row r="7" spans="1:9">
      <c r="A7" s="79" t="s">
        <v>18</v>
      </c>
      <c r="B7" s="158">
        <v>-29.293348828660001</v>
      </c>
    </row>
    <row r="8" spans="1:9">
      <c r="A8" s="79" t="s">
        <v>27</v>
      </c>
      <c r="B8" s="158">
        <v>-10.114719294585999</v>
      </c>
    </row>
    <row r="9" spans="1:9">
      <c r="A9" s="79" t="s">
        <v>29</v>
      </c>
      <c r="B9" s="158">
        <v>-7.2040411847110004</v>
      </c>
    </row>
    <row r="10" spans="1:9">
      <c r="A10" s="79" t="s">
        <v>11</v>
      </c>
      <c r="B10" s="158">
        <v>11.259750016322</v>
      </c>
    </row>
    <row r="11" spans="1:9">
      <c r="A11" s="79" t="s">
        <v>3</v>
      </c>
      <c r="B11" s="158">
        <v>19.21494374653</v>
      </c>
    </row>
    <row r="12" spans="1:9">
      <c r="A12" s="79" t="s">
        <v>13</v>
      </c>
      <c r="B12" s="158">
        <v>21.235367390475002</v>
      </c>
    </row>
    <row r="13" spans="1:9">
      <c r="A13" s="79" t="s">
        <v>9</v>
      </c>
      <c r="B13" s="158">
        <v>30.00892911095</v>
      </c>
    </row>
    <row r="14" spans="1:9">
      <c r="A14" s="79" t="s">
        <v>10</v>
      </c>
      <c r="B14" s="158">
        <v>33.599455999527997</v>
      </c>
    </row>
    <row r="15" spans="1:9">
      <c r="A15" s="79" t="s">
        <v>17</v>
      </c>
      <c r="B15" s="158">
        <v>34.461511332145001</v>
      </c>
    </row>
    <row r="16" spans="1:9">
      <c r="A16" s="79" t="s">
        <v>8</v>
      </c>
      <c r="B16" s="158">
        <v>39.783804189366997</v>
      </c>
    </row>
    <row r="17" spans="1:2">
      <c r="A17" s="79" t="s">
        <v>1</v>
      </c>
      <c r="B17" s="158">
        <v>44.884543714708997</v>
      </c>
    </row>
    <row r="18" spans="1:2">
      <c r="A18" s="79" t="s">
        <v>24</v>
      </c>
      <c r="B18" s="158">
        <v>45.836370184800003</v>
      </c>
    </row>
    <row r="19" spans="1:2">
      <c r="A19" s="79" t="s">
        <v>25</v>
      </c>
      <c r="B19" s="158">
        <v>46.799270891817997</v>
      </c>
    </row>
    <row r="20" spans="1:2">
      <c r="A20" s="79" t="s">
        <v>5</v>
      </c>
      <c r="B20" s="158">
        <v>47.659329409080001</v>
      </c>
    </row>
    <row r="21" spans="1:2">
      <c r="A21" s="79" t="s">
        <v>4</v>
      </c>
      <c r="B21" s="158">
        <v>47.712329802451002</v>
      </c>
    </row>
    <row r="22" spans="1:2">
      <c r="A22" s="79" t="s">
        <v>26</v>
      </c>
      <c r="B22" s="158">
        <v>49.001492137638998</v>
      </c>
    </row>
    <row r="23" spans="1:2">
      <c r="A23" s="79" t="s">
        <v>31</v>
      </c>
      <c r="B23" s="158">
        <v>51.115646188981998</v>
      </c>
    </row>
    <row r="24" spans="1:2">
      <c r="A24" s="79" t="s">
        <v>14</v>
      </c>
      <c r="B24" s="158">
        <v>54.545787970753999</v>
      </c>
    </row>
    <row r="25" spans="1:2">
      <c r="A25" s="79" t="s">
        <v>12</v>
      </c>
      <c r="B25" s="158">
        <v>54.839659561822998</v>
      </c>
    </row>
    <row r="26" spans="1:2">
      <c r="A26" s="79" t="s">
        <v>16</v>
      </c>
      <c r="B26" s="158">
        <v>56.705778328251</v>
      </c>
    </row>
    <row r="27" spans="1:2">
      <c r="A27" s="79" t="s">
        <v>22</v>
      </c>
      <c r="B27" s="158">
        <v>61.697547069831003</v>
      </c>
    </row>
    <row r="28" spans="1:2">
      <c r="A28" s="79" t="s">
        <v>0</v>
      </c>
      <c r="B28" s="158">
        <v>63.079486556680997</v>
      </c>
    </row>
    <row r="29" spans="1:2">
      <c r="A29" s="79" t="s">
        <v>6</v>
      </c>
      <c r="B29" s="158">
        <v>63.079860623203999</v>
      </c>
    </row>
    <row r="30" spans="1:2">
      <c r="A30" s="79" t="s">
        <v>20</v>
      </c>
      <c r="B30" s="158">
        <v>66.621915995539993</v>
      </c>
    </row>
    <row r="31" spans="1:2">
      <c r="A31" s="79" t="s">
        <v>33</v>
      </c>
      <c r="B31" s="158">
        <v>83.361874856922</v>
      </c>
    </row>
    <row r="32" spans="1:2">
      <c r="A32" s="79" t="s">
        <v>32</v>
      </c>
      <c r="B32" s="158">
        <v>84.429341970883996</v>
      </c>
    </row>
    <row r="33" spans="1:2">
      <c r="A33" s="79" t="s">
        <v>23</v>
      </c>
      <c r="B33" s="158">
        <v>86.989338003493998</v>
      </c>
    </row>
    <row r="34" spans="1:2">
      <c r="A34" s="79" t="s">
        <v>19</v>
      </c>
      <c r="B34" s="158">
        <v>99.414231475128005</v>
      </c>
    </row>
    <row r="35" spans="1:2">
      <c r="A35" s="79" t="s">
        <v>7</v>
      </c>
      <c r="B35" s="158">
        <v>115.327658345033</v>
      </c>
    </row>
    <row r="36" spans="1:2">
      <c r="A36" s="79" t="s">
        <v>21</v>
      </c>
      <c r="B36" s="158">
        <v>120.98019430163799</v>
      </c>
    </row>
    <row r="37" spans="1:2">
      <c r="A37" s="79" t="s">
        <v>15</v>
      </c>
      <c r="B37" s="158">
        <v>126.146532927382</v>
      </c>
    </row>
    <row r="38" spans="1:2">
      <c r="A38" s="79" t="s">
        <v>28</v>
      </c>
      <c r="B38" s="158">
        <v>263.880385885213</v>
      </c>
    </row>
  </sheetData>
  <mergeCells count="1">
    <mergeCell ref="H1:I1"/>
  </mergeCells>
  <hyperlinks>
    <hyperlink ref="H1:I1" location="Index!A1" display="Regresar al Índice" xr:uid="{43A2FB25-5FBC-4082-AE4A-B8109EFA39D1}"/>
  </hyperlink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49326-894D-42E4-B742-194C7D3DC2BB}">
  <sheetPr codeName="Hoja152"/>
  <dimension ref="A1:I105"/>
  <sheetViews>
    <sheetView workbookViewId="0">
      <selection activeCell="B19" sqref="B19"/>
    </sheetView>
  </sheetViews>
  <sheetFormatPr baseColWidth="10" defaultColWidth="9.140625" defaultRowHeight="12"/>
  <cols>
    <col min="1" max="16384" width="9.140625" style="79"/>
  </cols>
  <sheetData>
    <row r="1" spans="1:9" ht="15">
      <c r="A1" t="s">
        <v>1887</v>
      </c>
      <c r="H1" s="688" t="s">
        <v>38</v>
      </c>
      <c r="I1" s="688"/>
    </row>
    <row r="2" spans="1:9">
      <c r="A2" s="79" t="s">
        <v>905</v>
      </c>
    </row>
    <row r="5" spans="1:9">
      <c r="A5" s="79" t="s">
        <v>325</v>
      </c>
      <c r="B5" s="79" t="s">
        <v>380</v>
      </c>
      <c r="C5" s="79" t="s">
        <v>52</v>
      </c>
      <c r="D5" s="79" t="s">
        <v>381</v>
      </c>
    </row>
    <row r="6" spans="1:9">
      <c r="A6" s="79" t="s">
        <v>61</v>
      </c>
      <c r="B6" s="79" t="s">
        <v>141</v>
      </c>
      <c r="C6" s="158">
        <v>4.3489202573360002</v>
      </c>
      <c r="D6" s="158">
        <v>5.2030018268585003</v>
      </c>
    </row>
    <row r="7" spans="1:9">
      <c r="A7" s="79" t="s">
        <v>54</v>
      </c>
      <c r="B7" s="79" t="s">
        <v>142</v>
      </c>
      <c r="C7" s="158">
        <v>7.6600232818999997E-2</v>
      </c>
      <c r="D7" s="158">
        <v>4.7129084066652496</v>
      </c>
    </row>
    <row r="8" spans="1:9">
      <c r="A8" s="79" t="s">
        <v>54</v>
      </c>
      <c r="B8" s="79" t="s">
        <v>143</v>
      </c>
      <c r="C8" s="158">
        <v>-5.3108417942540003</v>
      </c>
      <c r="D8" s="158">
        <v>3.6913771310699199</v>
      </c>
    </row>
    <row r="9" spans="1:9">
      <c r="A9" s="79" t="s">
        <v>54</v>
      </c>
      <c r="B9" s="79" t="s">
        <v>144</v>
      </c>
      <c r="C9" s="158">
        <v>9.7671910427820006</v>
      </c>
      <c r="D9" s="158">
        <v>4.2851864830180002</v>
      </c>
    </row>
    <row r="10" spans="1:9">
      <c r="A10" s="79" t="s">
        <v>54</v>
      </c>
      <c r="B10" s="79" t="s">
        <v>145</v>
      </c>
      <c r="C10" s="158">
        <v>-0.25048997584100002</v>
      </c>
      <c r="D10" s="158">
        <v>3.5709379982062499</v>
      </c>
    </row>
    <row r="11" spans="1:9">
      <c r="A11" s="79" t="s">
        <v>54</v>
      </c>
      <c r="B11" s="79" t="s">
        <v>146</v>
      </c>
      <c r="C11" s="158">
        <v>0.414181945913</v>
      </c>
      <c r="D11" s="158">
        <v>2.9637113286317498</v>
      </c>
    </row>
    <row r="12" spans="1:9">
      <c r="A12" s="79" t="s">
        <v>54</v>
      </c>
      <c r="B12" s="79" t="s">
        <v>147</v>
      </c>
      <c r="C12" s="158">
        <v>8.5279797886080004</v>
      </c>
      <c r="D12" s="158">
        <v>2.9195551092117502</v>
      </c>
    </row>
    <row r="13" spans="1:9">
      <c r="A13" s="79" t="s">
        <v>54</v>
      </c>
      <c r="B13" s="79" t="s">
        <v>148</v>
      </c>
      <c r="C13" s="158">
        <v>9.3677382741400006</v>
      </c>
      <c r="D13" s="158">
        <v>3.4001782393149198</v>
      </c>
    </row>
    <row r="14" spans="1:9">
      <c r="A14" s="79" t="s">
        <v>54</v>
      </c>
      <c r="B14" s="79" t="s">
        <v>149</v>
      </c>
      <c r="C14" s="158">
        <v>8.7004126259800003</v>
      </c>
      <c r="D14" s="158">
        <v>4.0923652020182502</v>
      </c>
    </row>
    <row r="15" spans="1:9">
      <c r="A15" s="79" t="s">
        <v>54</v>
      </c>
      <c r="B15" s="79" t="s">
        <v>150</v>
      </c>
      <c r="C15" s="158">
        <v>10.34924064954</v>
      </c>
      <c r="D15" s="158">
        <v>4.46257160278883</v>
      </c>
    </row>
    <row r="16" spans="1:9">
      <c r="A16" s="79" t="s">
        <v>54</v>
      </c>
      <c r="B16" s="79" t="s">
        <v>151</v>
      </c>
      <c r="C16" s="158">
        <v>8.4343364250769994</v>
      </c>
      <c r="D16" s="158">
        <v>4.8845035536329204</v>
      </c>
    </row>
    <row r="17" spans="1:4">
      <c r="A17" s="79" t="s">
        <v>54</v>
      </c>
      <c r="B17" s="79" t="s">
        <v>152</v>
      </c>
      <c r="C17" s="158">
        <v>7.3452593744070001</v>
      </c>
      <c r="D17" s="158">
        <v>5.1475440705422502</v>
      </c>
    </row>
    <row r="18" spans="1:4">
      <c r="A18" s="79" t="s">
        <v>74</v>
      </c>
      <c r="B18" s="79" t="s">
        <v>141</v>
      </c>
      <c r="C18" s="158">
        <v>12.680113729624001</v>
      </c>
      <c r="D18" s="158">
        <v>5.8418101932329201</v>
      </c>
    </row>
    <row r="19" spans="1:4">
      <c r="A19" s="79" t="s">
        <v>54</v>
      </c>
      <c r="B19" s="79" t="s">
        <v>142</v>
      </c>
      <c r="C19" s="158">
        <v>10.473156860633001</v>
      </c>
      <c r="D19" s="158">
        <v>6.7081899122174198</v>
      </c>
    </row>
    <row r="20" spans="1:4">
      <c r="A20" s="79" t="s">
        <v>54</v>
      </c>
      <c r="B20" s="79" t="s">
        <v>143</v>
      </c>
      <c r="C20" s="158">
        <v>17.077470749659</v>
      </c>
      <c r="D20" s="158">
        <v>8.5738826242101691</v>
      </c>
    </row>
    <row r="21" spans="1:4">
      <c r="A21" s="79" t="s">
        <v>54</v>
      </c>
      <c r="B21" s="79" t="s">
        <v>144</v>
      </c>
      <c r="C21" s="158">
        <v>10.079511581607999</v>
      </c>
      <c r="D21" s="158">
        <v>8.5999093357789995</v>
      </c>
    </row>
    <row r="22" spans="1:4">
      <c r="A22" s="79" t="s">
        <v>54</v>
      </c>
      <c r="B22" s="79" t="s">
        <v>145</v>
      </c>
      <c r="C22" s="158">
        <v>19.197006346479</v>
      </c>
      <c r="D22" s="158">
        <v>10.2205340293057</v>
      </c>
    </row>
    <row r="23" spans="1:4">
      <c r="A23" s="79" t="s">
        <v>54</v>
      </c>
      <c r="B23" s="79" t="s">
        <v>146</v>
      </c>
      <c r="C23" s="158">
        <v>14.833927868124</v>
      </c>
      <c r="D23" s="158">
        <v>11.4221795228232</v>
      </c>
    </row>
    <row r="24" spans="1:4">
      <c r="A24" s="79" t="s">
        <v>54</v>
      </c>
      <c r="B24" s="79" t="s">
        <v>147</v>
      </c>
      <c r="C24" s="158">
        <v>12.099092145250999</v>
      </c>
      <c r="D24" s="158">
        <v>11.719772219210199</v>
      </c>
    </row>
    <row r="25" spans="1:4">
      <c r="A25" s="79" t="s">
        <v>54</v>
      </c>
      <c r="B25" s="79" t="s">
        <v>148</v>
      </c>
      <c r="C25" s="158">
        <v>7.1975498285670003</v>
      </c>
      <c r="D25" s="158">
        <v>11.538923182079101</v>
      </c>
    </row>
    <row r="26" spans="1:4">
      <c r="A26" s="79" t="s">
        <v>54</v>
      </c>
      <c r="B26" s="79" t="s">
        <v>149</v>
      </c>
      <c r="C26" s="158">
        <v>15.484539425609</v>
      </c>
      <c r="D26" s="158">
        <v>12.104267082048199</v>
      </c>
    </row>
    <row r="27" spans="1:4">
      <c r="A27" s="79" t="s">
        <v>54</v>
      </c>
      <c r="B27" s="79" t="s">
        <v>150</v>
      </c>
      <c r="C27" s="158">
        <v>9.2240688889739992</v>
      </c>
      <c r="D27" s="158">
        <v>12.010502768667701</v>
      </c>
    </row>
    <row r="28" spans="1:4">
      <c r="A28" s="79" t="s">
        <v>54</v>
      </c>
      <c r="B28" s="79" t="s">
        <v>151</v>
      </c>
      <c r="C28" s="158">
        <v>10.835902213498001</v>
      </c>
      <c r="D28" s="158">
        <v>12.2106332510361</v>
      </c>
    </row>
    <row r="29" spans="1:4">
      <c r="A29" s="79" t="s">
        <v>54</v>
      </c>
      <c r="B29" s="79" t="s">
        <v>152</v>
      </c>
      <c r="C29" s="158">
        <v>15.346587305072999</v>
      </c>
      <c r="D29" s="158">
        <v>12.877410578591601</v>
      </c>
    </row>
    <row r="30" spans="1:4">
      <c r="A30" s="79" t="s">
        <v>75</v>
      </c>
      <c r="B30" s="79" t="s">
        <v>141</v>
      </c>
      <c r="C30" s="158">
        <v>12.579979291078001</v>
      </c>
      <c r="D30" s="158">
        <v>12.8690660420461</v>
      </c>
    </row>
    <row r="31" spans="1:4">
      <c r="A31" s="79" t="s">
        <v>54</v>
      </c>
      <c r="B31" s="79" t="s">
        <v>142</v>
      </c>
      <c r="C31" s="158">
        <v>12.338401936385001</v>
      </c>
      <c r="D31" s="158">
        <v>13.0245031316921</v>
      </c>
    </row>
    <row r="32" spans="1:4">
      <c r="A32" s="79" t="s">
        <v>54</v>
      </c>
      <c r="B32" s="79" t="s">
        <v>143</v>
      </c>
      <c r="C32" s="158">
        <v>6.0906904064449998</v>
      </c>
      <c r="D32" s="158">
        <v>12.1089381030909</v>
      </c>
    </row>
    <row r="33" spans="1:4">
      <c r="A33" s="79" t="s">
        <v>54</v>
      </c>
      <c r="B33" s="79" t="s">
        <v>144</v>
      </c>
      <c r="C33" s="158">
        <v>3.9902437958910002</v>
      </c>
      <c r="D33" s="158">
        <v>11.6014991209478</v>
      </c>
    </row>
    <row r="34" spans="1:4">
      <c r="A34" s="79" t="s">
        <v>54</v>
      </c>
      <c r="B34" s="79" t="s">
        <v>145</v>
      </c>
      <c r="C34" s="158">
        <v>0.95965604435399998</v>
      </c>
      <c r="D34" s="158">
        <v>10.0817199291041</v>
      </c>
    </row>
    <row r="35" spans="1:4">
      <c r="A35" s="79" t="s">
        <v>54</v>
      </c>
      <c r="B35" s="79" t="s">
        <v>146</v>
      </c>
      <c r="C35" s="158">
        <v>3.5025245015099999</v>
      </c>
      <c r="D35" s="158">
        <v>9.1374363152195794</v>
      </c>
    </row>
    <row r="36" spans="1:4">
      <c r="A36" s="79" t="s">
        <v>54</v>
      </c>
      <c r="B36" s="79" t="s">
        <v>147</v>
      </c>
      <c r="C36" s="158">
        <v>4.3469889429709996</v>
      </c>
      <c r="D36" s="158">
        <v>8.4914277150295803</v>
      </c>
    </row>
    <row r="37" spans="1:4">
      <c r="A37" s="79" t="s">
        <v>54</v>
      </c>
      <c r="B37" s="79" t="s">
        <v>148</v>
      </c>
      <c r="C37" s="158">
        <v>3.3938254823110001</v>
      </c>
      <c r="D37" s="158">
        <v>8.1744506861749198</v>
      </c>
    </row>
    <row r="38" spans="1:4">
      <c r="A38" s="79" t="s">
        <v>54</v>
      </c>
      <c r="B38" s="79" t="s">
        <v>149</v>
      </c>
      <c r="C38" s="158">
        <v>2.5701378982110001</v>
      </c>
      <c r="D38" s="158">
        <v>7.0982505588917499</v>
      </c>
    </row>
    <row r="39" spans="1:4">
      <c r="A39" s="79" t="s">
        <v>54</v>
      </c>
      <c r="B39" s="79" t="s">
        <v>150</v>
      </c>
      <c r="C39" s="158">
        <v>1.2488634896020001</v>
      </c>
      <c r="D39" s="158">
        <v>6.4336501089440796</v>
      </c>
    </row>
    <row r="40" spans="1:4">
      <c r="A40" s="79" t="s">
        <v>54</v>
      </c>
      <c r="B40" s="79" t="s">
        <v>151</v>
      </c>
      <c r="C40" s="158">
        <v>1.086601381685</v>
      </c>
      <c r="D40" s="158">
        <v>5.6212083729596696</v>
      </c>
    </row>
    <row r="41" spans="1:4">
      <c r="A41" s="79" t="s">
        <v>54</v>
      </c>
      <c r="B41" s="79" t="s">
        <v>152</v>
      </c>
      <c r="C41" s="158">
        <v>3.7328593976479998</v>
      </c>
      <c r="D41" s="158">
        <v>4.6533977140075802</v>
      </c>
    </row>
    <row r="42" spans="1:4">
      <c r="A42" s="79" t="s">
        <v>76</v>
      </c>
      <c r="B42" s="79" t="s">
        <v>141</v>
      </c>
      <c r="C42" s="158">
        <v>-1.5746713182959999</v>
      </c>
      <c r="D42" s="158">
        <v>3.4738434965597502</v>
      </c>
    </row>
    <row r="43" spans="1:4">
      <c r="A43" s="79" t="s">
        <v>54</v>
      </c>
      <c r="B43" s="79" t="s">
        <v>142</v>
      </c>
      <c r="C43" s="158">
        <v>1.6674516505179999</v>
      </c>
      <c r="D43" s="158">
        <v>2.5845976394041701</v>
      </c>
    </row>
    <row r="44" spans="1:4">
      <c r="A44" s="79" t="s">
        <v>54</v>
      </c>
      <c r="B44" s="79" t="s">
        <v>143</v>
      </c>
      <c r="C44" s="158">
        <v>0.22801847866200001</v>
      </c>
      <c r="D44" s="158">
        <v>2.0960416454222499</v>
      </c>
    </row>
    <row r="45" spans="1:4">
      <c r="A45" s="79" t="s">
        <v>54</v>
      </c>
      <c r="B45" s="79" t="s">
        <v>144</v>
      </c>
      <c r="C45" s="158">
        <v>5.4623510406750002</v>
      </c>
      <c r="D45" s="158">
        <v>2.2187172491542499</v>
      </c>
    </row>
    <row r="46" spans="1:4">
      <c r="A46" s="79" t="s">
        <v>54</v>
      </c>
      <c r="B46" s="79" t="s">
        <v>145</v>
      </c>
      <c r="C46" s="158">
        <v>1.1083766527600001</v>
      </c>
      <c r="D46" s="158">
        <v>2.2311106331880799</v>
      </c>
    </row>
    <row r="47" spans="1:4">
      <c r="A47" s="79" t="s">
        <v>54</v>
      </c>
      <c r="B47" s="79" t="s">
        <v>146</v>
      </c>
      <c r="C47" s="158">
        <v>2.4506220970310002</v>
      </c>
      <c r="D47" s="158">
        <v>2.1434520994814998</v>
      </c>
    </row>
    <row r="48" spans="1:4">
      <c r="A48" s="79" t="s">
        <v>54</v>
      </c>
      <c r="B48" s="79" t="s">
        <v>147</v>
      </c>
      <c r="C48" s="158">
        <v>-1.7373297163949999</v>
      </c>
      <c r="D48" s="158">
        <v>1.6364255445343301</v>
      </c>
    </row>
    <row r="49" spans="1:4">
      <c r="A49" s="79" t="s">
        <v>54</v>
      </c>
      <c r="B49" s="79" t="s">
        <v>148</v>
      </c>
      <c r="C49" s="158">
        <v>2.2408095532269998</v>
      </c>
      <c r="D49" s="158">
        <v>1.54034088377733</v>
      </c>
    </row>
    <row r="50" spans="1:4">
      <c r="A50" s="79" t="s">
        <v>54</v>
      </c>
      <c r="B50" s="79" t="s">
        <v>149</v>
      </c>
      <c r="C50" s="158">
        <v>-1.300163556604</v>
      </c>
      <c r="D50" s="158">
        <v>1.2178157625427499</v>
      </c>
    </row>
    <row r="51" spans="1:4">
      <c r="A51" s="79" t="s">
        <v>54</v>
      </c>
      <c r="B51" s="79" t="s">
        <v>150</v>
      </c>
      <c r="C51" s="158">
        <v>-4.9650500094499996</v>
      </c>
      <c r="D51" s="158">
        <v>0.69998963762175004</v>
      </c>
    </row>
    <row r="52" spans="1:4">
      <c r="A52" s="79" t="s">
        <v>54</v>
      </c>
      <c r="B52" s="79" t="s">
        <v>151</v>
      </c>
      <c r="C52" s="158">
        <v>-2.983339326092</v>
      </c>
      <c r="D52" s="158">
        <v>0.36082791197366698</v>
      </c>
    </row>
    <row r="53" spans="1:4">
      <c r="A53" s="79" t="s">
        <v>54</v>
      </c>
      <c r="B53" s="79" t="s">
        <v>152</v>
      </c>
      <c r="C53" s="158">
        <v>-3.4788638933399998</v>
      </c>
      <c r="D53" s="158">
        <v>-0.24014902894199999</v>
      </c>
    </row>
    <row r="54" spans="1:4">
      <c r="A54" s="79" t="s">
        <v>77</v>
      </c>
      <c r="B54" s="79" t="s">
        <v>141</v>
      </c>
      <c r="C54" s="158">
        <v>-2.5266574474349999</v>
      </c>
      <c r="D54" s="158">
        <v>-0.31948120637025001</v>
      </c>
    </row>
    <row r="55" spans="1:4">
      <c r="A55" s="79" t="s">
        <v>54</v>
      </c>
      <c r="B55" s="79" t="s">
        <v>142</v>
      </c>
      <c r="C55" s="158">
        <v>-1.148466086182</v>
      </c>
      <c r="D55" s="158">
        <v>-0.55414101776191704</v>
      </c>
    </row>
    <row r="56" spans="1:4">
      <c r="A56" s="79" t="s">
        <v>54</v>
      </c>
      <c r="B56" s="79" t="s">
        <v>143</v>
      </c>
      <c r="C56" s="158">
        <v>6.9781305877650004</v>
      </c>
      <c r="D56" s="158">
        <v>8.3683246633334592E-3</v>
      </c>
    </row>
    <row r="57" spans="1:4">
      <c r="A57" s="79" t="s">
        <v>54</v>
      </c>
      <c r="B57" s="79" t="s">
        <v>144</v>
      </c>
      <c r="C57" s="158">
        <v>-4.3076084997270003</v>
      </c>
      <c r="D57" s="158">
        <v>-0.80579497037016701</v>
      </c>
    </row>
    <row r="58" spans="1:4">
      <c r="A58" s="79" t="s">
        <v>54</v>
      </c>
      <c r="B58" s="79" t="s">
        <v>145</v>
      </c>
      <c r="C58" s="158">
        <v>4.2505944914939997</v>
      </c>
      <c r="D58" s="158">
        <v>-0.54394348380900004</v>
      </c>
    </row>
    <row r="59" spans="1:4">
      <c r="A59" s="79" t="s">
        <v>54</v>
      </c>
      <c r="B59" s="79" t="s">
        <v>146</v>
      </c>
      <c r="C59" s="158">
        <v>5.4746458269370004</v>
      </c>
      <c r="D59" s="158">
        <v>-0.29194150631683302</v>
      </c>
    </row>
    <row r="60" spans="1:4">
      <c r="A60" s="79" t="s">
        <v>54</v>
      </c>
      <c r="B60" s="79" t="s">
        <v>147</v>
      </c>
      <c r="C60" s="158">
        <v>1.5350667587639999</v>
      </c>
      <c r="D60" s="158">
        <v>-1.9241800053583301E-2</v>
      </c>
    </row>
    <row r="61" spans="1:4">
      <c r="A61" s="79" t="s">
        <v>54</v>
      </c>
      <c r="B61" s="79" t="s">
        <v>148</v>
      </c>
      <c r="C61" s="158">
        <v>2.6969242121039998</v>
      </c>
      <c r="D61" s="158">
        <v>1.8767754852833399E-2</v>
      </c>
    </row>
    <row r="62" spans="1:4">
      <c r="A62" s="79" t="s">
        <v>54</v>
      </c>
      <c r="B62" s="79" t="s">
        <v>149</v>
      </c>
      <c r="C62" s="158">
        <v>0.178634394847</v>
      </c>
      <c r="D62" s="158">
        <v>0.14200091747374999</v>
      </c>
    </row>
    <row r="63" spans="1:4">
      <c r="A63" s="79" t="s">
        <v>54</v>
      </c>
      <c r="B63" s="79" t="s">
        <v>150</v>
      </c>
      <c r="C63" s="158">
        <v>1.2554892962299999</v>
      </c>
      <c r="D63" s="158">
        <v>0.66037919294708303</v>
      </c>
    </row>
    <row r="64" spans="1:4">
      <c r="A64" s="79" t="s">
        <v>54</v>
      </c>
      <c r="B64" s="79" t="s">
        <v>151</v>
      </c>
      <c r="C64" s="158">
        <v>0.95841020342100003</v>
      </c>
      <c r="D64" s="158">
        <v>0.98885832040650001</v>
      </c>
    </row>
    <row r="65" spans="1:4">
      <c r="A65" s="79" t="s">
        <v>54</v>
      </c>
      <c r="B65" s="79" t="s">
        <v>152</v>
      </c>
      <c r="C65" s="158">
        <v>2.1213134304770001</v>
      </c>
      <c r="D65" s="158">
        <v>1.45553976405792</v>
      </c>
    </row>
    <row r="66" spans="1:4">
      <c r="A66" s="79" t="s">
        <v>78</v>
      </c>
      <c r="B66" s="79" t="s">
        <v>141</v>
      </c>
      <c r="C66" s="158">
        <v>5.5694111101689998</v>
      </c>
      <c r="D66" s="158">
        <v>2.13021214385825</v>
      </c>
    </row>
    <row r="67" spans="1:4">
      <c r="A67" s="79" t="s">
        <v>54</v>
      </c>
      <c r="B67" s="79" t="s">
        <v>142</v>
      </c>
      <c r="C67" s="158">
        <v>3.5053130072299998</v>
      </c>
      <c r="D67" s="158">
        <v>2.5180270683092498</v>
      </c>
    </row>
    <row r="68" spans="1:4">
      <c r="A68" s="79" t="s">
        <v>54</v>
      </c>
      <c r="B68" s="79" t="s">
        <v>143</v>
      </c>
      <c r="C68" s="158">
        <v>-1.2859741622480001</v>
      </c>
      <c r="D68" s="158">
        <v>1.82935167247483</v>
      </c>
    </row>
    <row r="69" spans="1:4">
      <c r="A69" s="79" t="s">
        <v>54</v>
      </c>
      <c r="B69" s="79" t="s">
        <v>144</v>
      </c>
      <c r="C69" s="158">
        <v>8.0724150042860003</v>
      </c>
      <c r="D69" s="158">
        <v>2.86102029780925</v>
      </c>
    </row>
    <row r="70" spans="1:4">
      <c r="A70" s="79" t="s">
        <v>54</v>
      </c>
      <c r="B70" s="79" t="s">
        <v>145</v>
      </c>
      <c r="C70" s="158">
        <v>2.5527360873760001</v>
      </c>
      <c r="D70" s="158">
        <v>2.7195320974660802</v>
      </c>
    </row>
    <row r="71" spans="1:4">
      <c r="A71" s="79" t="s">
        <v>54</v>
      </c>
      <c r="B71" s="79" t="s">
        <v>146</v>
      </c>
      <c r="C71" s="158">
        <v>1.8750396117070001</v>
      </c>
      <c r="D71" s="158">
        <v>2.4195649128635801</v>
      </c>
    </row>
    <row r="72" spans="1:4">
      <c r="A72" s="79" t="s">
        <v>54</v>
      </c>
      <c r="B72" s="79" t="s">
        <v>147</v>
      </c>
      <c r="C72" s="158">
        <v>2.966063474467</v>
      </c>
      <c r="D72" s="158">
        <v>2.5388146391721702</v>
      </c>
    </row>
    <row r="73" spans="1:4">
      <c r="A73" s="79" t="s">
        <v>54</v>
      </c>
      <c r="B73" s="79" t="s">
        <v>148</v>
      </c>
      <c r="C73" s="158">
        <v>3.8357377598369999</v>
      </c>
      <c r="D73" s="158">
        <v>2.6337157681499201</v>
      </c>
    </row>
    <row r="74" spans="1:4">
      <c r="A74" s="79" t="s">
        <v>54</v>
      </c>
      <c r="B74" s="79" t="s">
        <v>149</v>
      </c>
      <c r="C74" s="158">
        <v>1.6289063930759999</v>
      </c>
      <c r="D74" s="158">
        <v>2.7545717680023301</v>
      </c>
    </row>
    <row r="75" spans="1:4">
      <c r="A75" s="79" t="s">
        <v>54</v>
      </c>
      <c r="B75" s="79" t="s">
        <v>150</v>
      </c>
      <c r="C75" s="158">
        <v>4.6200976680750001</v>
      </c>
      <c r="D75" s="158">
        <v>3.03495579898942</v>
      </c>
    </row>
    <row r="76" spans="1:4">
      <c r="A76" s="79" t="s">
        <v>54</v>
      </c>
      <c r="B76" s="79" t="s">
        <v>151</v>
      </c>
      <c r="C76" s="158">
        <v>0.82426498429399997</v>
      </c>
      <c r="D76" s="158">
        <v>3.0237770307288301</v>
      </c>
    </row>
    <row r="77" spans="1:4">
      <c r="A77" s="79" t="s">
        <v>54</v>
      </c>
      <c r="B77" s="79" t="s">
        <v>152</v>
      </c>
      <c r="C77" s="158">
        <v>-7.4485599003690002</v>
      </c>
      <c r="D77" s="158">
        <v>2.22628758649167</v>
      </c>
    </row>
    <row r="78" spans="1:4">
      <c r="A78" s="79" t="s">
        <v>79</v>
      </c>
      <c r="B78" s="79" t="s">
        <v>141</v>
      </c>
      <c r="C78" s="158">
        <v>-5.0790240586769997</v>
      </c>
      <c r="D78" s="158">
        <v>1.33891798908783</v>
      </c>
    </row>
    <row r="79" spans="1:4">
      <c r="A79" s="79" t="s">
        <v>54</v>
      </c>
      <c r="B79" s="79" t="s">
        <v>142</v>
      </c>
      <c r="C79" s="158">
        <v>-0.608950696194</v>
      </c>
      <c r="D79" s="158">
        <v>0.99606268046916702</v>
      </c>
    </row>
    <row r="80" spans="1:4">
      <c r="A80" s="79" t="s">
        <v>54</v>
      </c>
      <c r="B80" s="79" t="s">
        <v>143</v>
      </c>
      <c r="C80" s="158">
        <v>5.0371719096580003</v>
      </c>
      <c r="D80" s="158">
        <v>1.52299151979467</v>
      </c>
    </row>
    <row r="81" spans="1:4">
      <c r="A81" s="79" t="s">
        <v>54</v>
      </c>
      <c r="B81" s="79" t="s">
        <v>144</v>
      </c>
      <c r="C81" s="158">
        <v>1.7462428776379999</v>
      </c>
      <c r="D81" s="158">
        <v>0.99581050924066705</v>
      </c>
    </row>
    <row r="82" spans="1:4">
      <c r="A82" s="79" t="s">
        <v>54</v>
      </c>
      <c r="B82" s="79" t="s">
        <v>145</v>
      </c>
      <c r="C82" s="158">
        <v>4.5232405784739997</v>
      </c>
      <c r="D82" s="158">
        <v>1.1600192168321699</v>
      </c>
    </row>
    <row r="83" spans="1:4">
      <c r="A83" s="79" t="s">
        <v>54</v>
      </c>
      <c r="B83" s="79" t="s">
        <v>146</v>
      </c>
      <c r="C83" s="158">
        <v>0.56801287022299995</v>
      </c>
      <c r="D83" s="158">
        <v>1.0511003217085</v>
      </c>
    </row>
    <row r="84" spans="1:4">
      <c r="A84" s="79" t="s">
        <v>54</v>
      </c>
      <c r="B84" s="79" t="s">
        <v>147</v>
      </c>
      <c r="C84" s="158">
        <v>2.961637155669</v>
      </c>
      <c r="D84" s="158">
        <v>1.0507314618086701</v>
      </c>
    </row>
    <row r="85" spans="1:4">
      <c r="A85" s="79" t="s">
        <v>54</v>
      </c>
      <c r="B85" s="79" t="s">
        <v>148</v>
      </c>
      <c r="C85" s="158">
        <v>1.073665147604</v>
      </c>
      <c r="D85" s="158">
        <v>0.82055874412258301</v>
      </c>
    </row>
    <row r="86" spans="1:4">
      <c r="A86" s="79" t="s">
        <v>54</v>
      </c>
      <c r="B86" s="79" t="s">
        <v>149</v>
      </c>
      <c r="C86" s="158">
        <v>3.2498191626250001</v>
      </c>
      <c r="D86" s="158">
        <v>0.95563480825166702</v>
      </c>
    </row>
    <row r="87" spans="1:4">
      <c r="A87" s="79" t="s">
        <v>54</v>
      </c>
      <c r="B87" s="79" t="s">
        <v>150</v>
      </c>
      <c r="C87" s="158">
        <v>1.2271014657120001</v>
      </c>
      <c r="D87" s="158">
        <v>0.67288512472141704</v>
      </c>
    </row>
    <row r="88" spans="1:4">
      <c r="A88" s="79" t="s">
        <v>54</v>
      </c>
      <c r="B88" s="79" t="s">
        <v>151</v>
      </c>
      <c r="C88" s="158">
        <v>3.2376701507610002</v>
      </c>
      <c r="D88" s="158">
        <v>0.87400222192699994</v>
      </c>
    </row>
    <row r="89" spans="1:4">
      <c r="A89" s="79" t="s">
        <v>54</v>
      </c>
      <c r="B89" s="79" t="s">
        <v>152</v>
      </c>
      <c r="C89" s="158">
        <v>6.5881410630969999</v>
      </c>
      <c r="D89" s="158">
        <v>2.0437273022158302</v>
      </c>
    </row>
    <row r="90" spans="1:4">
      <c r="A90" s="79" t="s">
        <v>80</v>
      </c>
      <c r="B90" s="79" t="s">
        <v>141</v>
      </c>
      <c r="C90" s="158">
        <v>0.36309551980600002</v>
      </c>
      <c r="D90" s="158">
        <v>2.4972372670894201</v>
      </c>
    </row>
    <row r="91" spans="1:4">
      <c r="A91" s="79" t="s">
        <v>54</v>
      </c>
      <c r="B91" s="79" t="s">
        <v>142</v>
      </c>
      <c r="C91" s="158">
        <v>-2.8684504053280002</v>
      </c>
      <c r="D91" s="158">
        <v>2.3089456246615798</v>
      </c>
    </row>
    <row r="92" spans="1:4">
      <c r="A92" s="79" t="s">
        <v>54</v>
      </c>
      <c r="B92" s="79" t="s">
        <v>143</v>
      </c>
      <c r="C92" s="158">
        <v>-6.2356242369150001</v>
      </c>
      <c r="D92" s="158">
        <v>1.3695459457804999</v>
      </c>
    </row>
    <row r="93" spans="1:4">
      <c r="A93" s="79" t="s">
        <v>54</v>
      </c>
      <c r="B93" s="79" t="s">
        <v>144</v>
      </c>
      <c r="C93" s="158">
        <v>-26.014805538996001</v>
      </c>
      <c r="D93" s="158">
        <v>-0.94387475560566703</v>
      </c>
    </row>
    <row r="94" spans="1:4">
      <c r="A94" s="79" t="s">
        <v>54</v>
      </c>
      <c r="B94" s="79" t="s">
        <v>145</v>
      </c>
      <c r="C94" s="158">
        <v>-26.172070349721999</v>
      </c>
      <c r="D94" s="158">
        <v>-3.5018173329553299</v>
      </c>
    </row>
    <row r="95" spans="1:4">
      <c r="A95" s="79" t="s">
        <v>54</v>
      </c>
      <c r="B95" s="79" t="s">
        <v>146</v>
      </c>
      <c r="C95" s="158">
        <v>-15.277045545509999</v>
      </c>
      <c r="D95" s="158">
        <v>-4.8222388675997498</v>
      </c>
    </row>
    <row r="96" spans="1:4">
      <c r="A96" s="79" t="s">
        <v>54</v>
      </c>
      <c r="B96" s="79" t="s">
        <v>147</v>
      </c>
      <c r="C96" s="158">
        <v>-5.7633546629939998</v>
      </c>
      <c r="D96" s="158">
        <v>-5.5493215191549998</v>
      </c>
    </row>
    <row r="97" spans="1:4">
      <c r="A97" s="79" t="s">
        <v>54</v>
      </c>
      <c r="B97" s="79" t="s">
        <v>148</v>
      </c>
      <c r="C97" s="158">
        <v>-10.880521129224</v>
      </c>
      <c r="D97" s="158">
        <v>-6.5455037088906698</v>
      </c>
    </row>
    <row r="98" spans="1:4">
      <c r="A98" s="79" t="s">
        <v>54</v>
      </c>
      <c r="B98" s="79" t="s">
        <v>149</v>
      </c>
      <c r="C98" s="158">
        <v>-6.0077368602290004</v>
      </c>
      <c r="D98" s="158">
        <v>-7.3169667107951701</v>
      </c>
    </row>
    <row r="99" spans="1:4">
      <c r="A99" s="79" t="s">
        <v>54</v>
      </c>
      <c r="B99" s="79" t="s">
        <v>150</v>
      </c>
      <c r="C99" s="158">
        <v>-5.556760432121</v>
      </c>
      <c r="D99" s="158">
        <v>-7.8822885356145802</v>
      </c>
    </row>
    <row r="100" spans="1:4">
      <c r="A100" s="79" t="s">
        <v>54</v>
      </c>
      <c r="B100" s="79" t="s">
        <v>151</v>
      </c>
      <c r="C100" s="158">
        <v>-6.4493920088680001</v>
      </c>
      <c r="D100" s="158">
        <v>-8.6895437155836692</v>
      </c>
    </row>
    <row r="101" spans="1:4">
      <c r="A101" s="79" t="s">
        <v>54</v>
      </c>
      <c r="B101" s="79" t="s">
        <v>152</v>
      </c>
      <c r="C101" s="158">
        <v>2.0014184157180002</v>
      </c>
      <c r="D101" s="158">
        <v>-9.0717706028652501</v>
      </c>
    </row>
    <row r="102" spans="1:4">
      <c r="A102" s="79" t="s">
        <v>611</v>
      </c>
      <c r="B102" s="79" t="s">
        <v>141</v>
      </c>
      <c r="C102" s="158">
        <v>-1.0508672572640001</v>
      </c>
      <c r="D102" s="158">
        <v>-9.1896008342877504</v>
      </c>
    </row>
    <row r="103" spans="1:4">
      <c r="A103" s="79" t="s">
        <v>54</v>
      </c>
      <c r="B103" s="79" t="s">
        <v>142</v>
      </c>
      <c r="C103" s="158">
        <v>1.622722186754</v>
      </c>
      <c r="D103" s="158">
        <v>-8.8153364516142503</v>
      </c>
    </row>
    <row r="104" spans="1:4">
      <c r="A104" s="79" t="s">
        <v>54</v>
      </c>
      <c r="B104" s="79" t="s">
        <v>143</v>
      </c>
      <c r="C104" s="158">
        <v>3.2948584111089998</v>
      </c>
      <c r="D104" s="158">
        <v>-8.0211295642789207</v>
      </c>
    </row>
    <row r="105" spans="1:4">
      <c r="A105" s="79" t="s">
        <v>54</v>
      </c>
      <c r="B105" s="79" t="s">
        <v>144</v>
      </c>
      <c r="C105" s="158">
        <v>27.961587485612</v>
      </c>
      <c r="D105" s="158">
        <v>-3.5230968122282502</v>
      </c>
    </row>
  </sheetData>
  <mergeCells count="1">
    <mergeCell ref="H1:I1"/>
  </mergeCells>
  <hyperlinks>
    <hyperlink ref="H1:I1" location="Index!A1" display="Regresar al Índice" xr:uid="{C563BA3A-0185-4AAE-97BE-D821C5306E1D}"/>
  </hyperlink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0B6F2-FDD2-4F9A-896D-5AB6E26887DE}">
  <sheetPr codeName="Hoja153"/>
  <dimension ref="A1:I38"/>
  <sheetViews>
    <sheetView workbookViewId="0">
      <selection activeCell="B19" sqref="B19"/>
    </sheetView>
  </sheetViews>
  <sheetFormatPr baseColWidth="10" defaultColWidth="9.140625" defaultRowHeight="12"/>
  <cols>
    <col min="1" max="16384" width="9.140625" style="79"/>
  </cols>
  <sheetData>
    <row r="1" spans="1:9" ht="15">
      <c r="A1" t="s">
        <v>1888</v>
      </c>
      <c r="H1" s="688" t="s">
        <v>38</v>
      </c>
      <c r="I1" s="688"/>
    </row>
    <row r="2" spans="1:9">
      <c r="A2" s="79" t="s">
        <v>905</v>
      </c>
    </row>
    <row r="5" spans="1:9">
      <c r="A5" s="79" t="s">
        <v>2</v>
      </c>
      <c r="B5" s="79" t="s">
        <v>52</v>
      </c>
    </row>
    <row r="6" spans="1:9">
      <c r="A6" s="79" t="s">
        <v>28</v>
      </c>
      <c r="B6" s="158">
        <v>-9.8218981200230004</v>
      </c>
    </row>
    <row r="7" spans="1:9">
      <c r="A7" s="79" t="s">
        <v>15</v>
      </c>
      <c r="B7" s="158">
        <v>0.18360743966500001</v>
      </c>
    </row>
    <row r="8" spans="1:9">
      <c r="A8" s="79" t="s">
        <v>19</v>
      </c>
      <c r="B8" s="158">
        <v>3.4806841664210002</v>
      </c>
    </row>
    <row r="9" spans="1:9">
      <c r="A9" s="79" t="s">
        <v>11</v>
      </c>
      <c r="B9" s="158">
        <v>7.2692787036890003</v>
      </c>
    </row>
    <row r="10" spans="1:9">
      <c r="A10" s="79" t="s">
        <v>5</v>
      </c>
      <c r="B10" s="158">
        <v>9.7721322160239996</v>
      </c>
    </row>
    <row r="11" spans="1:9">
      <c r="A11" s="79" t="s">
        <v>24</v>
      </c>
      <c r="B11" s="158">
        <v>11.449902605988999</v>
      </c>
    </row>
    <row r="12" spans="1:9">
      <c r="A12" s="79" t="s">
        <v>7</v>
      </c>
      <c r="B12" s="158">
        <v>12.547020235625</v>
      </c>
    </row>
    <row r="13" spans="1:9">
      <c r="A13" s="79" t="s">
        <v>31</v>
      </c>
      <c r="B13" s="158">
        <v>13.510408233804</v>
      </c>
    </row>
    <row r="14" spans="1:9">
      <c r="A14" s="79" t="s">
        <v>32</v>
      </c>
      <c r="B14" s="158">
        <v>13.990471400753</v>
      </c>
    </row>
    <row r="15" spans="1:9">
      <c r="A15" s="79" t="s">
        <v>26</v>
      </c>
      <c r="B15" s="158">
        <v>17.898049642307999</v>
      </c>
    </row>
    <row r="16" spans="1:9">
      <c r="A16" s="79" t="s">
        <v>17</v>
      </c>
      <c r="B16" s="158">
        <v>18.615561199308001</v>
      </c>
    </row>
    <row r="17" spans="1:2">
      <c r="A17" s="79" t="s">
        <v>21</v>
      </c>
      <c r="B17" s="158">
        <v>20.713719952824999</v>
      </c>
    </row>
    <row r="18" spans="1:2">
      <c r="A18" s="79" t="s">
        <v>9</v>
      </c>
      <c r="B18" s="158">
        <v>21.608888585051002</v>
      </c>
    </row>
    <row r="19" spans="1:2">
      <c r="A19" s="79" t="s">
        <v>6</v>
      </c>
      <c r="B19" s="158">
        <v>21.870656370683999</v>
      </c>
    </row>
    <row r="20" spans="1:2">
      <c r="A20" s="79" t="s">
        <v>0</v>
      </c>
      <c r="B20" s="158">
        <v>27.961587485612</v>
      </c>
    </row>
    <row r="21" spans="1:2">
      <c r="A21" s="79" t="s">
        <v>12</v>
      </c>
      <c r="B21" s="158">
        <v>30.010023801025</v>
      </c>
    </row>
    <row r="22" spans="1:2">
      <c r="A22" s="79" t="s">
        <v>29</v>
      </c>
      <c r="B22" s="158">
        <v>30.178513603828002</v>
      </c>
    </row>
    <row r="23" spans="1:2">
      <c r="A23" s="79" t="s">
        <v>13</v>
      </c>
      <c r="B23" s="158">
        <v>38.86970010177</v>
      </c>
    </row>
    <row r="24" spans="1:2">
      <c r="A24" s="79" t="s">
        <v>16</v>
      </c>
      <c r="B24" s="158">
        <v>45.909377975927001</v>
      </c>
    </row>
    <row r="25" spans="1:2">
      <c r="A25" s="79" t="s">
        <v>1</v>
      </c>
      <c r="B25" s="158">
        <v>51.964125533710003</v>
      </c>
    </row>
    <row r="26" spans="1:2">
      <c r="A26" s="79" t="s">
        <v>30</v>
      </c>
      <c r="B26" s="158">
        <v>56.276018139727</v>
      </c>
    </row>
    <row r="27" spans="1:2">
      <c r="A27" s="79" t="s">
        <v>18</v>
      </c>
      <c r="B27" s="158">
        <v>57.149354332572997</v>
      </c>
    </row>
    <row r="28" spans="1:2">
      <c r="A28" s="79" t="s">
        <v>8</v>
      </c>
      <c r="B28" s="158">
        <v>57.297094819864</v>
      </c>
    </row>
    <row r="29" spans="1:2">
      <c r="A29" s="79" t="s">
        <v>27</v>
      </c>
      <c r="B29" s="158">
        <v>57.870385685393003</v>
      </c>
    </row>
    <row r="30" spans="1:2">
      <c r="A30" s="79" t="s">
        <v>23</v>
      </c>
      <c r="B30" s="158">
        <v>63.843525498544999</v>
      </c>
    </row>
    <row r="31" spans="1:2">
      <c r="A31" s="79" t="s">
        <v>20</v>
      </c>
      <c r="B31" s="158">
        <v>65.421114091806999</v>
      </c>
    </row>
    <row r="32" spans="1:2">
      <c r="A32" s="79" t="s">
        <v>33</v>
      </c>
      <c r="B32" s="158">
        <v>66.139509338379</v>
      </c>
    </row>
    <row r="33" spans="1:2">
      <c r="A33" s="79" t="s">
        <v>4</v>
      </c>
      <c r="B33" s="158">
        <v>69.168593383371999</v>
      </c>
    </row>
    <row r="34" spans="1:2">
      <c r="A34" s="79" t="s">
        <v>25</v>
      </c>
      <c r="B34" s="158">
        <v>83.367540002705994</v>
      </c>
    </row>
    <row r="35" spans="1:2">
      <c r="A35" s="79" t="s">
        <v>14</v>
      </c>
      <c r="B35" s="158">
        <v>91.718311120574995</v>
      </c>
    </row>
    <row r="36" spans="1:2">
      <c r="A36" s="79" t="s">
        <v>10</v>
      </c>
      <c r="B36" s="158">
        <v>98.154378482745997</v>
      </c>
    </row>
    <row r="37" spans="1:2">
      <c r="A37" s="79" t="s">
        <v>22</v>
      </c>
      <c r="B37" s="158">
        <v>160.116146361734</v>
      </c>
    </row>
    <row r="38" spans="1:2">
      <c r="A38" s="79" t="s">
        <v>3</v>
      </c>
      <c r="B38" s="158">
        <v>178.077229035648</v>
      </c>
    </row>
  </sheetData>
  <mergeCells count="1">
    <mergeCell ref="H1:I1"/>
  </mergeCells>
  <hyperlinks>
    <hyperlink ref="H1:I1" location="Index!A1" display="Regresar al Índice" xr:uid="{64D05A0D-712F-41F8-B9B3-18C99FE2A906}"/>
  </hyperlink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A2438-CE35-4FE6-AA6A-B6FD82A86A58}">
  <sheetPr codeName="Hoja21"/>
  <dimension ref="A1:I26"/>
  <sheetViews>
    <sheetView workbookViewId="0">
      <selection activeCell="B19" sqref="B19"/>
    </sheetView>
  </sheetViews>
  <sheetFormatPr baseColWidth="10" defaultRowHeight="12"/>
  <cols>
    <col min="1" max="1" width="31.140625" style="421" customWidth="1"/>
    <col min="2" max="2" width="16.5703125" style="421" customWidth="1"/>
    <col min="3" max="16384" width="11.42578125" style="421"/>
  </cols>
  <sheetData>
    <row r="1" spans="1:9" ht="15">
      <c r="A1" t="s">
        <v>1762</v>
      </c>
      <c r="H1" s="688" t="s">
        <v>38</v>
      </c>
      <c r="I1" s="688"/>
    </row>
    <row r="2" spans="1:9">
      <c r="A2" s="583" t="s">
        <v>1634</v>
      </c>
    </row>
    <row r="6" spans="1:9" ht="24">
      <c r="A6" s="584" t="s">
        <v>1544</v>
      </c>
      <c r="B6" s="585" t="s">
        <v>787</v>
      </c>
      <c r="C6" s="585" t="s">
        <v>1545</v>
      </c>
      <c r="D6" s="585" t="s">
        <v>1546</v>
      </c>
    </row>
    <row r="7" spans="1:9">
      <c r="A7" s="586" t="s">
        <v>1596</v>
      </c>
      <c r="B7" s="587" t="s">
        <v>1529</v>
      </c>
      <c r="C7" s="588">
        <v>84750</v>
      </c>
      <c r="D7" s="587">
        <v>4</v>
      </c>
    </row>
    <row r="8" spans="1:9">
      <c r="A8" s="586" t="s">
        <v>1563</v>
      </c>
      <c r="B8" s="421" t="s">
        <v>154</v>
      </c>
      <c r="C8" s="438">
        <v>68000</v>
      </c>
      <c r="D8" s="421">
        <v>4</v>
      </c>
    </row>
    <row r="9" spans="1:9">
      <c r="A9" s="586" t="s">
        <v>1597</v>
      </c>
      <c r="B9" s="587" t="s">
        <v>1529</v>
      </c>
      <c r="C9" s="588">
        <v>60000</v>
      </c>
      <c r="D9" s="587">
        <v>5</v>
      </c>
    </row>
    <row r="10" spans="1:9">
      <c r="A10" s="586" t="s">
        <v>1598</v>
      </c>
      <c r="B10" s="421" t="s">
        <v>154</v>
      </c>
      <c r="C10" s="438">
        <v>45318.181818181816</v>
      </c>
      <c r="D10" s="421">
        <v>11</v>
      </c>
    </row>
    <row r="11" spans="1:9">
      <c r="A11" s="586" t="s">
        <v>1599</v>
      </c>
      <c r="B11" s="587" t="s">
        <v>154</v>
      </c>
      <c r="C11" s="588">
        <v>43000</v>
      </c>
      <c r="D11" s="587">
        <v>3</v>
      </c>
    </row>
    <row r="12" spans="1:9">
      <c r="A12" s="586" t="s">
        <v>1600</v>
      </c>
      <c r="B12" s="421" t="s">
        <v>154</v>
      </c>
      <c r="C12" s="438">
        <v>42223.684210526313</v>
      </c>
      <c r="D12" s="421">
        <v>19</v>
      </c>
    </row>
    <row r="13" spans="1:9">
      <c r="A13" s="586" t="s">
        <v>1601</v>
      </c>
      <c r="B13" s="587" t="s">
        <v>154</v>
      </c>
      <c r="C13" s="588">
        <v>40104.860606060603</v>
      </c>
      <c r="D13" s="587">
        <v>330</v>
      </c>
    </row>
    <row r="14" spans="1:9">
      <c r="A14" s="586" t="s">
        <v>1602</v>
      </c>
      <c r="B14" s="421" t="s">
        <v>154</v>
      </c>
      <c r="C14" s="438">
        <v>37415.625</v>
      </c>
      <c r="D14" s="421">
        <v>8</v>
      </c>
    </row>
    <row r="15" spans="1:9">
      <c r="A15" s="586" t="s">
        <v>1603</v>
      </c>
      <c r="B15" s="587" t="s">
        <v>154</v>
      </c>
      <c r="C15" s="588">
        <v>36760</v>
      </c>
      <c r="D15" s="587">
        <v>3</v>
      </c>
    </row>
    <row r="16" spans="1:9">
      <c r="A16" s="586" t="s">
        <v>1604</v>
      </c>
      <c r="B16" s="421" t="s">
        <v>1529</v>
      </c>
      <c r="C16" s="438">
        <v>36681.25</v>
      </c>
      <c r="D16" s="421">
        <v>8</v>
      </c>
    </row>
    <row r="17" spans="1:4">
      <c r="A17" s="586" t="s">
        <v>1562</v>
      </c>
      <c r="B17" s="587" t="s">
        <v>57</v>
      </c>
      <c r="C17" s="588">
        <v>36338.4406779661</v>
      </c>
      <c r="D17" s="587">
        <v>59</v>
      </c>
    </row>
    <row r="18" spans="1:4">
      <c r="A18" s="586" t="s">
        <v>1558</v>
      </c>
      <c r="B18" s="421" t="s">
        <v>154</v>
      </c>
      <c r="C18" s="438">
        <v>33500</v>
      </c>
      <c r="D18" s="421">
        <v>5</v>
      </c>
    </row>
    <row r="19" spans="1:4">
      <c r="A19" s="586" t="s">
        <v>1605</v>
      </c>
      <c r="B19" s="587" t="s">
        <v>154</v>
      </c>
      <c r="C19" s="588">
        <v>33000</v>
      </c>
      <c r="D19" s="587">
        <v>5</v>
      </c>
    </row>
    <row r="20" spans="1:4">
      <c r="A20" s="586" t="s">
        <v>1606</v>
      </c>
      <c r="B20" s="421" t="s">
        <v>57</v>
      </c>
      <c r="C20" s="438">
        <v>32983.333333333336</v>
      </c>
      <c r="D20" s="421">
        <v>30</v>
      </c>
    </row>
    <row r="21" spans="1:4">
      <c r="A21" s="586" t="s">
        <v>1607</v>
      </c>
      <c r="B21" s="587" t="s">
        <v>154</v>
      </c>
      <c r="C21" s="588">
        <v>32868.468468468469</v>
      </c>
      <c r="D21" s="587">
        <v>111</v>
      </c>
    </row>
    <row r="22" spans="1:4">
      <c r="A22" s="586" t="s">
        <v>1608</v>
      </c>
      <c r="B22" s="421" t="s">
        <v>154</v>
      </c>
      <c r="C22" s="438">
        <v>32133.333333333332</v>
      </c>
      <c r="D22" s="421">
        <v>15</v>
      </c>
    </row>
    <row r="23" spans="1:4">
      <c r="A23" s="586" t="s">
        <v>1562</v>
      </c>
      <c r="B23" s="587" t="s">
        <v>154</v>
      </c>
      <c r="C23" s="588">
        <v>31950</v>
      </c>
      <c r="D23" s="587">
        <v>6</v>
      </c>
    </row>
    <row r="24" spans="1:4">
      <c r="A24" s="586" t="s">
        <v>1609</v>
      </c>
      <c r="B24" s="421" t="s">
        <v>154</v>
      </c>
      <c r="C24" s="438">
        <v>31266.666666666668</v>
      </c>
      <c r="D24" s="421">
        <v>3</v>
      </c>
    </row>
    <row r="25" spans="1:4">
      <c r="A25" s="586" t="s">
        <v>1610</v>
      </c>
      <c r="B25" s="587" t="s">
        <v>154</v>
      </c>
      <c r="C25" s="588">
        <v>31000</v>
      </c>
      <c r="D25" s="587">
        <v>4</v>
      </c>
    </row>
    <row r="26" spans="1:4">
      <c r="A26" s="586" t="s">
        <v>1611</v>
      </c>
      <c r="B26" s="421" t="s">
        <v>154</v>
      </c>
      <c r="C26" s="438">
        <v>29166.666666666668</v>
      </c>
      <c r="D26" s="421">
        <v>3</v>
      </c>
    </row>
  </sheetData>
  <mergeCells count="1">
    <mergeCell ref="H1:I1"/>
  </mergeCells>
  <hyperlinks>
    <hyperlink ref="H1:I1" location="Index!A1" display="Regresar al Índice" xr:uid="{16143E82-DAA6-447B-A05E-99F5620DD3F6}"/>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BE754-E69C-4C82-B4F2-F72006D7A47D}">
  <sheetPr codeName="Hoja154"/>
  <dimension ref="A1:I21"/>
  <sheetViews>
    <sheetView workbookViewId="0">
      <selection activeCell="B19" sqref="B19"/>
    </sheetView>
  </sheetViews>
  <sheetFormatPr baseColWidth="10" defaultColWidth="9.140625" defaultRowHeight="12"/>
  <cols>
    <col min="1" max="16384" width="9.140625" style="79"/>
  </cols>
  <sheetData>
    <row r="1" spans="1:9" ht="15">
      <c r="A1" t="s">
        <v>1889</v>
      </c>
      <c r="H1" s="688" t="s">
        <v>38</v>
      </c>
      <c r="I1" s="688"/>
    </row>
    <row r="2" spans="1:9">
      <c r="A2" s="79" t="s">
        <v>905</v>
      </c>
    </row>
    <row r="5" spans="1:9">
      <c r="A5" s="79" t="s">
        <v>137</v>
      </c>
      <c r="B5" s="79" t="s">
        <v>906</v>
      </c>
    </row>
    <row r="6" spans="1:9">
      <c r="A6" s="79" t="s">
        <v>964</v>
      </c>
      <c r="B6" s="159">
        <v>2246.341115529</v>
      </c>
    </row>
    <row r="7" spans="1:9">
      <c r="A7" s="79" t="s">
        <v>965</v>
      </c>
      <c r="B7" s="159">
        <v>2257.5376080400001</v>
      </c>
    </row>
    <row r="8" spans="1:9">
      <c r="A8" s="79" t="s">
        <v>966</v>
      </c>
      <c r="B8" s="159">
        <v>2612.2784244949999</v>
      </c>
    </row>
    <row r="9" spans="1:9">
      <c r="A9" s="79" t="s">
        <v>967</v>
      </c>
      <c r="B9" s="159">
        <v>1584.263298957</v>
      </c>
    </row>
    <row r="10" spans="1:9">
      <c r="A10" s="79" t="s">
        <v>968</v>
      </c>
      <c r="B10" s="159">
        <v>2254.4467395520001</v>
      </c>
    </row>
    <row r="11" spans="1:9">
      <c r="A11" s="79" t="s">
        <v>969</v>
      </c>
      <c r="B11" s="159">
        <v>2574.9967999109999</v>
      </c>
    </row>
    <row r="12" spans="1:9">
      <c r="A12" s="79" t="s">
        <v>970</v>
      </c>
      <c r="B12" s="159">
        <v>2660.4349968699998</v>
      </c>
    </row>
    <row r="13" spans="1:9">
      <c r="A13" s="79" t="s">
        <v>971</v>
      </c>
      <c r="B13" s="159">
        <v>2248.3396784309998</v>
      </c>
    </row>
    <row r="14" spans="1:9">
      <c r="A14" s="79" t="s">
        <v>972</v>
      </c>
      <c r="B14" s="159">
        <v>1977.752663881</v>
      </c>
    </row>
    <row r="15" spans="1:9">
      <c r="A15" s="79" t="s">
        <v>973</v>
      </c>
      <c r="B15" s="159">
        <v>2317.7733903530002</v>
      </c>
    </row>
    <row r="16" spans="1:9">
      <c r="A16" s="79" t="s">
        <v>974</v>
      </c>
      <c r="B16" s="159">
        <v>2146.7409138029998</v>
      </c>
    </row>
    <row r="17" spans="1:2">
      <c r="A17" s="79" t="s">
        <v>975</v>
      </c>
      <c r="B17" s="159">
        <v>2856.25875189</v>
      </c>
    </row>
    <row r="18" spans="1:2">
      <c r="A18" s="79" t="s">
        <v>976</v>
      </c>
      <c r="B18" s="159">
        <v>2100.354253905</v>
      </c>
    </row>
    <row r="19" spans="1:2">
      <c r="A19" s="79" t="s">
        <v>977</v>
      </c>
      <c r="B19" s="159">
        <v>1780.596483992</v>
      </c>
    </row>
    <row r="20" spans="1:2">
      <c r="A20" s="79" t="s">
        <v>1161</v>
      </c>
      <c r="B20" s="159">
        <v>1307.371234209</v>
      </c>
    </row>
    <row r="21" spans="1:2">
      <c r="A21" s="79" t="s">
        <v>978</v>
      </c>
      <c r="B21" s="159">
        <v>1248.675763365</v>
      </c>
    </row>
  </sheetData>
  <mergeCells count="1">
    <mergeCell ref="H1:I1"/>
  </mergeCells>
  <hyperlinks>
    <hyperlink ref="H1:I1" location="Index!A1" display="Regresar al Índice" xr:uid="{465E69DC-B39F-4B74-B072-F6446FEA90CE}"/>
  </hyperlink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AE2F3-C998-4673-9499-31445E9807FA}">
  <sheetPr codeName="Hoja167"/>
  <dimension ref="A1:I107"/>
  <sheetViews>
    <sheetView workbookViewId="0">
      <selection activeCell="B19" sqref="B19"/>
    </sheetView>
  </sheetViews>
  <sheetFormatPr baseColWidth="10" defaultColWidth="9.140625" defaultRowHeight="12"/>
  <cols>
    <col min="1" max="16384" width="9.140625" style="79"/>
  </cols>
  <sheetData>
    <row r="1" spans="1:9" ht="15">
      <c r="A1" t="s">
        <v>1890</v>
      </c>
      <c r="H1" s="688" t="s">
        <v>38</v>
      </c>
      <c r="I1" s="688"/>
    </row>
    <row r="2" spans="1:9">
      <c r="A2" s="79" t="s">
        <v>905</v>
      </c>
    </row>
    <row r="3" spans="1:9">
      <c r="A3" s="79" t="s">
        <v>907</v>
      </c>
    </row>
    <row r="5" spans="1:9">
      <c r="A5" s="79" t="s">
        <v>325</v>
      </c>
      <c r="B5" s="79" t="s">
        <v>380</v>
      </c>
      <c r="C5" s="79" t="s">
        <v>906</v>
      </c>
      <c r="D5" s="79" t="s">
        <v>908</v>
      </c>
    </row>
    <row r="6" spans="1:9">
      <c r="A6" s="79" t="s">
        <v>61</v>
      </c>
      <c r="B6" s="79" t="s">
        <v>141</v>
      </c>
      <c r="C6" s="159">
        <v>1894.489002693</v>
      </c>
      <c r="D6" s="159">
        <v>2527.46627940692</v>
      </c>
    </row>
    <row r="7" spans="1:9">
      <c r="A7" s="79" t="s">
        <v>54</v>
      </c>
      <c r="B7" s="79" t="s">
        <v>142</v>
      </c>
      <c r="C7" s="159">
        <v>2285.2278420080002</v>
      </c>
      <c r="D7" s="159">
        <v>2537.5607932408302</v>
      </c>
    </row>
    <row r="8" spans="1:9">
      <c r="A8" s="79" t="s">
        <v>54</v>
      </c>
      <c r="B8" s="79" t="s">
        <v>143</v>
      </c>
      <c r="C8" s="159">
        <v>1951.7494531350001</v>
      </c>
      <c r="D8" s="159">
        <v>2533.3422729833301</v>
      </c>
    </row>
    <row r="9" spans="1:9">
      <c r="A9" s="79" t="s">
        <v>54</v>
      </c>
      <c r="B9" s="79" t="s">
        <v>144</v>
      </c>
      <c r="C9" s="159">
        <v>2175.4812712859998</v>
      </c>
      <c r="D9" s="159">
        <v>2562.3897347269199</v>
      </c>
    </row>
    <row r="10" spans="1:9">
      <c r="A10" s="79" t="s">
        <v>54</v>
      </c>
      <c r="B10" s="79" t="s">
        <v>145</v>
      </c>
      <c r="C10" s="159">
        <v>2035.7041386769999</v>
      </c>
      <c r="D10" s="159">
        <v>2504.9085851989998</v>
      </c>
    </row>
    <row r="11" spans="1:9">
      <c r="A11" s="79" t="s">
        <v>54</v>
      </c>
      <c r="B11" s="79" t="s">
        <v>146</v>
      </c>
      <c r="C11" s="159">
        <v>2248.3396784309998</v>
      </c>
      <c r="D11" s="159">
        <v>2470.5673086624201</v>
      </c>
    </row>
    <row r="12" spans="1:9">
      <c r="A12" s="79" t="s">
        <v>54</v>
      </c>
      <c r="B12" s="79" t="s">
        <v>147</v>
      </c>
      <c r="C12" s="159">
        <v>2348.6737458900002</v>
      </c>
      <c r="D12" s="159">
        <v>2402.0975906121698</v>
      </c>
    </row>
    <row r="13" spans="1:9">
      <c r="A13" s="79" t="s">
        <v>54</v>
      </c>
      <c r="B13" s="79" t="s">
        <v>148</v>
      </c>
      <c r="C13" s="159">
        <v>2738.4397930810001</v>
      </c>
      <c r="D13" s="159">
        <v>2366.8384883630001</v>
      </c>
    </row>
    <row r="14" spans="1:9">
      <c r="A14" s="79" t="s">
        <v>54</v>
      </c>
      <c r="B14" s="79" t="s">
        <v>149</v>
      </c>
      <c r="C14" s="159">
        <v>2491.6026244730001</v>
      </c>
      <c r="D14" s="159">
        <v>2355.9231325444998</v>
      </c>
    </row>
    <row r="15" spans="1:9">
      <c r="A15" s="79" t="s">
        <v>54</v>
      </c>
      <c r="B15" s="79" t="s">
        <v>150</v>
      </c>
      <c r="C15" s="159">
        <v>2368.2431536099998</v>
      </c>
      <c r="D15" s="159">
        <v>2335.9764883971702</v>
      </c>
    </row>
    <row r="16" spans="1:9">
      <c r="A16" s="79" t="s">
        <v>54</v>
      </c>
      <c r="B16" s="79" t="s">
        <v>151</v>
      </c>
      <c r="C16" s="159">
        <v>2485.0202016819999</v>
      </c>
      <c r="D16" s="159">
        <v>2310.78935971192</v>
      </c>
    </row>
    <row r="17" spans="1:4">
      <c r="A17" s="79" t="s">
        <v>54</v>
      </c>
      <c r="B17" s="79" t="s">
        <v>152</v>
      </c>
      <c r="C17" s="159">
        <v>2407.3612207289998</v>
      </c>
      <c r="D17" s="159">
        <v>2285.8610104745799</v>
      </c>
    </row>
    <row r="18" spans="1:4">
      <c r="A18" s="79" t="s">
        <v>74</v>
      </c>
      <c r="B18" s="79" t="s">
        <v>141</v>
      </c>
      <c r="C18" s="159">
        <v>1574.013285857</v>
      </c>
      <c r="D18" s="159">
        <v>2259.1547007382501</v>
      </c>
    </row>
    <row r="19" spans="1:4">
      <c r="A19" s="79" t="s">
        <v>54</v>
      </c>
      <c r="B19" s="79" t="s">
        <v>142</v>
      </c>
      <c r="C19" s="159">
        <v>1679.347788495</v>
      </c>
      <c r="D19" s="159">
        <v>2208.66469627883</v>
      </c>
    </row>
    <row r="20" spans="1:4">
      <c r="A20" s="79" t="s">
        <v>54</v>
      </c>
      <c r="B20" s="79" t="s">
        <v>143</v>
      </c>
      <c r="C20" s="159">
        <v>1649.649151695</v>
      </c>
      <c r="D20" s="159">
        <v>2183.4896711588299</v>
      </c>
    </row>
    <row r="21" spans="1:4">
      <c r="A21" s="79" t="s">
        <v>54</v>
      </c>
      <c r="B21" s="79" t="s">
        <v>144</v>
      </c>
      <c r="C21" s="159">
        <v>1610.1070104119999</v>
      </c>
      <c r="D21" s="159">
        <v>2136.3751494193298</v>
      </c>
    </row>
    <row r="22" spans="1:4">
      <c r="A22" s="79" t="s">
        <v>54</v>
      </c>
      <c r="B22" s="79" t="s">
        <v>145</v>
      </c>
      <c r="C22" s="159">
        <v>1983.8585131570001</v>
      </c>
      <c r="D22" s="159">
        <v>2132.0546806259999</v>
      </c>
    </row>
    <row r="23" spans="1:4">
      <c r="A23" s="79" t="s">
        <v>54</v>
      </c>
      <c r="B23" s="79" t="s">
        <v>146</v>
      </c>
      <c r="C23" s="159">
        <v>1977.752663881</v>
      </c>
      <c r="D23" s="159">
        <v>2109.50576274683</v>
      </c>
    </row>
    <row r="24" spans="1:4">
      <c r="A24" s="79" t="s">
        <v>54</v>
      </c>
      <c r="B24" s="79" t="s">
        <v>147</v>
      </c>
      <c r="C24" s="159">
        <v>1689.822677398</v>
      </c>
      <c r="D24" s="159">
        <v>2054.60150703917</v>
      </c>
    </row>
    <row r="25" spans="1:4">
      <c r="A25" s="79" t="s">
        <v>54</v>
      </c>
      <c r="B25" s="79" t="s">
        <v>148</v>
      </c>
      <c r="C25" s="159">
        <v>2010.1212929789999</v>
      </c>
      <c r="D25" s="159">
        <v>1993.9082986973301</v>
      </c>
    </row>
    <row r="26" spans="1:4">
      <c r="A26" s="79" t="s">
        <v>54</v>
      </c>
      <c r="B26" s="79" t="s">
        <v>149</v>
      </c>
      <c r="C26" s="159">
        <v>2003.0738918500001</v>
      </c>
      <c r="D26" s="159">
        <v>1953.19757097875</v>
      </c>
    </row>
    <row r="27" spans="1:4">
      <c r="A27" s="79" t="s">
        <v>54</v>
      </c>
      <c r="B27" s="79" t="s">
        <v>150</v>
      </c>
      <c r="C27" s="159">
        <v>1928.8196125219999</v>
      </c>
      <c r="D27" s="159">
        <v>1916.57894255475</v>
      </c>
    </row>
    <row r="28" spans="1:4">
      <c r="A28" s="79" t="s">
        <v>54</v>
      </c>
      <c r="B28" s="79" t="s">
        <v>151</v>
      </c>
      <c r="C28" s="159">
        <v>1942.107419833</v>
      </c>
      <c r="D28" s="159">
        <v>1871.3362107339999</v>
      </c>
    </row>
    <row r="29" spans="1:4">
      <c r="A29" s="79" t="s">
        <v>54</v>
      </c>
      <c r="B29" s="79" t="s">
        <v>152</v>
      </c>
      <c r="C29" s="159">
        <v>2321.6522857760001</v>
      </c>
      <c r="D29" s="159">
        <v>1864.1937994879199</v>
      </c>
    </row>
    <row r="30" spans="1:4">
      <c r="A30" s="79" t="s">
        <v>75</v>
      </c>
      <c r="B30" s="79" t="s">
        <v>141</v>
      </c>
      <c r="C30" s="159">
        <v>2209.4747289289999</v>
      </c>
      <c r="D30" s="159">
        <v>1917.14891974392</v>
      </c>
    </row>
    <row r="31" spans="1:4">
      <c r="A31" s="79" t="s">
        <v>54</v>
      </c>
      <c r="B31" s="79" t="s">
        <v>142</v>
      </c>
      <c r="C31" s="159">
        <v>1868.261175443</v>
      </c>
      <c r="D31" s="159">
        <v>1932.89170198958</v>
      </c>
    </row>
    <row r="32" spans="1:4">
      <c r="A32" s="79" t="s">
        <v>54</v>
      </c>
      <c r="B32" s="79" t="s">
        <v>143</v>
      </c>
      <c r="C32" s="159">
        <v>2666.4913328950001</v>
      </c>
      <c r="D32" s="159">
        <v>2017.6285504229199</v>
      </c>
    </row>
    <row r="33" spans="1:4">
      <c r="A33" s="79" t="s">
        <v>54</v>
      </c>
      <c r="B33" s="79" t="s">
        <v>144</v>
      </c>
      <c r="C33" s="159">
        <v>2330.124774075</v>
      </c>
      <c r="D33" s="159">
        <v>2077.6300307281699</v>
      </c>
    </row>
    <row r="34" spans="1:4">
      <c r="A34" s="79" t="s">
        <v>54</v>
      </c>
      <c r="B34" s="79" t="s">
        <v>145</v>
      </c>
      <c r="C34" s="159">
        <v>2615.8516358030001</v>
      </c>
      <c r="D34" s="159">
        <v>2130.2961242820002</v>
      </c>
    </row>
    <row r="35" spans="1:4">
      <c r="A35" s="79" t="s">
        <v>54</v>
      </c>
      <c r="B35" s="79" t="s">
        <v>146</v>
      </c>
      <c r="C35" s="159">
        <v>2317.7733903530002</v>
      </c>
      <c r="D35" s="159">
        <v>2158.63118482133</v>
      </c>
    </row>
    <row r="36" spans="1:4">
      <c r="A36" s="79" t="s">
        <v>54</v>
      </c>
      <c r="B36" s="79" t="s">
        <v>147</v>
      </c>
      <c r="C36" s="159">
        <v>2121.4071263790001</v>
      </c>
      <c r="D36" s="159">
        <v>2194.5965555697499</v>
      </c>
    </row>
    <row r="37" spans="1:4">
      <c r="A37" s="79" t="s">
        <v>54</v>
      </c>
      <c r="B37" s="79" t="s">
        <v>148</v>
      </c>
      <c r="C37" s="159">
        <v>2911.1634085370001</v>
      </c>
      <c r="D37" s="159">
        <v>2269.6833985329199</v>
      </c>
    </row>
    <row r="38" spans="1:4">
      <c r="A38" s="79" t="s">
        <v>54</v>
      </c>
      <c r="B38" s="79" t="s">
        <v>149</v>
      </c>
      <c r="C38" s="159">
        <v>3073.4642871299998</v>
      </c>
      <c r="D38" s="159">
        <v>2358.8825981395798</v>
      </c>
    </row>
    <row r="39" spans="1:4">
      <c r="A39" s="79" t="s">
        <v>54</v>
      </c>
      <c r="B39" s="79" t="s">
        <v>150</v>
      </c>
      <c r="C39" s="159">
        <v>2489.6324842909999</v>
      </c>
      <c r="D39" s="159">
        <v>2405.61700412033</v>
      </c>
    </row>
    <row r="40" spans="1:4">
      <c r="A40" s="79" t="s">
        <v>54</v>
      </c>
      <c r="B40" s="79" t="s">
        <v>151</v>
      </c>
      <c r="C40" s="159">
        <v>2201.8290452659999</v>
      </c>
      <c r="D40" s="159">
        <v>2427.2604729064201</v>
      </c>
    </row>
    <row r="41" spans="1:4">
      <c r="A41" s="79" t="s">
        <v>54</v>
      </c>
      <c r="B41" s="79" t="s">
        <v>152</v>
      </c>
      <c r="C41" s="159">
        <v>2032.009669413</v>
      </c>
      <c r="D41" s="159">
        <v>2403.1235882095002</v>
      </c>
    </row>
    <row r="42" spans="1:4">
      <c r="A42" s="79" t="s">
        <v>76</v>
      </c>
      <c r="B42" s="79" t="s">
        <v>141</v>
      </c>
      <c r="C42" s="159">
        <v>2582.4303394610001</v>
      </c>
      <c r="D42" s="159">
        <v>2434.2032224205</v>
      </c>
    </row>
    <row r="43" spans="1:4">
      <c r="A43" s="79" t="s">
        <v>54</v>
      </c>
      <c r="B43" s="79" t="s">
        <v>142</v>
      </c>
      <c r="C43" s="159">
        <v>2683.0153910640001</v>
      </c>
      <c r="D43" s="159">
        <v>2502.0994070555798</v>
      </c>
    </row>
    <row r="44" spans="1:4">
      <c r="A44" s="79" t="s">
        <v>54</v>
      </c>
      <c r="B44" s="79" t="s">
        <v>143</v>
      </c>
      <c r="C44" s="159">
        <v>1919.491318549</v>
      </c>
      <c r="D44" s="159">
        <v>2439.84940586008</v>
      </c>
    </row>
    <row r="45" spans="1:4">
      <c r="A45" s="79" t="s">
        <v>54</v>
      </c>
      <c r="B45" s="79" t="s">
        <v>144</v>
      </c>
      <c r="C45" s="159">
        <v>2240.3397922559998</v>
      </c>
      <c r="D45" s="159">
        <v>2432.3673240418302</v>
      </c>
    </row>
    <row r="46" spans="1:4">
      <c r="A46" s="79" t="s">
        <v>54</v>
      </c>
      <c r="B46" s="79" t="s">
        <v>145</v>
      </c>
      <c r="C46" s="159">
        <v>2185.518440546</v>
      </c>
      <c r="D46" s="159">
        <v>2396.5062244370802</v>
      </c>
    </row>
    <row r="47" spans="1:4">
      <c r="A47" s="79" t="s">
        <v>54</v>
      </c>
      <c r="B47" s="79" t="s">
        <v>146</v>
      </c>
      <c r="C47" s="159">
        <v>2146.7409138029998</v>
      </c>
      <c r="D47" s="159">
        <v>2382.2535180579198</v>
      </c>
    </row>
    <row r="48" spans="1:4">
      <c r="A48" s="79" t="s">
        <v>54</v>
      </c>
      <c r="B48" s="79" t="s">
        <v>147</v>
      </c>
      <c r="C48" s="159">
        <v>2084.6418898729999</v>
      </c>
      <c r="D48" s="159">
        <v>2379.1897483490802</v>
      </c>
    </row>
    <row r="49" spans="1:4">
      <c r="A49" s="79" t="s">
        <v>54</v>
      </c>
      <c r="B49" s="79" t="s">
        <v>148</v>
      </c>
      <c r="C49" s="159">
        <v>2495.2996727290001</v>
      </c>
      <c r="D49" s="159">
        <v>2344.5344370317498</v>
      </c>
    </row>
    <row r="50" spans="1:4">
      <c r="A50" s="79" t="s">
        <v>54</v>
      </c>
      <c r="B50" s="79" t="s">
        <v>149</v>
      </c>
      <c r="C50" s="159">
        <v>2257.2019772600001</v>
      </c>
      <c r="D50" s="159">
        <v>2276.5125778759202</v>
      </c>
    </row>
    <row r="51" spans="1:4">
      <c r="A51" s="79" t="s">
        <v>54</v>
      </c>
      <c r="B51" s="79" t="s">
        <v>150</v>
      </c>
      <c r="C51" s="159">
        <v>2398.863823528</v>
      </c>
      <c r="D51" s="159">
        <v>2268.9485228123299</v>
      </c>
    </row>
    <row r="52" spans="1:4">
      <c r="A52" s="79" t="s">
        <v>54</v>
      </c>
      <c r="B52" s="79" t="s">
        <v>151</v>
      </c>
      <c r="C52" s="159">
        <v>2524.8973337920002</v>
      </c>
      <c r="D52" s="159">
        <v>2295.8708801895</v>
      </c>
    </row>
    <row r="53" spans="1:4">
      <c r="A53" s="79" t="s">
        <v>54</v>
      </c>
      <c r="B53" s="79" t="s">
        <v>152</v>
      </c>
      <c r="C53" s="159">
        <v>2284.360025473</v>
      </c>
      <c r="D53" s="159">
        <v>2316.9000765278302</v>
      </c>
    </row>
    <row r="54" spans="1:4">
      <c r="A54" s="79" t="s">
        <v>77</v>
      </c>
      <c r="B54" s="79" t="s">
        <v>141</v>
      </c>
      <c r="C54" s="159">
        <v>1933.504086593</v>
      </c>
      <c r="D54" s="159">
        <v>2262.8228887888299</v>
      </c>
    </row>
    <row r="55" spans="1:4">
      <c r="A55" s="79" t="s">
        <v>54</v>
      </c>
      <c r="B55" s="79" t="s">
        <v>142</v>
      </c>
      <c r="C55" s="159">
        <v>2183.8845315489998</v>
      </c>
      <c r="D55" s="159">
        <v>2221.2286504959202</v>
      </c>
    </row>
    <row r="56" spans="1:4">
      <c r="A56" s="79" t="s">
        <v>54</v>
      </c>
      <c r="B56" s="79" t="s">
        <v>143</v>
      </c>
      <c r="C56" s="159">
        <v>2230.315251774</v>
      </c>
      <c r="D56" s="159">
        <v>2247.1306449313302</v>
      </c>
    </row>
    <row r="57" spans="1:4">
      <c r="A57" s="79" t="s">
        <v>54</v>
      </c>
      <c r="B57" s="79" t="s">
        <v>144</v>
      </c>
      <c r="C57" s="159">
        <v>2505.9196947949999</v>
      </c>
      <c r="D57" s="159">
        <v>2269.2623034762501</v>
      </c>
    </row>
    <row r="58" spans="1:4">
      <c r="A58" s="79" t="s">
        <v>54</v>
      </c>
      <c r="B58" s="79" t="s">
        <v>145</v>
      </c>
      <c r="C58" s="159">
        <v>2653.2230326839999</v>
      </c>
      <c r="D58" s="159">
        <v>2308.2376861544199</v>
      </c>
    </row>
    <row r="59" spans="1:4">
      <c r="A59" s="79" t="s">
        <v>54</v>
      </c>
      <c r="B59" s="79" t="s">
        <v>146</v>
      </c>
      <c r="C59" s="159">
        <v>2856.25875189</v>
      </c>
      <c r="D59" s="159">
        <v>2367.3641726616702</v>
      </c>
    </row>
    <row r="60" spans="1:4">
      <c r="A60" s="79" t="s">
        <v>54</v>
      </c>
      <c r="B60" s="79" t="s">
        <v>147</v>
      </c>
      <c r="C60" s="159">
        <v>2113.3048988669998</v>
      </c>
      <c r="D60" s="159">
        <v>2369.7527567444999</v>
      </c>
    </row>
    <row r="61" spans="1:4">
      <c r="A61" s="79" t="s">
        <v>54</v>
      </c>
      <c r="B61" s="79" t="s">
        <v>148</v>
      </c>
      <c r="C61" s="159">
        <v>2341.0457055470001</v>
      </c>
      <c r="D61" s="159">
        <v>2356.8982594793301</v>
      </c>
    </row>
    <row r="62" spans="1:4">
      <c r="A62" s="79" t="s">
        <v>54</v>
      </c>
      <c r="B62" s="79" t="s">
        <v>149</v>
      </c>
      <c r="C62" s="159">
        <v>2138.7394757860002</v>
      </c>
      <c r="D62" s="159">
        <v>2347.0263843564999</v>
      </c>
    </row>
    <row r="63" spans="1:4">
      <c r="A63" s="79" t="s">
        <v>54</v>
      </c>
      <c r="B63" s="79" t="s">
        <v>150</v>
      </c>
      <c r="C63" s="159">
        <v>2328.155214716</v>
      </c>
      <c r="D63" s="159">
        <v>2341.1340002888301</v>
      </c>
    </row>
    <row r="64" spans="1:4">
      <c r="A64" s="79" t="s">
        <v>54</v>
      </c>
      <c r="B64" s="79" t="s">
        <v>151</v>
      </c>
      <c r="C64" s="159">
        <v>2188.4737942239999</v>
      </c>
      <c r="D64" s="159">
        <v>2313.09870532483</v>
      </c>
    </row>
    <row r="65" spans="1:4">
      <c r="A65" s="79" t="s">
        <v>54</v>
      </c>
      <c r="B65" s="79" t="s">
        <v>152</v>
      </c>
      <c r="C65" s="159">
        <v>2738.79935746</v>
      </c>
      <c r="D65" s="159">
        <v>2350.9686496570798</v>
      </c>
    </row>
    <row r="66" spans="1:4">
      <c r="A66" s="79" t="s">
        <v>78</v>
      </c>
      <c r="B66" s="79" t="s">
        <v>141</v>
      </c>
      <c r="C66" s="159">
        <v>1943.3097480609999</v>
      </c>
      <c r="D66" s="159">
        <v>2351.7857881127502</v>
      </c>
    </row>
    <row r="67" spans="1:4">
      <c r="A67" s="79" t="s">
        <v>54</v>
      </c>
      <c r="B67" s="79" t="s">
        <v>142</v>
      </c>
      <c r="C67" s="159">
        <v>1833.0975500510001</v>
      </c>
      <c r="D67" s="159">
        <v>2322.5535396545802</v>
      </c>
    </row>
    <row r="68" spans="1:4">
      <c r="A68" s="79" t="s">
        <v>54</v>
      </c>
      <c r="B68" s="79" t="s">
        <v>143</v>
      </c>
      <c r="C68" s="159">
        <v>1993.3354172859999</v>
      </c>
      <c r="D68" s="159">
        <v>2302.8052201139199</v>
      </c>
    </row>
    <row r="69" spans="1:4">
      <c r="A69" s="79" t="s">
        <v>54</v>
      </c>
      <c r="B69" s="79" t="s">
        <v>144</v>
      </c>
      <c r="C69" s="159">
        <v>2020.074211823</v>
      </c>
      <c r="D69" s="159">
        <v>2262.3180965329202</v>
      </c>
    </row>
    <row r="70" spans="1:4">
      <c r="A70" s="79" t="s">
        <v>54</v>
      </c>
      <c r="B70" s="79" t="s">
        <v>145</v>
      </c>
      <c r="C70" s="159">
        <v>2541.948392153</v>
      </c>
      <c r="D70" s="159">
        <v>2253.0452098219998</v>
      </c>
    </row>
    <row r="71" spans="1:4">
      <c r="A71" s="79" t="s">
        <v>54</v>
      </c>
      <c r="B71" s="79" t="s">
        <v>146</v>
      </c>
      <c r="C71" s="159">
        <v>2100.354253905</v>
      </c>
      <c r="D71" s="159">
        <v>2190.0531683232498</v>
      </c>
    </row>
    <row r="72" spans="1:4">
      <c r="A72" s="79" t="s">
        <v>54</v>
      </c>
      <c r="B72" s="79" t="s">
        <v>147</v>
      </c>
      <c r="C72" s="159">
        <v>2384.4574904649999</v>
      </c>
      <c r="D72" s="159">
        <v>2212.6492176230799</v>
      </c>
    </row>
    <row r="73" spans="1:4">
      <c r="A73" s="79" t="s">
        <v>54</v>
      </c>
      <c r="B73" s="79" t="s">
        <v>148</v>
      </c>
      <c r="C73" s="159">
        <v>2818.0111267080001</v>
      </c>
      <c r="D73" s="159">
        <v>2252.3963360531702</v>
      </c>
    </row>
    <row r="74" spans="1:4">
      <c r="A74" s="79" t="s">
        <v>54</v>
      </c>
      <c r="B74" s="79" t="s">
        <v>149</v>
      </c>
      <c r="C74" s="159">
        <v>1852.7433452539999</v>
      </c>
      <c r="D74" s="159">
        <v>2228.5633251754998</v>
      </c>
    </row>
    <row r="75" spans="1:4">
      <c r="A75" s="79" t="s">
        <v>54</v>
      </c>
      <c r="B75" s="79" t="s">
        <v>150</v>
      </c>
      <c r="C75" s="159">
        <v>2258.9147784229999</v>
      </c>
      <c r="D75" s="159">
        <v>2222.7932888177502</v>
      </c>
    </row>
    <row r="76" spans="1:4">
      <c r="A76" s="79" t="s">
        <v>54</v>
      </c>
      <c r="B76" s="79" t="s">
        <v>151</v>
      </c>
      <c r="C76" s="159">
        <v>1720.1555108</v>
      </c>
      <c r="D76" s="159">
        <v>2183.7667651990801</v>
      </c>
    </row>
    <row r="77" spans="1:4">
      <c r="A77" s="79" t="s">
        <v>54</v>
      </c>
      <c r="B77" s="79" t="s">
        <v>152</v>
      </c>
      <c r="C77" s="159">
        <v>2789.8769758859999</v>
      </c>
      <c r="D77" s="159">
        <v>2188.0232334012499</v>
      </c>
    </row>
    <row r="78" spans="1:4">
      <c r="A78" s="79" t="s">
        <v>79</v>
      </c>
      <c r="B78" s="79" t="s">
        <v>141</v>
      </c>
      <c r="C78" s="159">
        <v>1768.7447041519999</v>
      </c>
      <c r="D78" s="159">
        <v>2173.4761464088301</v>
      </c>
    </row>
    <row r="79" spans="1:4">
      <c r="A79" s="79" t="s">
        <v>54</v>
      </c>
      <c r="B79" s="79" t="s">
        <v>142</v>
      </c>
      <c r="C79" s="159">
        <v>1743.1875806170001</v>
      </c>
      <c r="D79" s="159">
        <v>2165.9836489559998</v>
      </c>
    </row>
    <row r="80" spans="1:4">
      <c r="A80" s="79" t="s">
        <v>54</v>
      </c>
      <c r="B80" s="79" t="s">
        <v>143</v>
      </c>
      <c r="C80" s="159">
        <v>1986.6897139979999</v>
      </c>
      <c r="D80" s="159">
        <v>2165.42984034867</v>
      </c>
    </row>
    <row r="81" spans="1:4">
      <c r="A81" s="79" t="s">
        <v>54</v>
      </c>
      <c r="B81" s="79" t="s">
        <v>144</v>
      </c>
      <c r="C81" s="159">
        <v>1733.73172935</v>
      </c>
      <c r="D81" s="159">
        <v>2141.5679668092498</v>
      </c>
    </row>
    <row r="82" spans="1:4">
      <c r="A82" s="79" t="s">
        <v>54</v>
      </c>
      <c r="B82" s="79" t="s">
        <v>145</v>
      </c>
      <c r="C82" s="159">
        <v>1798.6615119109999</v>
      </c>
      <c r="D82" s="159">
        <v>2079.6273934557498</v>
      </c>
    </row>
    <row r="83" spans="1:4">
      <c r="A83" s="79" t="s">
        <v>54</v>
      </c>
      <c r="B83" s="79" t="s">
        <v>146</v>
      </c>
      <c r="C83" s="159">
        <v>1780.596483992</v>
      </c>
      <c r="D83" s="159">
        <v>2052.98091262967</v>
      </c>
    </row>
    <row r="84" spans="1:4">
      <c r="A84" s="79" t="s">
        <v>54</v>
      </c>
      <c r="B84" s="79" t="s">
        <v>147</v>
      </c>
      <c r="C84" s="159">
        <v>1764.628665447</v>
      </c>
      <c r="D84" s="159">
        <v>2001.3285105448299</v>
      </c>
    </row>
    <row r="85" spans="1:4">
      <c r="A85" s="79" t="s">
        <v>54</v>
      </c>
      <c r="B85" s="79" t="s">
        <v>148</v>
      </c>
      <c r="C85" s="159">
        <v>1883.842661506</v>
      </c>
      <c r="D85" s="159">
        <v>1923.48113844467</v>
      </c>
    </row>
    <row r="86" spans="1:4">
      <c r="A86" s="79" t="s">
        <v>54</v>
      </c>
      <c r="B86" s="79" t="s">
        <v>149</v>
      </c>
      <c r="C86" s="159">
        <v>1869.15929342</v>
      </c>
      <c r="D86" s="159">
        <v>1924.8491341251699</v>
      </c>
    </row>
    <row r="87" spans="1:4">
      <c r="A87" s="79" t="s">
        <v>54</v>
      </c>
      <c r="B87" s="79" t="s">
        <v>150</v>
      </c>
      <c r="C87" s="159">
        <v>1950.5947778069999</v>
      </c>
      <c r="D87" s="159">
        <v>1899.1558007404999</v>
      </c>
    </row>
    <row r="88" spans="1:4">
      <c r="A88" s="79" t="s">
        <v>54</v>
      </c>
      <c r="B88" s="79" t="s">
        <v>151</v>
      </c>
      <c r="C88" s="159">
        <v>1916.1944893360001</v>
      </c>
      <c r="D88" s="159">
        <v>1915.4923822851699</v>
      </c>
    </row>
    <row r="89" spans="1:4">
      <c r="A89" s="79" t="s">
        <v>54</v>
      </c>
      <c r="B89" s="79" t="s">
        <v>152</v>
      </c>
      <c r="C89" s="159">
        <v>1925.1618791159999</v>
      </c>
      <c r="D89" s="159">
        <v>1843.4327908876701</v>
      </c>
    </row>
    <row r="90" spans="1:4">
      <c r="A90" s="79" t="s">
        <v>80</v>
      </c>
      <c r="B90" s="79" t="s">
        <v>141</v>
      </c>
      <c r="C90" s="159">
        <v>1583.2968420730001</v>
      </c>
      <c r="D90" s="159">
        <v>1827.97880238108</v>
      </c>
    </row>
    <row r="91" spans="1:4">
      <c r="A91" s="79" t="s">
        <v>54</v>
      </c>
      <c r="B91" s="79" t="s">
        <v>142</v>
      </c>
      <c r="C91" s="159">
        <v>1672.5844089719999</v>
      </c>
      <c r="D91" s="159">
        <v>1822.0952047440001</v>
      </c>
    </row>
    <row r="92" spans="1:4">
      <c r="A92" s="79" t="s">
        <v>54</v>
      </c>
      <c r="B92" s="79" t="s">
        <v>143</v>
      </c>
      <c r="C92" s="159">
        <v>1555.8531746660001</v>
      </c>
      <c r="D92" s="159">
        <v>1786.19215979967</v>
      </c>
    </row>
    <row r="93" spans="1:4">
      <c r="A93" s="79" t="s">
        <v>54</v>
      </c>
      <c r="B93" s="79" t="s">
        <v>144</v>
      </c>
      <c r="C93" s="159">
        <v>1277.8516513100001</v>
      </c>
      <c r="D93" s="159">
        <v>1748.2021532963299</v>
      </c>
    </row>
    <row r="94" spans="1:4">
      <c r="A94" s="79" t="s">
        <v>54</v>
      </c>
      <c r="B94" s="79" t="s">
        <v>145</v>
      </c>
      <c r="C94" s="159">
        <v>1223.713025258</v>
      </c>
      <c r="D94" s="159">
        <v>1700.28977940858</v>
      </c>
    </row>
    <row r="95" spans="1:4">
      <c r="A95" s="79" t="s">
        <v>54</v>
      </c>
      <c r="B95" s="79" t="s">
        <v>146</v>
      </c>
      <c r="C95" s="159">
        <v>1307.371234209</v>
      </c>
      <c r="D95" s="159">
        <v>1660.85434192667</v>
      </c>
    </row>
    <row r="96" spans="1:4">
      <c r="A96" s="79" t="s">
        <v>54</v>
      </c>
      <c r="B96" s="79" t="s">
        <v>147</v>
      </c>
      <c r="C96" s="159">
        <v>1307.3254495050001</v>
      </c>
      <c r="D96" s="159">
        <v>1622.74574059817</v>
      </c>
    </row>
    <row r="97" spans="1:4">
      <c r="A97" s="79" t="s">
        <v>54</v>
      </c>
      <c r="B97" s="79" t="s">
        <v>148</v>
      </c>
      <c r="C97" s="159">
        <v>1310.3460591789999</v>
      </c>
      <c r="D97" s="159">
        <v>1574.95435707092</v>
      </c>
    </row>
    <row r="98" spans="1:4">
      <c r="A98" s="79" t="s">
        <v>54</v>
      </c>
      <c r="B98" s="79" t="s">
        <v>149</v>
      </c>
      <c r="C98" s="159">
        <v>1471.0050672120001</v>
      </c>
      <c r="D98" s="159">
        <v>1541.7748382202501</v>
      </c>
    </row>
    <row r="99" spans="1:4">
      <c r="A99" s="79" t="s">
        <v>54</v>
      </c>
      <c r="B99" s="79" t="s">
        <v>150</v>
      </c>
      <c r="C99" s="159">
        <v>1363.4424942529999</v>
      </c>
      <c r="D99" s="159">
        <v>1492.84548125742</v>
      </c>
    </row>
    <row r="100" spans="1:4">
      <c r="A100" s="79" t="s">
        <v>54</v>
      </c>
      <c r="B100" s="79" t="s">
        <v>151</v>
      </c>
      <c r="C100" s="159">
        <v>1460.688703861</v>
      </c>
      <c r="D100" s="159">
        <v>1454.88666580117</v>
      </c>
    </row>
    <row r="101" spans="1:4">
      <c r="A101" s="79" t="s">
        <v>54</v>
      </c>
      <c r="B101" s="79" t="s">
        <v>152</v>
      </c>
      <c r="C101" s="159">
        <v>1393.5600072550001</v>
      </c>
      <c r="D101" s="159">
        <v>1410.5865098127499</v>
      </c>
    </row>
    <row r="102" spans="1:4">
      <c r="A102" s="79" t="s">
        <v>611</v>
      </c>
      <c r="B102" s="79" t="s">
        <v>141</v>
      </c>
      <c r="C102" s="159">
        <v>1323.412155429</v>
      </c>
      <c r="D102" s="159">
        <v>1388.9294525924199</v>
      </c>
    </row>
    <row r="103" spans="1:4">
      <c r="A103" s="79" t="s">
        <v>54</v>
      </c>
      <c r="B103" s="79" t="s">
        <v>142</v>
      </c>
      <c r="C103" s="159">
        <v>1285.704185396</v>
      </c>
      <c r="D103" s="159">
        <v>1356.6894339610801</v>
      </c>
    </row>
    <row r="104" spans="1:4">
      <c r="A104" s="79" t="s">
        <v>54</v>
      </c>
      <c r="B104" s="79" t="s">
        <v>143</v>
      </c>
      <c r="C104" s="159">
        <v>1562.2819323379999</v>
      </c>
      <c r="D104" s="159">
        <v>1357.2251637670799</v>
      </c>
    </row>
    <row r="105" spans="1:4">
      <c r="A105" s="79" t="s">
        <v>54</v>
      </c>
      <c r="B105" s="79" t="s">
        <v>144</v>
      </c>
      <c r="C105" s="159">
        <v>1404.678035726</v>
      </c>
      <c r="D105" s="159">
        <v>1367.7940291350801</v>
      </c>
    </row>
    <row r="106" spans="1:4">
      <c r="A106" s="79" t="s">
        <v>54</v>
      </c>
      <c r="B106" s="79" t="s">
        <v>145</v>
      </c>
      <c r="C106" s="159">
        <v>1324.3402681709999</v>
      </c>
      <c r="D106" s="159">
        <v>1376.1796327111699</v>
      </c>
    </row>
    <row r="107" spans="1:4">
      <c r="A107" s="79" t="s">
        <v>54</v>
      </c>
      <c r="B107" s="79" t="s">
        <v>146</v>
      </c>
      <c r="C107" s="159">
        <v>1248.675763365</v>
      </c>
      <c r="D107" s="159">
        <v>1371.28834347417</v>
      </c>
    </row>
  </sheetData>
  <mergeCells count="1">
    <mergeCell ref="H1:I1"/>
  </mergeCells>
  <hyperlinks>
    <hyperlink ref="H1:I1" location="Index!A1" display="Regresar al Índice" xr:uid="{69EF33F2-8F9A-42AA-B5BB-CAF3BB164205}"/>
  </hyperlink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89A0B-EC23-46FB-B3DB-8652E50179AE}">
  <sheetPr codeName="Hoja168"/>
  <dimension ref="A1:I107"/>
  <sheetViews>
    <sheetView workbookViewId="0">
      <selection activeCell="B19" sqref="B19"/>
    </sheetView>
  </sheetViews>
  <sheetFormatPr baseColWidth="10" defaultColWidth="9.140625" defaultRowHeight="12"/>
  <cols>
    <col min="1" max="16384" width="9.140625" style="79"/>
  </cols>
  <sheetData>
    <row r="1" spans="1:9" ht="15">
      <c r="A1" t="s">
        <v>1891</v>
      </c>
      <c r="H1" s="688" t="s">
        <v>38</v>
      </c>
      <c r="I1" s="688"/>
    </row>
    <row r="2" spans="1:9">
      <c r="A2" s="79" t="s">
        <v>905</v>
      </c>
    </row>
    <row r="3" spans="1:9">
      <c r="A3" s="79" t="s">
        <v>909</v>
      </c>
    </row>
    <row r="5" spans="1:9">
      <c r="A5" s="79" t="s">
        <v>325</v>
      </c>
      <c r="B5" s="79" t="s">
        <v>380</v>
      </c>
      <c r="C5" s="79" t="s">
        <v>52</v>
      </c>
      <c r="D5" s="79" t="s">
        <v>381</v>
      </c>
    </row>
    <row r="6" spans="1:9">
      <c r="A6" s="79" t="s">
        <v>61</v>
      </c>
      <c r="B6" s="79" t="s">
        <v>141</v>
      </c>
      <c r="C6" s="158">
        <v>-0.47355240180313501</v>
      </c>
      <c r="D6" s="158">
        <v>3.0256728215756099</v>
      </c>
    </row>
    <row r="7" spans="1:9">
      <c r="A7" s="79" t="s">
        <v>54</v>
      </c>
      <c r="B7" s="79" t="s">
        <v>142</v>
      </c>
      <c r="C7" s="158">
        <v>1.57257808595226</v>
      </c>
      <c r="D7" s="158">
        <v>2.4348001194693798</v>
      </c>
    </row>
    <row r="8" spans="1:9">
      <c r="A8" s="79" t="s">
        <v>54</v>
      </c>
      <c r="B8" s="79" t="s">
        <v>143</v>
      </c>
      <c r="C8" s="158">
        <v>2.0237160076320699</v>
      </c>
      <c r="D8" s="158">
        <v>1.96971867507196</v>
      </c>
    </row>
    <row r="9" spans="1:9">
      <c r="A9" s="79" t="s">
        <v>54</v>
      </c>
      <c r="B9" s="79" t="s">
        <v>144</v>
      </c>
      <c r="C9" s="158">
        <v>5.3995302011886599</v>
      </c>
      <c r="D9" s="158">
        <v>2.0539285037026702</v>
      </c>
    </row>
    <row r="10" spans="1:9">
      <c r="A10" s="79" t="s">
        <v>54</v>
      </c>
      <c r="B10" s="79" t="s">
        <v>145</v>
      </c>
      <c r="C10" s="158">
        <v>2.1040767471631301</v>
      </c>
      <c r="D10" s="158">
        <v>1.8672707084586799</v>
      </c>
    </row>
    <row r="11" spans="1:9">
      <c r="A11" s="79" t="s">
        <v>54</v>
      </c>
      <c r="B11" s="79" t="s">
        <v>146</v>
      </c>
      <c r="C11" s="158">
        <v>0.41285680708727002</v>
      </c>
      <c r="D11" s="158">
        <v>1.6124077556816401</v>
      </c>
    </row>
    <row r="12" spans="1:9">
      <c r="A12" s="79" t="s">
        <v>54</v>
      </c>
      <c r="B12" s="79" t="s">
        <v>147</v>
      </c>
      <c r="C12" s="158">
        <v>-3.66970573873227</v>
      </c>
      <c r="D12" s="158">
        <v>1.1412458375688901</v>
      </c>
    </row>
    <row r="13" spans="1:9">
      <c r="A13" s="79" t="s">
        <v>54</v>
      </c>
      <c r="B13" s="79" t="s">
        <v>148</v>
      </c>
      <c r="C13" s="158">
        <v>-7.1657826622313898</v>
      </c>
      <c r="D13" s="158">
        <v>0.27579102671008299</v>
      </c>
    </row>
    <row r="14" spans="1:9">
      <c r="A14" s="79" t="s">
        <v>54</v>
      </c>
      <c r="B14" s="79" t="s">
        <v>149</v>
      </c>
      <c r="C14" s="158">
        <v>-7.2677943431433896</v>
      </c>
      <c r="D14" s="158">
        <v>-0.52054146934540602</v>
      </c>
    </row>
    <row r="15" spans="1:9">
      <c r="A15" s="79" t="s">
        <v>54</v>
      </c>
      <c r="B15" s="79" t="s">
        <v>150</v>
      </c>
      <c r="C15" s="158">
        <v>-8.0094028839736602</v>
      </c>
      <c r="D15" s="158">
        <v>-1.27649241203506</v>
      </c>
    </row>
    <row r="16" spans="1:9">
      <c r="A16" s="79" t="s">
        <v>54</v>
      </c>
      <c r="B16" s="79" t="s">
        <v>151</v>
      </c>
      <c r="C16" s="158">
        <v>-8.8593399601294305</v>
      </c>
      <c r="D16" s="158">
        <v>-1.9968543287577101</v>
      </c>
    </row>
    <row r="17" spans="1:4">
      <c r="A17" s="79" t="s">
        <v>54</v>
      </c>
      <c r="B17" s="79" t="s">
        <v>152</v>
      </c>
      <c r="C17" s="158">
        <v>-10.313004675974</v>
      </c>
      <c r="D17" s="158">
        <v>-2.8538187347469899</v>
      </c>
    </row>
    <row r="18" spans="1:4">
      <c r="A18" s="79" t="s">
        <v>74</v>
      </c>
      <c r="B18" s="79" t="s">
        <v>141</v>
      </c>
      <c r="C18" s="158">
        <v>-10.6158321816118</v>
      </c>
      <c r="D18" s="158">
        <v>-3.6990087163977199</v>
      </c>
    </row>
    <row r="19" spans="1:4">
      <c r="A19" s="79" t="s">
        <v>54</v>
      </c>
      <c r="B19" s="79" t="s">
        <v>142</v>
      </c>
      <c r="C19" s="158">
        <v>-12.961112018993299</v>
      </c>
      <c r="D19" s="158">
        <v>-4.91014955847651</v>
      </c>
    </row>
    <row r="20" spans="1:4">
      <c r="A20" s="79" t="s">
        <v>54</v>
      </c>
      <c r="B20" s="79" t="s">
        <v>143</v>
      </c>
      <c r="C20" s="158">
        <v>-13.80992239207</v>
      </c>
      <c r="D20" s="158">
        <v>-6.2296194251183499</v>
      </c>
    </row>
    <row r="21" spans="1:4">
      <c r="A21" s="79" t="s">
        <v>54</v>
      </c>
      <c r="B21" s="79" t="s">
        <v>144</v>
      </c>
      <c r="C21" s="158">
        <v>-16.625674835252401</v>
      </c>
      <c r="D21" s="158">
        <v>-8.0650531781551003</v>
      </c>
    </row>
    <row r="22" spans="1:4">
      <c r="A22" s="79" t="s">
        <v>54</v>
      </c>
      <c r="B22" s="79" t="s">
        <v>145</v>
      </c>
      <c r="C22" s="158">
        <v>-14.8849306029018</v>
      </c>
      <c r="D22" s="158">
        <v>-9.4808037906605094</v>
      </c>
    </row>
    <row r="23" spans="1:4">
      <c r="A23" s="79" t="s">
        <v>54</v>
      </c>
      <c r="B23" s="79" t="s">
        <v>146</v>
      </c>
      <c r="C23" s="158">
        <v>-14.6145196955215</v>
      </c>
      <c r="D23" s="158">
        <v>-10.733085165877901</v>
      </c>
    </row>
    <row r="24" spans="1:4">
      <c r="A24" s="79" t="s">
        <v>54</v>
      </c>
      <c r="B24" s="79" t="s">
        <v>147</v>
      </c>
      <c r="C24" s="158">
        <v>-14.4663599402072</v>
      </c>
      <c r="D24" s="158">
        <v>-11.6328063493341</v>
      </c>
    </row>
    <row r="25" spans="1:4">
      <c r="A25" s="79" t="s">
        <v>54</v>
      </c>
      <c r="B25" s="79" t="s">
        <v>148</v>
      </c>
      <c r="C25" s="158">
        <v>-15.756469716850001</v>
      </c>
      <c r="D25" s="158">
        <v>-12.348696937219</v>
      </c>
    </row>
    <row r="26" spans="1:4">
      <c r="A26" s="79" t="s">
        <v>54</v>
      </c>
      <c r="B26" s="79" t="s">
        <v>149</v>
      </c>
      <c r="C26" s="158">
        <v>-17.094172386294598</v>
      </c>
      <c r="D26" s="158">
        <v>-13.1675617741483</v>
      </c>
    </row>
    <row r="27" spans="1:4">
      <c r="A27" s="79" t="s">
        <v>54</v>
      </c>
      <c r="B27" s="79" t="s">
        <v>150</v>
      </c>
      <c r="C27" s="158">
        <v>-17.9538427687766</v>
      </c>
      <c r="D27" s="158">
        <v>-13.996265097881899</v>
      </c>
    </row>
    <row r="28" spans="1:4">
      <c r="A28" s="79" t="s">
        <v>54</v>
      </c>
      <c r="B28" s="79" t="s">
        <v>151</v>
      </c>
      <c r="C28" s="158">
        <v>-19.017447312147201</v>
      </c>
      <c r="D28" s="158">
        <v>-14.8427740438834</v>
      </c>
    </row>
    <row r="29" spans="1:4">
      <c r="A29" s="79" t="s">
        <v>54</v>
      </c>
      <c r="B29" s="79" t="s">
        <v>152</v>
      </c>
      <c r="C29" s="158">
        <v>-18.446756344959098</v>
      </c>
      <c r="D29" s="158">
        <v>-15.520586682965501</v>
      </c>
    </row>
    <row r="30" spans="1:4">
      <c r="A30" s="79" t="s">
        <v>75</v>
      </c>
      <c r="B30" s="79" t="s">
        <v>141</v>
      </c>
      <c r="C30" s="158">
        <v>-15.1386614153768</v>
      </c>
      <c r="D30" s="158">
        <v>-15.8974891191125</v>
      </c>
    </row>
    <row r="31" spans="1:4">
      <c r="A31" s="79" t="s">
        <v>54</v>
      </c>
      <c r="B31" s="79" t="s">
        <v>142</v>
      </c>
      <c r="C31" s="158">
        <v>-12.4859601710424</v>
      </c>
      <c r="D31" s="158">
        <v>-15.8578931317833</v>
      </c>
    </row>
    <row r="32" spans="1:4">
      <c r="A32" s="79" t="s">
        <v>54</v>
      </c>
      <c r="B32" s="79" t="s">
        <v>143</v>
      </c>
      <c r="C32" s="158">
        <v>-7.5961486297249197</v>
      </c>
      <c r="D32" s="158">
        <v>-15.3400786515879</v>
      </c>
    </row>
    <row r="33" spans="1:4">
      <c r="A33" s="79" t="s">
        <v>54</v>
      </c>
      <c r="B33" s="79" t="s">
        <v>144</v>
      </c>
      <c r="C33" s="158">
        <v>-2.7497566945175098</v>
      </c>
      <c r="D33" s="158">
        <v>-14.183752139859999</v>
      </c>
    </row>
    <row r="34" spans="1:4">
      <c r="A34" s="79" t="s">
        <v>54</v>
      </c>
      <c r="B34" s="79" t="s">
        <v>145</v>
      </c>
      <c r="C34" s="158">
        <v>-8.2481765593545003E-2</v>
      </c>
      <c r="D34" s="158">
        <v>-12.950214736751001</v>
      </c>
    </row>
    <row r="35" spans="1:4">
      <c r="A35" s="79" t="s">
        <v>54</v>
      </c>
      <c r="B35" s="79" t="s">
        <v>146</v>
      </c>
      <c r="C35" s="158">
        <v>2.3287645353731001</v>
      </c>
      <c r="D35" s="158">
        <v>-11.5382743841764</v>
      </c>
    </row>
    <row r="36" spans="1:4">
      <c r="A36" s="79" t="s">
        <v>54</v>
      </c>
      <c r="B36" s="79" t="s">
        <v>147</v>
      </c>
      <c r="C36" s="158">
        <v>6.8137323977887299</v>
      </c>
      <c r="D36" s="158">
        <v>-9.7649333560100793</v>
      </c>
    </row>
    <row r="37" spans="1:4">
      <c r="A37" s="79" t="s">
        <v>54</v>
      </c>
      <c r="B37" s="79" t="s">
        <v>148</v>
      </c>
      <c r="C37" s="158">
        <v>13.8308817920941</v>
      </c>
      <c r="D37" s="158">
        <v>-7.29932073026474</v>
      </c>
    </row>
    <row r="38" spans="1:4">
      <c r="A38" s="79" t="s">
        <v>54</v>
      </c>
      <c r="B38" s="79" t="s">
        <v>149</v>
      </c>
      <c r="C38" s="158">
        <v>20.7703016422217</v>
      </c>
      <c r="D38" s="158">
        <v>-4.1439478945550396</v>
      </c>
    </row>
    <row r="39" spans="1:4">
      <c r="A39" s="79" t="s">
        <v>54</v>
      </c>
      <c r="B39" s="79" t="s">
        <v>150</v>
      </c>
      <c r="C39" s="158">
        <v>25.516197152500698</v>
      </c>
      <c r="D39" s="158">
        <v>-0.52144456778192705</v>
      </c>
    </row>
    <row r="40" spans="1:4">
      <c r="A40" s="79" t="s">
        <v>54</v>
      </c>
      <c r="B40" s="79" t="s">
        <v>151</v>
      </c>
      <c r="C40" s="158">
        <v>29.7073427523943</v>
      </c>
      <c r="D40" s="158">
        <v>3.5389546042631901</v>
      </c>
    </row>
    <row r="41" spans="1:4">
      <c r="A41" s="79" t="s">
        <v>54</v>
      </c>
      <c r="B41" s="79" t="s">
        <v>152</v>
      </c>
      <c r="C41" s="158">
        <v>28.909536598052402</v>
      </c>
      <c r="D41" s="158">
        <v>7.4853123495141496</v>
      </c>
    </row>
    <row r="42" spans="1:4">
      <c r="A42" s="79" t="s">
        <v>76</v>
      </c>
      <c r="B42" s="79" t="s">
        <v>141</v>
      </c>
      <c r="C42" s="158">
        <v>26.9699603067689</v>
      </c>
      <c r="D42" s="158">
        <v>10.994364159692999</v>
      </c>
    </row>
    <row r="43" spans="1:4">
      <c r="A43" s="79" t="s">
        <v>54</v>
      </c>
      <c r="B43" s="79" t="s">
        <v>142</v>
      </c>
      <c r="C43" s="158">
        <v>29.448504770344702</v>
      </c>
      <c r="D43" s="158">
        <v>14.488902904808601</v>
      </c>
    </row>
    <row r="44" spans="1:4">
      <c r="A44" s="79" t="s">
        <v>54</v>
      </c>
      <c r="B44" s="79" t="s">
        <v>143</v>
      </c>
      <c r="C44" s="158">
        <v>20.926590047938401</v>
      </c>
      <c r="D44" s="158">
        <v>16.865797794613801</v>
      </c>
    </row>
    <row r="45" spans="1:4">
      <c r="A45" s="79" t="s">
        <v>54</v>
      </c>
      <c r="B45" s="79" t="s">
        <v>144</v>
      </c>
      <c r="C45" s="158">
        <v>17.0741319709043</v>
      </c>
      <c r="D45" s="158">
        <v>18.517788516732299</v>
      </c>
    </row>
    <row r="46" spans="1:4">
      <c r="A46" s="79" t="s">
        <v>54</v>
      </c>
      <c r="B46" s="79" t="s">
        <v>145</v>
      </c>
      <c r="C46" s="158">
        <v>12.4963894512462</v>
      </c>
      <c r="D46" s="158">
        <v>19.566027784802301</v>
      </c>
    </row>
    <row r="47" spans="1:4">
      <c r="A47" s="79" t="s">
        <v>54</v>
      </c>
      <c r="B47" s="79" t="s">
        <v>146</v>
      </c>
      <c r="C47" s="158">
        <v>10.359450693059999</v>
      </c>
      <c r="D47" s="158">
        <v>20.235251631276199</v>
      </c>
    </row>
    <row r="48" spans="1:4">
      <c r="A48" s="79" t="s">
        <v>54</v>
      </c>
      <c r="B48" s="79" t="s">
        <v>147</v>
      </c>
      <c r="C48" s="158">
        <v>8.4112586575809196</v>
      </c>
      <c r="D48" s="158">
        <v>20.368378819592198</v>
      </c>
    </row>
    <row r="49" spans="1:4">
      <c r="A49" s="79" t="s">
        <v>54</v>
      </c>
      <c r="B49" s="79" t="s">
        <v>148</v>
      </c>
      <c r="C49" s="158">
        <v>3.2978625365641401</v>
      </c>
      <c r="D49" s="158">
        <v>19.4906272149647</v>
      </c>
    </row>
    <row r="50" spans="1:4">
      <c r="A50" s="79" t="s">
        <v>54</v>
      </c>
      <c r="B50" s="79" t="s">
        <v>149</v>
      </c>
      <c r="C50" s="158">
        <v>-3.4919084285343698</v>
      </c>
      <c r="D50" s="158">
        <v>17.4687763757351</v>
      </c>
    </row>
    <row r="51" spans="1:4">
      <c r="A51" s="79" t="s">
        <v>54</v>
      </c>
      <c r="B51" s="79" t="s">
        <v>150</v>
      </c>
      <c r="C51" s="158">
        <v>-5.6812236143124499</v>
      </c>
      <c r="D51" s="158">
        <v>14.868991311834</v>
      </c>
    </row>
    <row r="52" spans="1:4">
      <c r="A52" s="79" t="s">
        <v>54</v>
      </c>
      <c r="B52" s="79" t="s">
        <v>151</v>
      </c>
      <c r="C52" s="158">
        <v>-5.4130817101631399</v>
      </c>
      <c r="D52" s="158">
        <v>11.9422892732875</v>
      </c>
    </row>
    <row r="53" spans="1:4">
      <c r="A53" s="79" t="s">
        <v>54</v>
      </c>
      <c r="B53" s="79" t="s">
        <v>152</v>
      </c>
      <c r="C53" s="158">
        <v>-3.5879765861692299</v>
      </c>
      <c r="D53" s="158">
        <v>9.2341631746023793</v>
      </c>
    </row>
    <row r="54" spans="1:4">
      <c r="A54" s="79" t="s">
        <v>77</v>
      </c>
      <c r="B54" s="79" t="s">
        <v>141</v>
      </c>
      <c r="C54" s="158">
        <v>-7.0405105068117999</v>
      </c>
      <c r="D54" s="158">
        <v>6.3999572734706502</v>
      </c>
    </row>
    <row r="55" spans="1:4">
      <c r="A55" s="79" t="s">
        <v>54</v>
      </c>
      <c r="B55" s="79" t="s">
        <v>142</v>
      </c>
      <c r="C55" s="158">
        <v>-11.225403585790801</v>
      </c>
      <c r="D55" s="158">
        <v>3.0104649104593602</v>
      </c>
    </row>
    <row r="56" spans="1:4">
      <c r="A56" s="79" t="s">
        <v>54</v>
      </c>
      <c r="B56" s="79" t="s">
        <v>143</v>
      </c>
      <c r="C56" s="158">
        <v>-7.8987973792920902</v>
      </c>
      <c r="D56" s="158">
        <v>0.60834929152348505</v>
      </c>
    </row>
    <row r="57" spans="1:4">
      <c r="A57" s="79" t="s">
        <v>54</v>
      </c>
      <c r="B57" s="79" t="s">
        <v>144</v>
      </c>
      <c r="C57" s="158">
        <v>-6.7056081108076304</v>
      </c>
      <c r="D57" s="158">
        <v>-1.37329571528584</v>
      </c>
    </row>
    <row r="58" spans="1:4">
      <c r="A58" s="79" t="s">
        <v>54</v>
      </c>
      <c r="B58" s="79" t="s">
        <v>145</v>
      </c>
      <c r="C58" s="158">
        <v>-3.6832175682498001</v>
      </c>
      <c r="D58" s="158">
        <v>-2.7215963002438501</v>
      </c>
    </row>
    <row r="59" spans="1:4">
      <c r="A59" s="79" t="s">
        <v>54</v>
      </c>
      <c r="B59" s="79" t="s">
        <v>146</v>
      </c>
      <c r="C59" s="158">
        <v>-0.62501095216718205</v>
      </c>
      <c r="D59" s="158">
        <v>-3.6369681040127801</v>
      </c>
    </row>
    <row r="60" spans="1:4">
      <c r="A60" s="79" t="s">
        <v>54</v>
      </c>
      <c r="B60" s="79" t="s">
        <v>147</v>
      </c>
      <c r="C60" s="158">
        <v>-0.39664728763780799</v>
      </c>
      <c r="D60" s="158">
        <v>-4.3709602661143396</v>
      </c>
    </row>
    <row r="61" spans="1:4">
      <c r="A61" s="79" t="s">
        <v>54</v>
      </c>
      <c r="B61" s="79" t="s">
        <v>148</v>
      </c>
      <c r="C61" s="158">
        <v>0.52734659181361598</v>
      </c>
      <c r="D61" s="158">
        <v>-4.60183659484355</v>
      </c>
    </row>
    <row r="62" spans="1:4">
      <c r="A62" s="79" t="s">
        <v>54</v>
      </c>
      <c r="B62" s="79" t="s">
        <v>149</v>
      </c>
      <c r="C62" s="158">
        <v>3.0974485784030201</v>
      </c>
      <c r="D62" s="158">
        <v>-4.0527235109320996</v>
      </c>
    </row>
    <row r="63" spans="1:4">
      <c r="A63" s="79" t="s">
        <v>54</v>
      </c>
      <c r="B63" s="79" t="s">
        <v>150</v>
      </c>
      <c r="C63" s="158">
        <v>3.1814506477664302</v>
      </c>
      <c r="D63" s="158">
        <v>-3.3141673224255301</v>
      </c>
    </row>
    <row r="64" spans="1:4">
      <c r="A64" s="79" t="s">
        <v>54</v>
      </c>
      <c r="B64" s="79" t="s">
        <v>151</v>
      </c>
      <c r="C64" s="158">
        <v>0.75038301517684802</v>
      </c>
      <c r="D64" s="158">
        <v>-2.8005452619805302</v>
      </c>
    </row>
    <row r="65" spans="1:4">
      <c r="A65" s="79" t="s">
        <v>54</v>
      </c>
      <c r="B65" s="79" t="s">
        <v>152</v>
      </c>
      <c r="C65" s="158">
        <v>1.4704377402544599</v>
      </c>
      <c r="D65" s="158">
        <v>-2.3790107347785598</v>
      </c>
    </row>
    <row r="66" spans="1:4">
      <c r="A66" s="79" t="s">
        <v>78</v>
      </c>
      <c r="B66" s="79" t="s">
        <v>141</v>
      </c>
      <c r="C66" s="158">
        <v>3.9315007712129799</v>
      </c>
      <c r="D66" s="158">
        <v>-1.46467646160983</v>
      </c>
    </row>
    <row r="67" spans="1:4">
      <c r="A67" s="79" t="s">
        <v>54</v>
      </c>
      <c r="B67" s="79" t="s">
        <v>142</v>
      </c>
      <c r="C67" s="158">
        <v>4.5616595633252404</v>
      </c>
      <c r="D67" s="158">
        <v>-0.14908786585016001</v>
      </c>
    </row>
    <row r="68" spans="1:4">
      <c r="A68" s="79" t="s">
        <v>54</v>
      </c>
      <c r="B68" s="79" t="s">
        <v>143</v>
      </c>
      <c r="C68" s="158">
        <v>2.4775851510086202</v>
      </c>
      <c r="D68" s="158">
        <v>0.715610678341566</v>
      </c>
    </row>
    <row r="69" spans="1:4">
      <c r="A69" s="79" t="s">
        <v>54</v>
      </c>
      <c r="B69" s="79" t="s">
        <v>144</v>
      </c>
      <c r="C69" s="158">
        <v>-0.30601164672307002</v>
      </c>
      <c r="D69" s="158">
        <v>1.24891038368195</v>
      </c>
    </row>
    <row r="70" spans="1:4">
      <c r="A70" s="79" t="s">
        <v>54</v>
      </c>
      <c r="B70" s="79" t="s">
        <v>145</v>
      </c>
      <c r="C70" s="158">
        <v>-2.39110888204798</v>
      </c>
      <c r="D70" s="158">
        <v>1.3565861075321</v>
      </c>
    </row>
    <row r="71" spans="1:4">
      <c r="A71" s="79" t="s">
        <v>54</v>
      </c>
      <c r="B71" s="79" t="s">
        <v>146</v>
      </c>
      <c r="C71" s="158">
        <v>-7.4898068656273997</v>
      </c>
      <c r="D71" s="158">
        <v>0.78451978141041201</v>
      </c>
    </row>
    <row r="72" spans="1:4">
      <c r="A72" s="79" t="s">
        <v>54</v>
      </c>
      <c r="B72" s="79" t="s">
        <v>147</v>
      </c>
      <c r="C72" s="158">
        <v>-6.6295329195962696</v>
      </c>
      <c r="D72" s="158">
        <v>0.26511264541387403</v>
      </c>
    </row>
    <row r="73" spans="1:4">
      <c r="A73" s="79" t="s">
        <v>54</v>
      </c>
      <c r="B73" s="79" t="s">
        <v>148</v>
      </c>
      <c r="C73" s="158">
        <v>-4.4338750307046597</v>
      </c>
      <c r="D73" s="158">
        <v>-0.148322489795982</v>
      </c>
    </row>
    <row r="74" spans="1:4">
      <c r="A74" s="79" t="s">
        <v>54</v>
      </c>
      <c r="B74" s="79" t="s">
        <v>149</v>
      </c>
      <c r="C74" s="158">
        <v>-5.0473680215350303</v>
      </c>
      <c r="D74" s="158">
        <v>-0.82705720645748604</v>
      </c>
    </row>
    <row r="75" spans="1:4">
      <c r="A75" s="79" t="s">
        <v>54</v>
      </c>
      <c r="B75" s="79" t="s">
        <v>150</v>
      </c>
      <c r="C75" s="158">
        <v>-5.05484570539247</v>
      </c>
      <c r="D75" s="158">
        <v>-1.51341523588739</v>
      </c>
    </row>
    <row r="76" spans="1:4">
      <c r="A76" s="79" t="s">
        <v>54</v>
      </c>
      <c r="B76" s="79" t="s">
        <v>151</v>
      </c>
      <c r="C76" s="158">
        <v>-5.5912849645379801</v>
      </c>
      <c r="D76" s="158">
        <v>-2.0418875675303001</v>
      </c>
    </row>
    <row r="77" spans="1:4">
      <c r="A77" s="79" t="s">
        <v>54</v>
      </c>
      <c r="B77" s="79" t="s">
        <v>152</v>
      </c>
      <c r="C77" s="158">
        <v>-6.9309906059189998</v>
      </c>
      <c r="D77" s="158">
        <v>-2.7420065963780802</v>
      </c>
    </row>
    <row r="78" spans="1:4">
      <c r="A78" s="79" t="s">
        <v>79</v>
      </c>
      <c r="B78" s="79" t="s">
        <v>141</v>
      </c>
      <c r="C78" s="158">
        <v>-7.5818827805318803</v>
      </c>
      <c r="D78" s="158">
        <v>-3.7014552256901601</v>
      </c>
    </row>
    <row r="79" spans="1:4">
      <c r="A79" s="79" t="s">
        <v>54</v>
      </c>
      <c r="B79" s="79" t="s">
        <v>142</v>
      </c>
      <c r="C79" s="158">
        <v>-6.7412823009397203</v>
      </c>
      <c r="D79" s="158">
        <v>-4.64336704771224</v>
      </c>
    </row>
    <row r="80" spans="1:4">
      <c r="A80" s="79" t="s">
        <v>54</v>
      </c>
      <c r="B80" s="79" t="s">
        <v>143</v>
      </c>
      <c r="C80" s="158">
        <v>-5.9655666300102501</v>
      </c>
      <c r="D80" s="158">
        <v>-5.3469630294638097</v>
      </c>
    </row>
    <row r="81" spans="1:4">
      <c r="A81" s="79" t="s">
        <v>54</v>
      </c>
      <c r="B81" s="79" t="s">
        <v>144</v>
      </c>
      <c r="C81" s="158">
        <v>-5.3374514357074903</v>
      </c>
      <c r="D81" s="158">
        <v>-5.7662496785458401</v>
      </c>
    </row>
    <row r="82" spans="1:4">
      <c r="A82" s="79" t="s">
        <v>54</v>
      </c>
      <c r="B82" s="79" t="s">
        <v>145</v>
      </c>
      <c r="C82" s="158">
        <v>-7.6970411250625004</v>
      </c>
      <c r="D82" s="158">
        <v>-6.2084106987970502</v>
      </c>
    </row>
    <row r="83" spans="1:4">
      <c r="A83" s="79" t="s">
        <v>54</v>
      </c>
      <c r="B83" s="79" t="s">
        <v>146</v>
      </c>
      <c r="C83" s="158">
        <v>-6.2588551582301797</v>
      </c>
      <c r="D83" s="158">
        <v>-6.1058313898472898</v>
      </c>
    </row>
    <row r="84" spans="1:4">
      <c r="A84" s="79" t="s">
        <v>54</v>
      </c>
      <c r="B84" s="79" t="s">
        <v>147</v>
      </c>
      <c r="C84" s="158">
        <v>-9.5505742796980204</v>
      </c>
      <c r="D84" s="158">
        <v>-6.3492515031890999</v>
      </c>
    </row>
    <row r="85" spans="1:4">
      <c r="A85" s="79" t="s">
        <v>54</v>
      </c>
      <c r="B85" s="79" t="s">
        <v>148</v>
      </c>
      <c r="C85" s="158">
        <v>-14.602900579427001</v>
      </c>
      <c r="D85" s="158">
        <v>-7.1966702989159597</v>
      </c>
    </row>
    <row r="86" spans="1:4">
      <c r="A86" s="79" t="s">
        <v>54</v>
      </c>
      <c r="B86" s="79" t="s">
        <v>149</v>
      </c>
      <c r="C86" s="158">
        <v>-13.6282504346793</v>
      </c>
      <c r="D86" s="158">
        <v>-7.9117438333446497</v>
      </c>
    </row>
    <row r="87" spans="1:4">
      <c r="A87" s="79" t="s">
        <v>54</v>
      </c>
      <c r="B87" s="79" t="s">
        <v>150</v>
      </c>
      <c r="C87" s="158">
        <v>-14.559945349186499</v>
      </c>
      <c r="D87" s="158">
        <v>-8.7038354703274798</v>
      </c>
    </row>
    <row r="88" spans="1:4">
      <c r="A88" s="79" t="s">
        <v>54</v>
      </c>
      <c r="B88" s="79" t="s">
        <v>151</v>
      </c>
      <c r="C88" s="158">
        <v>-12.2849375303804</v>
      </c>
      <c r="D88" s="158">
        <v>-9.2616398508143494</v>
      </c>
    </row>
    <row r="89" spans="1:4">
      <c r="A89" s="79" t="s">
        <v>54</v>
      </c>
      <c r="B89" s="79" t="s">
        <v>152</v>
      </c>
      <c r="C89" s="158">
        <v>-15.7489389167922</v>
      </c>
      <c r="D89" s="158">
        <v>-9.9964688767204493</v>
      </c>
    </row>
    <row r="90" spans="1:4">
      <c r="A90" s="79" t="s">
        <v>80</v>
      </c>
      <c r="B90" s="79" t="s">
        <v>141</v>
      </c>
      <c r="C90" s="158">
        <v>-15.896072501122401</v>
      </c>
      <c r="D90" s="158">
        <v>-10.689318020103</v>
      </c>
    </row>
    <row r="91" spans="1:4">
      <c r="A91" s="79" t="s">
        <v>54</v>
      </c>
      <c r="B91" s="79" t="s">
        <v>142</v>
      </c>
      <c r="C91" s="158">
        <v>-15.8767793273857</v>
      </c>
      <c r="D91" s="158">
        <v>-11.450609438973499</v>
      </c>
    </row>
    <row r="92" spans="1:4">
      <c r="A92" s="79" t="s">
        <v>54</v>
      </c>
      <c r="B92" s="79" t="s">
        <v>143</v>
      </c>
      <c r="C92" s="158">
        <v>-17.513274892708498</v>
      </c>
      <c r="D92" s="158">
        <v>-12.412918460865001</v>
      </c>
    </row>
    <row r="93" spans="1:4">
      <c r="A93" s="79" t="s">
        <v>54</v>
      </c>
      <c r="B93" s="79" t="s">
        <v>144</v>
      </c>
      <c r="C93" s="158">
        <v>-18.368121843874899</v>
      </c>
      <c r="D93" s="158">
        <v>-13.4988076615456</v>
      </c>
    </row>
    <row r="94" spans="1:4">
      <c r="A94" s="79" t="s">
        <v>54</v>
      </c>
      <c r="B94" s="79" t="s">
        <v>145</v>
      </c>
      <c r="C94" s="158">
        <v>-18.2406528804574</v>
      </c>
      <c r="D94" s="158">
        <v>-14.3774419744952</v>
      </c>
    </row>
    <row r="95" spans="1:4">
      <c r="A95" s="79" t="s">
        <v>54</v>
      </c>
      <c r="B95" s="79" t="s">
        <v>146</v>
      </c>
      <c r="C95" s="158">
        <v>-19.100351507931201</v>
      </c>
      <c r="D95" s="158">
        <v>-15.447566670303599</v>
      </c>
    </row>
    <row r="96" spans="1:4">
      <c r="A96" s="79" t="s">
        <v>54</v>
      </c>
      <c r="B96" s="79" t="s">
        <v>147</v>
      </c>
      <c r="C96" s="158">
        <v>-18.916573063939602</v>
      </c>
      <c r="D96" s="158">
        <v>-16.2280665689904</v>
      </c>
    </row>
    <row r="97" spans="1:4">
      <c r="A97" s="79" t="s">
        <v>54</v>
      </c>
      <c r="B97" s="79" t="s">
        <v>148</v>
      </c>
      <c r="C97" s="158">
        <v>-18.119584039985401</v>
      </c>
      <c r="D97" s="158">
        <v>-16.521123524036899</v>
      </c>
    </row>
    <row r="98" spans="1:4">
      <c r="A98" s="79" t="s">
        <v>54</v>
      </c>
      <c r="B98" s="79" t="s">
        <v>149</v>
      </c>
      <c r="C98" s="158">
        <v>-19.901523143475998</v>
      </c>
      <c r="D98" s="158">
        <v>-17.04389624977</v>
      </c>
    </row>
    <row r="99" spans="1:4">
      <c r="A99" s="79" t="s">
        <v>54</v>
      </c>
      <c r="B99" s="79" t="s">
        <v>150</v>
      </c>
      <c r="C99" s="158">
        <v>-21.3942594559466</v>
      </c>
      <c r="D99" s="158">
        <v>-17.613422425333301</v>
      </c>
    </row>
    <row r="100" spans="1:4">
      <c r="A100" s="79" t="s">
        <v>54</v>
      </c>
      <c r="B100" s="79" t="s">
        <v>151</v>
      </c>
      <c r="C100" s="158">
        <v>-24.0463350699678</v>
      </c>
      <c r="D100" s="158">
        <v>-18.5935388869656</v>
      </c>
    </row>
    <row r="101" spans="1:4">
      <c r="A101" s="79" t="s">
        <v>54</v>
      </c>
      <c r="B101" s="79" t="s">
        <v>152</v>
      </c>
      <c r="C101" s="158">
        <v>-23.480448173349899</v>
      </c>
      <c r="D101" s="158">
        <v>-19.237831325012099</v>
      </c>
    </row>
    <row r="102" spans="1:4">
      <c r="A102" s="79" t="s">
        <v>611</v>
      </c>
      <c r="B102" s="79" t="s">
        <v>141</v>
      </c>
      <c r="C102" s="158">
        <v>-24.0182954647379</v>
      </c>
      <c r="D102" s="158">
        <v>-19.914683238646699</v>
      </c>
    </row>
    <row r="103" spans="1:4">
      <c r="A103" s="79" t="s">
        <v>54</v>
      </c>
      <c r="B103" s="79" t="s">
        <v>142</v>
      </c>
      <c r="C103" s="158">
        <v>-25.542341013311901</v>
      </c>
      <c r="D103" s="158">
        <v>-20.720146712473898</v>
      </c>
    </row>
    <row r="104" spans="1:4">
      <c r="A104" s="79" t="s">
        <v>54</v>
      </c>
      <c r="B104" s="79" t="s">
        <v>143</v>
      </c>
      <c r="C104" s="158">
        <v>-24.015724941973499</v>
      </c>
      <c r="D104" s="158">
        <v>-21.262017549912699</v>
      </c>
    </row>
    <row r="105" spans="1:4">
      <c r="A105" s="79" t="s">
        <v>54</v>
      </c>
      <c r="B105" s="79" t="s">
        <v>144</v>
      </c>
      <c r="C105" s="158">
        <v>-21.7599619954688</v>
      </c>
      <c r="D105" s="158">
        <v>-21.544670895878799</v>
      </c>
    </row>
    <row r="106" spans="1:4">
      <c r="A106" s="79" t="s">
        <v>54</v>
      </c>
      <c r="B106" s="79" t="s">
        <v>145</v>
      </c>
      <c r="C106" s="158">
        <v>-19.062053458331899</v>
      </c>
      <c r="D106" s="158">
        <v>-21.613120944035</v>
      </c>
    </row>
    <row r="107" spans="1:4">
      <c r="A107" s="79" t="s">
        <v>54</v>
      </c>
      <c r="B107" s="79" t="s">
        <v>146</v>
      </c>
      <c r="C107" s="158">
        <v>-17.4347618055771</v>
      </c>
      <c r="D107" s="158">
        <v>-21.474321802172199</v>
      </c>
    </row>
  </sheetData>
  <mergeCells count="1">
    <mergeCell ref="H1:I1"/>
  </mergeCells>
  <hyperlinks>
    <hyperlink ref="H1:I1" location="Index!A1" display="Regresar al Índice" xr:uid="{BB601670-765D-46F5-8854-AE95D6B107AC}"/>
  </hyperlink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55A82-B304-4DF4-9672-F0A9C85C3960}">
  <sheetPr codeName="Hoja169"/>
  <dimension ref="A1:I37"/>
  <sheetViews>
    <sheetView workbookViewId="0">
      <selection activeCell="B19" sqref="B19"/>
    </sheetView>
  </sheetViews>
  <sheetFormatPr baseColWidth="10" defaultColWidth="9.140625" defaultRowHeight="12"/>
  <cols>
    <col min="1" max="16384" width="9.140625" style="79"/>
  </cols>
  <sheetData>
    <row r="1" spans="1:9" ht="15">
      <c r="A1" t="s">
        <v>1892</v>
      </c>
      <c r="H1" s="688" t="s">
        <v>38</v>
      </c>
      <c r="I1" s="688"/>
    </row>
    <row r="2" spans="1:9">
      <c r="A2" s="79" t="s">
        <v>905</v>
      </c>
    </row>
    <row r="5" spans="1:9">
      <c r="A5" s="79" t="s">
        <v>2</v>
      </c>
      <c r="B5" s="79" t="s">
        <v>910</v>
      </c>
    </row>
    <row r="6" spans="1:9">
      <c r="A6" s="79" t="s">
        <v>30</v>
      </c>
      <c r="B6" s="158">
        <v>0.150309574227797</v>
      </c>
    </row>
    <row r="7" spans="1:9">
      <c r="A7" s="79" t="s">
        <v>18</v>
      </c>
      <c r="B7" s="158">
        <v>0.28760581814727998</v>
      </c>
    </row>
    <row r="8" spans="1:9">
      <c r="A8" s="79" t="s">
        <v>33</v>
      </c>
      <c r="B8" s="158">
        <v>0.66405005240724202</v>
      </c>
    </row>
    <row r="9" spans="1:9">
      <c r="A9" s="79" t="s">
        <v>19</v>
      </c>
      <c r="B9" s="158">
        <v>0.68977662113154303</v>
      </c>
    </row>
    <row r="10" spans="1:9">
      <c r="A10" s="79" t="s">
        <v>7</v>
      </c>
      <c r="B10" s="158">
        <v>0.83237355348083197</v>
      </c>
    </row>
    <row r="11" spans="1:9">
      <c r="A11" s="79" t="s">
        <v>17</v>
      </c>
      <c r="B11" s="158">
        <v>0.96005002952553198</v>
      </c>
    </row>
    <row r="12" spans="1:9">
      <c r="A12" s="79" t="s">
        <v>15</v>
      </c>
      <c r="B12" s="158">
        <v>0.99777185982762895</v>
      </c>
    </row>
    <row r="13" spans="1:9">
      <c r="A13" s="79" t="s">
        <v>5</v>
      </c>
      <c r="B13" s="158">
        <v>1.1915022055606701</v>
      </c>
    </row>
    <row r="14" spans="1:9">
      <c r="A14" s="79" t="s">
        <v>12</v>
      </c>
      <c r="B14" s="158">
        <v>1.1980256983086801</v>
      </c>
    </row>
    <row r="15" spans="1:9">
      <c r="A15" s="79" t="s">
        <v>16</v>
      </c>
      <c r="B15" s="158">
        <v>1.2167351652207801</v>
      </c>
    </row>
    <row r="16" spans="1:9">
      <c r="A16" s="79" t="s">
        <v>11</v>
      </c>
      <c r="B16" s="158">
        <v>1.24133428592232</v>
      </c>
    </row>
    <row r="17" spans="1:2">
      <c r="A17" s="79" t="s">
        <v>22</v>
      </c>
      <c r="B17" s="158">
        <v>1.64204669843993</v>
      </c>
    </row>
    <row r="18" spans="1:2">
      <c r="A18" s="79" t="s">
        <v>3</v>
      </c>
      <c r="B18" s="158">
        <v>1.6443941461723399</v>
      </c>
    </row>
    <row r="19" spans="1:2">
      <c r="A19" s="79" t="s">
        <v>24</v>
      </c>
      <c r="B19" s="158">
        <v>1.64893478879656</v>
      </c>
    </row>
    <row r="20" spans="1:2">
      <c r="A20" s="79" t="s">
        <v>25</v>
      </c>
      <c r="B20" s="158">
        <v>1.7794579308549701</v>
      </c>
    </row>
    <row r="21" spans="1:2">
      <c r="A21" s="79" t="s">
        <v>26</v>
      </c>
      <c r="B21" s="158">
        <v>2.0167801285070199</v>
      </c>
    </row>
    <row r="22" spans="1:2">
      <c r="A22" s="79" t="s">
        <v>29</v>
      </c>
      <c r="B22" s="158">
        <v>2.1565780729903201</v>
      </c>
    </row>
    <row r="23" spans="1:2">
      <c r="A23" s="79" t="s">
        <v>21</v>
      </c>
      <c r="B23" s="158">
        <v>2.1752959537005001</v>
      </c>
    </row>
    <row r="24" spans="1:2">
      <c r="A24" s="79" t="s">
        <v>32</v>
      </c>
      <c r="B24" s="158">
        <v>2.8580919327977199</v>
      </c>
    </row>
    <row r="25" spans="1:2">
      <c r="A25" s="79" t="s">
        <v>23</v>
      </c>
      <c r="B25" s="158">
        <v>3.16397530989145</v>
      </c>
    </row>
    <row r="26" spans="1:2">
      <c r="A26" s="79" t="s">
        <v>31</v>
      </c>
      <c r="B26" s="158">
        <v>3.2256035254465298</v>
      </c>
    </row>
    <row r="27" spans="1:2">
      <c r="A27" s="79" t="s">
        <v>4</v>
      </c>
      <c r="B27" s="158">
        <v>3.5021367944464901</v>
      </c>
    </row>
    <row r="28" spans="1:2">
      <c r="A28" s="79" t="s">
        <v>6</v>
      </c>
      <c r="B28" s="158">
        <v>3.6697254910811399</v>
      </c>
    </row>
    <row r="29" spans="1:2">
      <c r="A29" s="79" t="s">
        <v>8</v>
      </c>
      <c r="B29" s="158">
        <v>3.8862319694588399</v>
      </c>
    </row>
    <row r="30" spans="1:2">
      <c r="A30" s="79" t="s">
        <v>10</v>
      </c>
      <c r="B30" s="158">
        <v>4.4093930891332898</v>
      </c>
    </row>
    <row r="31" spans="1:2">
      <c r="A31" s="79" t="s">
        <v>9</v>
      </c>
      <c r="B31" s="158">
        <v>4.9353307598696601</v>
      </c>
    </row>
    <row r="32" spans="1:2">
      <c r="A32" s="79" t="s">
        <v>27</v>
      </c>
      <c r="B32" s="158">
        <v>5.6940780316228601</v>
      </c>
    </row>
    <row r="33" spans="1:2">
      <c r="A33" s="79" t="s">
        <v>0</v>
      </c>
      <c r="B33" s="158">
        <v>5.7409849172807101</v>
      </c>
    </row>
    <row r="34" spans="1:2">
      <c r="A34" s="79" t="s">
        <v>14</v>
      </c>
      <c r="B34" s="158">
        <v>5.7846020105663598</v>
      </c>
    </row>
    <row r="35" spans="1:2">
      <c r="A35" s="79" t="s">
        <v>13</v>
      </c>
      <c r="B35" s="158">
        <v>8.7646518460055294</v>
      </c>
    </row>
    <row r="36" spans="1:2">
      <c r="A36" s="79" t="s">
        <v>28</v>
      </c>
      <c r="B36" s="158">
        <v>9.7347900111447601</v>
      </c>
    </row>
    <row r="37" spans="1:2">
      <c r="A37" s="79" t="s">
        <v>20</v>
      </c>
      <c r="B37" s="158">
        <v>12.1373817280327</v>
      </c>
    </row>
  </sheetData>
  <mergeCells count="1">
    <mergeCell ref="H1:I1"/>
  </mergeCells>
  <hyperlinks>
    <hyperlink ref="H1:I1" location="Index!A1" display="Regresar al Índice" xr:uid="{78BEAFCA-E047-44B5-8A57-6C785202B17D}"/>
  </hyperlink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862A-741C-494E-B6E3-662C26DD278F}">
  <sheetPr codeName="Hoja170"/>
  <dimension ref="A1:I38"/>
  <sheetViews>
    <sheetView workbookViewId="0">
      <selection activeCell="B19" sqref="B19"/>
    </sheetView>
  </sheetViews>
  <sheetFormatPr baseColWidth="10" defaultColWidth="9.140625" defaultRowHeight="12"/>
  <cols>
    <col min="1" max="16384" width="9.140625" style="79"/>
  </cols>
  <sheetData>
    <row r="1" spans="1:9" ht="15">
      <c r="A1" t="s">
        <v>1893</v>
      </c>
      <c r="H1" s="688" t="s">
        <v>38</v>
      </c>
      <c r="I1" s="688"/>
    </row>
    <row r="2" spans="1:9">
      <c r="A2" s="79" t="s">
        <v>905</v>
      </c>
    </row>
    <row r="3" spans="1:9">
      <c r="A3" s="79" t="s">
        <v>911</v>
      </c>
    </row>
    <row r="5" spans="1:9">
      <c r="A5" s="79" t="s">
        <v>2</v>
      </c>
      <c r="B5" s="79" t="s">
        <v>52</v>
      </c>
    </row>
    <row r="6" spans="1:9">
      <c r="A6" s="79" t="s">
        <v>29</v>
      </c>
      <c r="B6" s="158">
        <v>-54.200699937983003</v>
      </c>
    </row>
    <row r="7" spans="1:9">
      <c r="A7" s="79" t="s">
        <v>24</v>
      </c>
      <c r="B7" s="158">
        <v>-51.685658780317297</v>
      </c>
    </row>
    <row r="8" spans="1:9">
      <c r="A8" s="79" t="s">
        <v>25</v>
      </c>
      <c r="B8" s="158">
        <v>-37.305483741074603</v>
      </c>
    </row>
    <row r="9" spans="1:9">
      <c r="A9" s="79" t="s">
        <v>30</v>
      </c>
      <c r="B9" s="158">
        <v>-35.259199743073403</v>
      </c>
    </row>
    <row r="10" spans="1:9">
      <c r="A10" s="79" t="s">
        <v>31</v>
      </c>
      <c r="B10" s="158">
        <v>-34.951107796100402</v>
      </c>
    </row>
    <row r="11" spans="1:9">
      <c r="A11" s="79" t="s">
        <v>16</v>
      </c>
      <c r="B11" s="158">
        <v>-34.429896924770198</v>
      </c>
    </row>
    <row r="12" spans="1:9">
      <c r="A12" s="79" t="s">
        <v>5</v>
      </c>
      <c r="B12" s="158">
        <v>-24.694916541572901</v>
      </c>
    </row>
    <row r="13" spans="1:9">
      <c r="A13" s="79" t="s">
        <v>4</v>
      </c>
      <c r="B13" s="158">
        <v>-19.291908270417299</v>
      </c>
    </row>
    <row r="14" spans="1:9">
      <c r="A14" s="79" t="s">
        <v>11</v>
      </c>
      <c r="B14" s="158">
        <v>-16.317340871656999</v>
      </c>
    </row>
    <row r="15" spans="1:9">
      <c r="A15" s="79" t="s">
        <v>14</v>
      </c>
      <c r="B15" s="158">
        <v>-15.6778341881539</v>
      </c>
    </row>
    <row r="16" spans="1:9">
      <c r="A16" s="79" t="s">
        <v>17</v>
      </c>
      <c r="B16" s="158">
        <v>-11.192755911545101</v>
      </c>
    </row>
    <row r="17" spans="1:2">
      <c r="A17" s="79" t="s">
        <v>8</v>
      </c>
      <c r="B17" s="158">
        <v>-10.277824389127</v>
      </c>
    </row>
    <row r="18" spans="1:2">
      <c r="A18" s="79" t="s">
        <v>33</v>
      </c>
      <c r="B18" s="158">
        <v>-9.8041142492576707</v>
      </c>
    </row>
    <row r="19" spans="1:2">
      <c r="A19" s="79" t="s">
        <v>13</v>
      </c>
      <c r="B19" s="158">
        <v>-8.8564025217189606</v>
      </c>
    </row>
    <row r="20" spans="1:2">
      <c r="A20" s="79" t="s">
        <v>19</v>
      </c>
      <c r="B20" s="158">
        <v>-4.8915282578643398</v>
      </c>
    </row>
    <row r="21" spans="1:2">
      <c r="A21" s="79" t="s">
        <v>0</v>
      </c>
      <c r="B21" s="158">
        <v>-4.4895794941910596</v>
      </c>
    </row>
    <row r="22" spans="1:2">
      <c r="A22" s="79" t="s">
        <v>12</v>
      </c>
      <c r="B22" s="158">
        <v>-1.1679954443849501</v>
      </c>
    </row>
    <row r="23" spans="1:2">
      <c r="A23" s="79" t="s">
        <v>3</v>
      </c>
      <c r="B23" s="158">
        <v>3.6020524090561601</v>
      </c>
    </row>
    <row r="24" spans="1:2">
      <c r="A24" s="79" t="s">
        <v>1</v>
      </c>
      <c r="B24" s="158">
        <v>3.6889233803302002</v>
      </c>
    </row>
    <row r="25" spans="1:2">
      <c r="A25" s="79" t="s">
        <v>9</v>
      </c>
      <c r="B25" s="158">
        <v>6.0551139409520198</v>
      </c>
    </row>
    <row r="26" spans="1:2">
      <c r="A26" s="79" t="s">
        <v>22</v>
      </c>
      <c r="B26" s="158">
        <v>6.2493421547049204</v>
      </c>
    </row>
    <row r="27" spans="1:2">
      <c r="A27" s="79" t="s">
        <v>18</v>
      </c>
      <c r="B27" s="158">
        <v>7.28701654796415</v>
      </c>
    </row>
    <row r="28" spans="1:2">
      <c r="A28" s="79" t="s">
        <v>20</v>
      </c>
      <c r="B28" s="158">
        <v>7.44730545677068</v>
      </c>
    </row>
    <row r="29" spans="1:2">
      <c r="A29" s="79" t="s">
        <v>26</v>
      </c>
      <c r="B29" s="158">
        <v>7.4898929457383403</v>
      </c>
    </row>
    <row r="30" spans="1:2">
      <c r="A30" s="79" t="s">
        <v>7</v>
      </c>
      <c r="B30" s="158">
        <v>15.6541672465641</v>
      </c>
    </row>
    <row r="31" spans="1:2">
      <c r="A31" s="79" t="s">
        <v>23</v>
      </c>
      <c r="B31" s="158">
        <v>15.9601541461316</v>
      </c>
    </row>
    <row r="32" spans="1:2">
      <c r="A32" s="79" t="s">
        <v>6</v>
      </c>
      <c r="B32" s="158">
        <v>18.9272139929875</v>
      </c>
    </row>
    <row r="33" spans="1:2">
      <c r="A33" s="79" t="s">
        <v>15</v>
      </c>
      <c r="B33" s="158">
        <v>18.927486346003199</v>
      </c>
    </row>
    <row r="34" spans="1:2">
      <c r="A34" s="79" t="s">
        <v>10</v>
      </c>
      <c r="B34" s="158">
        <v>27.276854146226601</v>
      </c>
    </row>
    <row r="35" spans="1:2">
      <c r="A35" s="79" t="s">
        <v>27</v>
      </c>
      <c r="B35" s="158">
        <v>36.0560761237492</v>
      </c>
    </row>
    <row r="36" spans="1:2">
      <c r="A36" s="79" t="s">
        <v>32</v>
      </c>
      <c r="B36" s="158">
        <v>69.625825989444095</v>
      </c>
    </row>
    <row r="37" spans="1:2">
      <c r="A37" s="79" t="s">
        <v>21</v>
      </c>
      <c r="B37" s="158">
        <v>128.61355918734299</v>
      </c>
    </row>
    <row r="38" spans="1:2">
      <c r="A38" s="79" t="s">
        <v>28</v>
      </c>
      <c r="B38" s="158">
        <v>527.99396716198601</v>
      </c>
    </row>
  </sheetData>
  <mergeCells count="1">
    <mergeCell ref="H1:I1"/>
  </mergeCells>
  <hyperlinks>
    <hyperlink ref="H1:I1" location="Index!A1" display="Regresar al Índice" xr:uid="{C449B723-66D1-4A3E-B674-96E4FD89CF85}"/>
  </hyperlink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FE00F-3FB4-4326-A11E-8B07D4966125}">
  <sheetPr codeName="Hoja171"/>
  <dimension ref="A1:I38"/>
  <sheetViews>
    <sheetView workbookViewId="0">
      <selection activeCell="B19" sqref="B19"/>
    </sheetView>
  </sheetViews>
  <sheetFormatPr baseColWidth="10" defaultColWidth="9.140625" defaultRowHeight="12"/>
  <cols>
    <col min="1" max="16384" width="9.140625" style="79"/>
  </cols>
  <sheetData>
    <row r="1" spans="1:9" ht="15">
      <c r="A1" t="s">
        <v>1894</v>
      </c>
      <c r="H1" s="688" t="s">
        <v>38</v>
      </c>
      <c r="I1" s="688"/>
    </row>
    <row r="2" spans="1:9">
      <c r="A2" s="79" t="s">
        <v>905</v>
      </c>
    </row>
    <row r="3" spans="1:9">
      <c r="A3" s="79" t="s">
        <v>912</v>
      </c>
    </row>
    <row r="5" spans="1:9">
      <c r="A5" s="79" t="s">
        <v>2</v>
      </c>
      <c r="B5" s="79" t="s">
        <v>52</v>
      </c>
    </row>
    <row r="6" spans="1:9">
      <c r="A6" s="79" t="s">
        <v>18</v>
      </c>
      <c r="B6" s="158">
        <v>-44.493793069766703</v>
      </c>
    </row>
    <row r="7" spans="1:9">
      <c r="A7" s="79" t="s">
        <v>19</v>
      </c>
      <c r="B7" s="158">
        <v>-26.709776690813001</v>
      </c>
    </row>
    <row r="8" spans="1:9">
      <c r="A8" s="79" t="s">
        <v>13</v>
      </c>
      <c r="B8" s="158">
        <v>-25.428299999501601</v>
      </c>
    </row>
    <row r="9" spans="1:9">
      <c r="A9" s="79" t="s">
        <v>7</v>
      </c>
      <c r="B9" s="158">
        <v>-24.3320925737004</v>
      </c>
    </row>
    <row r="10" spans="1:9">
      <c r="A10" s="79" t="s">
        <v>9</v>
      </c>
      <c r="B10" s="158">
        <v>-9.0035589893263293</v>
      </c>
    </row>
    <row r="11" spans="1:9">
      <c r="A11" s="79" t="s">
        <v>3</v>
      </c>
      <c r="B11" s="158">
        <v>-6.6941535362104698</v>
      </c>
    </row>
    <row r="12" spans="1:9">
      <c r="A12" s="79" t="s">
        <v>17</v>
      </c>
      <c r="B12" s="158">
        <v>-6.54834769173707</v>
      </c>
    </row>
    <row r="13" spans="1:9">
      <c r="A13" s="79" t="s">
        <v>20</v>
      </c>
      <c r="B13" s="158">
        <v>-6.0447442368672899</v>
      </c>
    </row>
    <row r="14" spans="1:9">
      <c r="A14" s="79" t="s">
        <v>0</v>
      </c>
      <c r="B14" s="158">
        <v>-5.7133734150134696</v>
      </c>
    </row>
    <row r="15" spans="1:9">
      <c r="A15" s="79" t="s">
        <v>10</v>
      </c>
      <c r="B15" s="158">
        <v>-5.6771645917735896</v>
      </c>
    </row>
    <row r="16" spans="1:9">
      <c r="A16" s="79" t="s">
        <v>29</v>
      </c>
      <c r="B16" s="158">
        <v>-2.3406739278077899</v>
      </c>
    </row>
    <row r="17" spans="1:2">
      <c r="A17" s="79" t="s">
        <v>14</v>
      </c>
      <c r="B17" s="158">
        <v>-1.99395345325371</v>
      </c>
    </row>
    <row r="18" spans="1:2">
      <c r="A18" s="79" t="s">
        <v>26</v>
      </c>
      <c r="B18" s="158">
        <v>-1.2261629735945101</v>
      </c>
    </row>
    <row r="19" spans="1:2">
      <c r="A19" s="79" t="s">
        <v>1</v>
      </c>
      <c r="B19" s="158">
        <v>-1.0194644136775399</v>
      </c>
    </row>
    <row r="20" spans="1:2">
      <c r="A20" s="79" t="s">
        <v>24</v>
      </c>
      <c r="B20" s="158">
        <v>2.0288670622495801</v>
      </c>
    </row>
    <row r="21" spans="1:2">
      <c r="A21" s="79" t="s">
        <v>4</v>
      </c>
      <c r="B21" s="158">
        <v>3.4169623659108499</v>
      </c>
    </row>
    <row r="22" spans="1:2">
      <c r="A22" s="79" t="s">
        <v>22</v>
      </c>
      <c r="B22" s="158">
        <v>3.4988136362253299</v>
      </c>
    </row>
    <row r="23" spans="1:2">
      <c r="A23" s="79" t="s">
        <v>28</v>
      </c>
      <c r="B23" s="158">
        <v>3.9437546624306701</v>
      </c>
    </row>
    <row r="24" spans="1:2">
      <c r="A24" s="79" t="s">
        <v>12</v>
      </c>
      <c r="B24" s="158">
        <v>4.3054344326505198</v>
      </c>
    </row>
    <row r="25" spans="1:2">
      <c r="A25" s="79" t="s">
        <v>15</v>
      </c>
      <c r="B25" s="158">
        <v>7.9646925478813504</v>
      </c>
    </row>
    <row r="26" spans="1:2">
      <c r="A26" s="79" t="s">
        <v>32</v>
      </c>
      <c r="B26" s="158">
        <v>9.9842795051480397</v>
      </c>
    </row>
    <row r="27" spans="1:2">
      <c r="A27" s="79" t="s">
        <v>31</v>
      </c>
      <c r="B27" s="158">
        <v>11.6340640080473</v>
      </c>
    </row>
    <row r="28" spans="1:2">
      <c r="A28" s="79" t="s">
        <v>21</v>
      </c>
      <c r="B28" s="158">
        <v>11.8841744626594</v>
      </c>
    </row>
    <row r="29" spans="1:2">
      <c r="A29" s="79" t="s">
        <v>8</v>
      </c>
      <c r="B29" s="158">
        <v>14.376323293487101</v>
      </c>
    </row>
    <row r="30" spans="1:2">
      <c r="A30" s="79" t="s">
        <v>27</v>
      </c>
      <c r="B30" s="158">
        <v>14.7704466561419</v>
      </c>
    </row>
    <row r="31" spans="1:2">
      <c r="A31" s="79" t="s">
        <v>23</v>
      </c>
      <c r="B31" s="158">
        <v>15.236542697381401</v>
      </c>
    </row>
    <row r="32" spans="1:2">
      <c r="A32" s="79" t="s">
        <v>5</v>
      </c>
      <c r="B32" s="158">
        <v>15.4462588325216</v>
      </c>
    </row>
    <row r="33" spans="1:2">
      <c r="A33" s="79" t="s">
        <v>6</v>
      </c>
      <c r="B33" s="158">
        <v>18.2040901787026</v>
      </c>
    </row>
    <row r="34" spans="1:2">
      <c r="A34" s="79" t="s">
        <v>11</v>
      </c>
      <c r="B34" s="158">
        <v>19.075780526677601</v>
      </c>
    </row>
    <row r="35" spans="1:2">
      <c r="A35" s="79" t="s">
        <v>25</v>
      </c>
      <c r="B35" s="158">
        <v>24.277215193386699</v>
      </c>
    </row>
    <row r="36" spans="1:2">
      <c r="A36" s="79" t="s">
        <v>16</v>
      </c>
      <c r="B36" s="158">
        <v>33.807447930117398</v>
      </c>
    </row>
    <row r="37" spans="1:2">
      <c r="A37" s="79" t="s">
        <v>30</v>
      </c>
      <c r="B37" s="158">
        <v>33.939631903217602</v>
      </c>
    </row>
    <row r="38" spans="1:2">
      <c r="A38" s="79" t="s">
        <v>33</v>
      </c>
      <c r="B38" s="158">
        <v>40.425556063971001</v>
      </c>
    </row>
  </sheetData>
  <mergeCells count="1">
    <mergeCell ref="H1:I1"/>
  </mergeCells>
  <hyperlinks>
    <hyperlink ref="H1:I1" location="Index!A1" display="Regresar al Índice" xr:uid="{30EFB98E-E705-4BF0-996D-81CC6335E5D3}"/>
  </hyperlink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70816-B7AD-47C3-B8AC-1DDB809BF748}">
  <sheetPr codeName="Hoja172"/>
  <dimension ref="A1:I38"/>
  <sheetViews>
    <sheetView workbookViewId="0">
      <selection activeCell="B19" sqref="B19"/>
    </sheetView>
  </sheetViews>
  <sheetFormatPr baseColWidth="10" defaultColWidth="9.140625" defaultRowHeight="12"/>
  <cols>
    <col min="1" max="16384" width="9.140625" style="79"/>
  </cols>
  <sheetData>
    <row r="1" spans="1:9" ht="15">
      <c r="A1" t="s">
        <v>1895</v>
      </c>
      <c r="H1" s="688" t="s">
        <v>38</v>
      </c>
      <c r="I1" s="688"/>
    </row>
    <row r="2" spans="1:9">
      <c r="A2" s="79" t="s">
        <v>385</v>
      </c>
    </row>
    <row r="3" spans="1:9">
      <c r="A3" s="79" t="s">
        <v>913</v>
      </c>
    </row>
    <row r="5" spans="1:9">
      <c r="A5" s="79" t="s">
        <v>2</v>
      </c>
      <c r="B5" s="79" t="s">
        <v>52</v>
      </c>
    </row>
    <row r="6" spans="1:9">
      <c r="A6" s="79" t="s">
        <v>15</v>
      </c>
      <c r="B6" s="158">
        <v>-7.6539101497504198</v>
      </c>
    </row>
    <row r="7" spans="1:9">
      <c r="A7" s="79" t="s">
        <v>5</v>
      </c>
      <c r="B7" s="158">
        <v>-5.6773468240584597</v>
      </c>
    </row>
    <row r="8" spans="1:9">
      <c r="A8" s="79" t="s">
        <v>24</v>
      </c>
      <c r="B8" s="158">
        <v>-5.0736497545008197</v>
      </c>
    </row>
    <row r="9" spans="1:9">
      <c r="A9" s="79" t="s">
        <v>6</v>
      </c>
      <c r="B9" s="158">
        <v>-4.0623260990539798</v>
      </c>
    </row>
    <row r="10" spans="1:9">
      <c r="A10" s="79" t="s">
        <v>11</v>
      </c>
      <c r="B10" s="158">
        <v>-3.3169338200285701</v>
      </c>
    </row>
    <row r="11" spans="1:9">
      <c r="A11" s="79" t="s">
        <v>19</v>
      </c>
      <c r="B11" s="158">
        <v>-3.23200559049616</v>
      </c>
    </row>
    <row r="12" spans="1:9">
      <c r="A12" s="79" t="s">
        <v>21</v>
      </c>
      <c r="B12" s="158">
        <v>-3.1742380678550801</v>
      </c>
    </row>
    <row r="13" spans="1:9">
      <c r="A13" s="79" t="s">
        <v>28</v>
      </c>
      <c r="B13" s="158">
        <v>-2.9543067226890698</v>
      </c>
    </row>
    <row r="14" spans="1:9">
      <c r="A14" s="79" t="s">
        <v>9</v>
      </c>
      <c r="B14" s="158">
        <v>-2.4332639298921701</v>
      </c>
    </row>
    <row r="15" spans="1:9">
      <c r="A15" s="79" t="s">
        <v>17</v>
      </c>
      <c r="B15" s="158">
        <v>-2.1761978361669301</v>
      </c>
    </row>
    <row r="16" spans="1:9">
      <c r="A16" s="79" t="s">
        <v>16</v>
      </c>
      <c r="B16" s="158">
        <v>-1.1784745192021999</v>
      </c>
    </row>
    <row r="17" spans="1:2">
      <c r="A17" s="79" t="s">
        <v>27</v>
      </c>
      <c r="B17" s="158">
        <v>-6.4544237006414198E-3</v>
      </c>
    </row>
    <row r="18" spans="1:2">
      <c r="A18" s="79" t="s">
        <v>26</v>
      </c>
      <c r="B18" s="158">
        <v>0.98305084745762294</v>
      </c>
    </row>
    <row r="19" spans="1:2">
      <c r="A19" s="79" t="s">
        <v>31</v>
      </c>
      <c r="B19" s="158">
        <v>1.5294360800648601</v>
      </c>
    </row>
    <row r="20" spans="1:2">
      <c r="A20" s="79" t="s">
        <v>14</v>
      </c>
      <c r="B20" s="158">
        <v>1.8427275008916499</v>
      </c>
    </row>
    <row r="21" spans="1:2">
      <c r="A21" s="79" t="s">
        <v>30</v>
      </c>
      <c r="B21" s="158">
        <v>2.0280337729705802</v>
      </c>
    </row>
    <row r="22" spans="1:2">
      <c r="A22" s="79" t="s">
        <v>32</v>
      </c>
      <c r="B22" s="158">
        <v>2.08159403350587</v>
      </c>
    </row>
    <row r="23" spans="1:2">
      <c r="A23" s="79" t="s">
        <v>3</v>
      </c>
      <c r="B23" s="158">
        <v>2.8738346799254102</v>
      </c>
    </row>
    <row r="24" spans="1:2">
      <c r="A24" s="79" t="s">
        <v>0</v>
      </c>
      <c r="B24" s="158">
        <v>2.8744054196896198</v>
      </c>
    </row>
    <row r="25" spans="1:2">
      <c r="A25" s="79" t="s">
        <v>25</v>
      </c>
      <c r="B25" s="158">
        <v>2.9813394265817901</v>
      </c>
    </row>
    <row r="26" spans="1:2">
      <c r="A26" s="79" t="s">
        <v>12</v>
      </c>
      <c r="B26" s="158">
        <v>3.04397052545613</v>
      </c>
    </row>
    <row r="27" spans="1:2">
      <c r="A27" s="79" t="s">
        <v>13</v>
      </c>
      <c r="B27" s="158">
        <v>3.3219568369362098</v>
      </c>
    </row>
    <row r="28" spans="1:2">
      <c r="A28" s="79" t="s">
        <v>22</v>
      </c>
      <c r="B28" s="158">
        <v>3.44783633930279</v>
      </c>
    </row>
    <row r="29" spans="1:2">
      <c r="A29" s="79" t="s">
        <v>23</v>
      </c>
      <c r="B29" s="158">
        <v>4.4220979981886899</v>
      </c>
    </row>
    <row r="30" spans="1:2">
      <c r="A30" s="79" t="s">
        <v>1</v>
      </c>
      <c r="B30" s="158">
        <v>4.9938892496671103</v>
      </c>
    </row>
    <row r="31" spans="1:2">
      <c r="A31" s="79" t="s">
        <v>7</v>
      </c>
      <c r="B31" s="158">
        <v>5.0097935814374104</v>
      </c>
    </row>
    <row r="32" spans="1:2">
      <c r="A32" s="79" t="s">
        <v>18</v>
      </c>
      <c r="B32" s="158">
        <v>5.1746733066237303</v>
      </c>
    </row>
    <row r="33" spans="1:2">
      <c r="A33" s="79" t="s">
        <v>29</v>
      </c>
      <c r="B33" s="158">
        <v>6.4881705074455498</v>
      </c>
    </row>
    <row r="34" spans="1:2">
      <c r="A34" s="79" t="s">
        <v>10</v>
      </c>
      <c r="B34" s="158">
        <v>6.5080506351177698</v>
      </c>
    </row>
    <row r="35" spans="1:2">
      <c r="A35" s="79" t="s">
        <v>33</v>
      </c>
      <c r="B35" s="158">
        <v>6.5517357713977198</v>
      </c>
    </row>
    <row r="36" spans="1:2">
      <c r="A36" s="79" t="s">
        <v>20</v>
      </c>
      <c r="B36" s="158">
        <v>7.4098274587907103</v>
      </c>
    </row>
    <row r="37" spans="1:2">
      <c r="A37" s="79" t="s">
        <v>8</v>
      </c>
      <c r="B37" s="158">
        <v>9.3332698519296091</v>
      </c>
    </row>
    <row r="38" spans="1:2">
      <c r="A38" s="79" t="s">
        <v>4</v>
      </c>
      <c r="B38" s="158">
        <v>11.625757073182699</v>
      </c>
    </row>
  </sheetData>
  <mergeCells count="1">
    <mergeCell ref="H1:I1"/>
  </mergeCells>
  <hyperlinks>
    <hyperlink ref="H1:I1" location="Index!A1" display="Regresar al Índice" xr:uid="{B58D7FAF-CD21-456F-AC34-1504618C5670}"/>
  </hyperlink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5A8FB-B5DD-44E4-B9B5-55DAAC2714B4}">
  <sheetPr codeName="Hoja173"/>
  <dimension ref="A1:I38"/>
  <sheetViews>
    <sheetView workbookViewId="0">
      <selection activeCell="B19" sqref="B19"/>
    </sheetView>
  </sheetViews>
  <sheetFormatPr baseColWidth="10" defaultColWidth="9.140625" defaultRowHeight="12"/>
  <cols>
    <col min="1" max="16384" width="9.140625" style="79"/>
  </cols>
  <sheetData>
    <row r="1" spans="1:9" ht="15">
      <c r="A1" t="s">
        <v>1896</v>
      </c>
      <c r="H1" s="688" t="s">
        <v>38</v>
      </c>
      <c r="I1" s="688"/>
    </row>
    <row r="2" spans="1:9">
      <c r="A2" s="79" t="s">
        <v>385</v>
      </c>
    </row>
    <row r="3" spans="1:9">
      <c r="A3" s="79" t="s">
        <v>914</v>
      </c>
    </row>
    <row r="5" spans="1:9">
      <c r="A5" s="79" t="s">
        <v>2</v>
      </c>
      <c r="B5" s="79" t="s">
        <v>52</v>
      </c>
    </row>
    <row r="6" spans="1:9">
      <c r="A6" s="79" t="s">
        <v>5</v>
      </c>
      <c r="B6" s="158">
        <v>-5.1390601850262296</v>
      </c>
    </row>
    <row r="7" spans="1:9">
      <c r="A7" s="79" t="s">
        <v>28</v>
      </c>
      <c r="B7" s="158">
        <v>-1.7974756212035501</v>
      </c>
    </row>
    <row r="8" spans="1:9">
      <c r="A8" s="79" t="s">
        <v>21</v>
      </c>
      <c r="B8" s="158">
        <v>-1.7053450602835101</v>
      </c>
    </row>
    <row r="9" spans="1:9">
      <c r="A9" s="79" t="s">
        <v>17</v>
      </c>
      <c r="B9" s="158">
        <v>-0.73022526629454898</v>
      </c>
    </row>
    <row r="10" spans="1:9">
      <c r="A10" s="79" t="s">
        <v>19</v>
      </c>
      <c r="B10" s="158">
        <v>0.199716519917392</v>
      </c>
    </row>
    <row r="11" spans="1:9">
      <c r="A11" s="79" t="s">
        <v>33</v>
      </c>
      <c r="B11" s="158">
        <v>1.9184639461324899</v>
      </c>
    </row>
    <row r="12" spans="1:9">
      <c r="A12" s="79" t="s">
        <v>27</v>
      </c>
      <c r="B12" s="158">
        <v>2.88593264891932</v>
      </c>
    </row>
    <row r="13" spans="1:9">
      <c r="A13" s="79" t="s">
        <v>26</v>
      </c>
      <c r="B13" s="158">
        <v>4.1695694625438096</v>
      </c>
    </row>
    <row r="14" spans="1:9">
      <c r="A14" s="79" t="s">
        <v>7</v>
      </c>
      <c r="B14" s="158">
        <v>4.74249630385932</v>
      </c>
    </row>
    <row r="15" spans="1:9">
      <c r="A15" s="79" t="s">
        <v>11</v>
      </c>
      <c r="B15" s="158">
        <v>4.93287107057263</v>
      </c>
    </row>
    <row r="16" spans="1:9">
      <c r="A16" s="79" t="s">
        <v>0</v>
      </c>
      <c r="B16" s="158">
        <v>6.8675339772420001</v>
      </c>
    </row>
    <row r="17" spans="1:2">
      <c r="A17" s="79" t="s">
        <v>31</v>
      </c>
      <c r="B17" s="158">
        <v>7.1584062080247</v>
      </c>
    </row>
    <row r="18" spans="1:2">
      <c r="A18" s="79" t="s">
        <v>29</v>
      </c>
      <c r="B18" s="158">
        <v>9.1992238398396395</v>
      </c>
    </row>
    <row r="19" spans="1:2">
      <c r="A19" s="79" t="s">
        <v>14</v>
      </c>
      <c r="B19" s="158">
        <v>11.3051223854306</v>
      </c>
    </row>
    <row r="20" spans="1:2">
      <c r="A20" s="79" t="s">
        <v>12</v>
      </c>
      <c r="B20" s="158">
        <v>11.7683338200465</v>
      </c>
    </row>
    <row r="21" spans="1:2">
      <c r="A21" s="79" t="s">
        <v>23</v>
      </c>
      <c r="B21" s="158">
        <v>12.3006142180392</v>
      </c>
    </row>
    <row r="22" spans="1:2">
      <c r="A22" s="79" t="s">
        <v>3</v>
      </c>
      <c r="B22" s="158">
        <v>12.840091896320001</v>
      </c>
    </row>
    <row r="23" spans="1:2">
      <c r="A23" s="79" t="s">
        <v>1</v>
      </c>
      <c r="B23" s="158">
        <v>12.857796548420399</v>
      </c>
    </row>
    <row r="24" spans="1:2">
      <c r="A24" s="79" t="s">
        <v>25</v>
      </c>
      <c r="B24" s="158">
        <v>12.9403870579012</v>
      </c>
    </row>
    <row r="25" spans="1:2">
      <c r="A25" s="79" t="s">
        <v>18</v>
      </c>
      <c r="B25" s="158">
        <v>13.6295597259319</v>
      </c>
    </row>
    <row r="26" spans="1:2">
      <c r="A26" s="79" t="s">
        <v>20</v>
      </c>
      <c r="B26" s="158">
        <v>13.9795923153769</v>
      </c>
    </row>
    <row r="27" spans="1:2">
      <c r="A27" s="79" t="s">
        <v>6</v>
      </c>
      <c r="B27" s="158">
        <v>14.2746913580247</v>
      </c>
    </row>
    <row r="28" spans="1:2">
      <c r="A28" s="79" t="s">
        <v>4</v>
      </c>
      <c r="B28" s="158">
        <v>14.329776986014499</v>
      </c>
    </row>
    <row r="29" spans="1:2">
      <c r="A29" s="79" t="s">
        <v>8</v>
      </c>
      <c r="B29" s="158">
        <v>14.3987550877112</v>
      </c>
    </row>
    <row r="30" spans="1:2">
      <c r="A30" s="79" t="s">
        <v>32</v>
      </c>
      <c r="B30" s="158">
        <v>14.9295966668191</v>
      </c>
    </row>
    <row r="31" spans="1:2">
      <c r="A31" s="79" t="s">
        <v>10</v>
      </c>
      <c r="B31" s="158">
        <v>15.4806641270757</v>
      </c>
    </row>
    <row r="32" spans="1:2">
      <c r="A32" s="79" t="s">
        <v>13</v>
      </c>
      <c r="B32" s="158">
        <v>16.131248099751499</v>
      </c>
    </row>
    <row r="33" spans="1:2">
      <c r="A33" s="79" t="s">
        <v>9</v>
      </c>
      <c r="B33" s="158">
        <v>16.718942203830998</v>
      </c>
    </row>
    <row r="34" spans="1:2">
      <c r="A34" s="79" t="s">
        <v>24</v>
      </c>
      <c r="B34" s="158">
        <v>20.038171827561101</v>
      </c>
    </row>
    <row r="35" spans="1:2">
      <c r="A35" s="79" t="s">
        <v>16</v>
      </c>
      <c r="B35" s="158">
        <v>25.466974784681899</v>
      </c>
    </row>
    <row r="36" spans="1:2">
      <c r="A36" s="79" t="s">
        <v>30</v>
      </c>
      <c r="B36" s="158">
        <v>27.632091169659301</v>
      </c>
    </row>
    <row r="37" spans="1:2">
      <c r="A37" s="79" t="s">
        <v>22</v>
      </c>
      <c r="B37" s="158">
        <v>28.339732425017299</v>
      </c>
    </row>
    <row r="38" spans="1:2">
      <c r="A38" s="79" t="s">
        <v>15</v>
      </c>
      <c r="B38" s="158">
        <v>34.488990681291497</v>
      </c>
    </row>
  </sheetData>
  <mergeCells count="1">
    <mergeCell ref="H1:I1"/>
  </mergeCells>
  <hyperlinks>
    <hyperlink ref="H1:I1" location="Index!A1" display="Regresar al Índice" xr:uid="{537EA5DC-20E5-4626-8453-ACC792DAA372}"/>
  </hyperlink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32"/>
  <dimension ref="A1:L106"/>
  <sheetViews>
    <sheetView zoomScale="106" zoomScaleNormal="106" workbookViewId="0">
      <selection activeCell="B19" sqref="B19"/>
    </sheetView>
  </sheetViews>
  <sheetFormatPr baseColWidth="10" defaultColWidth="9.140625" defaultRowHeight="12"/>
  <cols>
    <col min="1" max="16384" width="9.140625" style="79"/>
  </cols>
  <sheetData>
    <row r="1" spans="1:12" ht="15">
      <c r="A1" t="s">
        <v>1897</v>
      </c>
      <c r="H1" s="688" t="s">
        <v>38</v>
      </c>
      <c r="I1" s="688"/>
    </row>
    <row r="2" spans="1:12">
      <c r="A2" s="79" t="s">
        <v>905</v>
      </c>
    </row>
    <row r="5" spans="1:12">
      <c r="A5" s="79" t="s">
        <v>325</v>
      </c>
      <c r="B5" s="79" t="s">
        <v>380</v>
      </c>
      <c r="C5" s="79" t="s">
        <v>927</v>
      </c>
      <c r="D5" s="79" t="s">
        <v>908</v>
      </c>
      <c r="G5" s="79" t="s">
        <v>903</v>
      </c>
      <c r="H5" s="79" t="s">
        <v>985</v>
      </c>
      <c r="I5" s="79" t="s">
        <v>986</v>
      </c>
      <c r="J5" s="79" t="s">
        <v>928</v>
      </c>
      <c r="K5" s="79" t="s">
        <v>987</v>
      </c>
      <c r="L5" s="79" t="s">
        <v>929</v>
      </c>
    </row>
    <row r="6" spans="1:12">
      <c r="A6" s="79" t="s">
        <v>61</v>
      </c>
      <c r="B6" s="79" t="s">
        <v>141</v>
      </c>
      <c r="C6" s="159">
        <v>6343</v>
      </c>
      <c r="D6" s="159">
        <v>6644</v>
      </c>
      <c r="G6" s="159">
        <v>13895</v>
      </c>
      <c r="H6" s="159">
        <v>8924</v>
      </c>
      <c r="I6" s="158">
        <v>55.7</v>
      </c>
      <c r="J6" s="158">
        <v>40.299999999999997</v>
      </c>
      <c r="K6" s="159">
        <v>13078</v>
      </c>
      <c r="L6" s="159">
        <v>12663</v>
      </c>
    </row>
    <row r="7" spans="1:12">
      <c r="A7" s="79" t="s">
        <v>54</v>
      </c>
      <c r="B7" s="79" t="s">
        <v>142</v>
      </c>
      <c r="C7" s="159">
        <v>6318</v>
      </c>
      <c r="D7" s="159">
        <v>6655</v>
      </c>
    </row>
    <row r="8" spans="1:12">
      <c r="A8" s="79" t="s">
        <v>54</v>
      </c>
      <c r="B8" s="79" t="s">
        <v>143</v>
      </c>
      <c r="C8" s="159">
        <v>6647</v>
      </c>
      <c r="D8" s="159">
        <v>6608</v>
      </c>
    </row>
    <row r="9" spans="1:12">
      <c r="A9" s="79" t="s">
        <v>54</v>
      </c>
      <c r="B9" s="79" t="s">
        <v>144</v>
      </c>
      <c r="C9" s="159">
        <v>6479</v>
      </c>
      <c r="D9" s="159">
        <v>6598</v>
      </c>
    </row>
    <row r="10" spans="1:12">
      <c r="A10" s="79" t="s">
        <v>54</v>
      </c>
      <c r="B10" s="79" t="s">
        <v>145</v>
      </c>
      <c r="C10" s="159">
        <v>6949</v>
      </c>
      <c r="D10" s="159">
        <v>6624</v>
      </c>
    </row>
    <row r="11" spans="1:12">
      <c r="A11" s="79" t="s">
        <v>54</v>
      </c>
      <c r="B11" s="79" t="s">
        <v>146</v>
      </c>
      <c r="C11" s="159">
        <v>6766</v>
      </c>
      <c r="D11" s="159">
        <v>6629</v>
      </c>
    </row>
    <row r="12" spans="1:12">
      <c r="A12" s="79" t="s">
        <v>54</v>
      </c>
      <c r="B12" s="79" t="s">
        <v>147</v>
      </c>
      <c r="C12" s="159">
        <v>6997</v>
      </c>
      <c r="D12" s="159">
        <v>6655</v>
      </c>
    </row>
    <row r="13" spans="1:12">
      <c r="A13" s="79" t="s">
        <v>54</v>
      </c>
      <c r="B13" s="79" t="s">
        <v>148</v>
      </c>
      <c r="C13" s="159">
        <v>7960</v>
      </c>
      <c r="D13" s="159">
        <v>6751</v>
      </c>
    </row>
    <row r="14" spans="1:12">
      <c r="A14" s="79" t="s">
        <v>54</v>
      </c>
      <c r="B14" s="79" t="s">
        <v>149</v>
      </c>
      <c r="C14" s="159">
        <v>7340</v>
      </c>
      <c r="D14" s="159">
        <v>6821</v>
      </c>
    </row>
    <row r="15" spans="1:12">
      <c r="A15" s="79" t="s">
        <v>54</v>
      </c>
      <c r="B15" s="79" t="s">
        <v>150</v>
      </c>
      <c r="C15" s="159">
        <v>7398</v>
      </c>
      <c r="D15" s="159">
        <v>6820</v>
      </c>
    </row>
    <row r="16" spans="1:12">
      <c r="A16" s="79" t="s">
        <v>54</v>
      </c>
      <c r="B16" s="79" t="s">
        <v>151</v>
      </c>
      <c r="C16" s="159">
        <v>7281</v>
      </c>
      <c r="D16" s="159">
        <v>6820</v>
      </c>
    </row>
    <row r="17" spans="1:4">
      <c r="A17" s="79" t="s">
        <v>54</v>
      </c>
      <c r="B17" s="79" t="s">
        <v>152</v>
      </c>
      <c r="C17" s="159">
        <v>5672</v>
      </c>
      <c r="D17" s="159">
        <v>6846</v>
      </c>
    </row>
    <row r="18" spans="1:4">
      <c r="A18" s="79" t="s">
        <v>74</v>
      </c>
      <c r="B18" s="79" t="s">
        <v>141</v>
      </c>
      <c r="C18" s="159">
        <v>6130</v>
      </c>
      <c r="D18" s="159">
        <v>6828</v>
      </c>
    </row>
    <row r="19" spans="1:4">
      <c r="A19" s="79" t="s">
        <v>54</v>
      </c>
      <c r="B19" s="79" t="s">
        <v>142</v>
      </c>
      <c r="C19" s="159">
        <v>6660</v>
      </c>
      <c r="D19" s="159">
        <v>6857</v>
      </c>
    </row>
    <row r="20" spans="1:4">
      <c r="A20" s="79" t="s">
        <v>54</v>
      </c>
      <c r="B20" s="79" t="s">
        <v>143</v>
      </c>
      <c r="C20" s="159">
        <v>7617</v>
      </c>
      <c r="D20" s="159">
        <v>6938</v>
      </c>
    </row>
    <row r="21" spans="1:4">
      <c r="A21" s="79" t="s">
        <v>54</v>
      </c>
      <c r="B21" s="79" t="s">
        <v>144</v>
      </c>
      <c r="C21" s="159">
        <v>8011</v>
      </c>
      <c r="D21" s="159">
        <v>7065</v>
      </c>
    </row>
    <row r="22" spans="1:4">
      <c r="A22" s="79" t="s">
        <v>54</v>
      </c>
      <c r="B22" s="79" t="s">
        <v>145</v>
      </c>
      <c r="C22" s="159">
        <v>7966</v>
      </c>
      <c r="D22" s="159">
        <v>7150</v>
      </c>
    </row>
    <row r="23" spans="1:4">
      <c r="A23" s="79" t="s">
        <v>54</v>
      </c>
      <c r="B23" s="79" t="s">
        <v>146</v>
      </c>
      <c r="C23" s="159">
        <v>7292</v>
      </c>
      <c r="D23" s="159">
        <v>7194</v>
      </c>
    </row>
    <row r="24" spans="1:4">
      <c r="A24" s="79" t="s">
        <v>54</v>
      </c>
      <c r="B24" s="79" t="s">
        <v>147</v>
      </c>
      <c r="C24" s="159">
        <v>7404</v>
      </c>
      <c r="D24" s="159">
        <v>7228</v>
      </c>
    </row>
    <row r="25" spans="1:4">
      <c r="A25" s="79" t="s">
        <v>54</v>
      </c>
      <c r="B25" s="79" t="s">
        <v>148</v>
      </c>
      <c r="C25" s="159">
        <v>7866</v>
      </c>
      <c r="D25" s="159">
        <v>7220</v>
      </c>
    </row>
    <row r="26" spans="1:4">
      <c r="A26" s="79" t="s">
        <v>54</v>
      </c>
      <c r="B26" s="79" t="s">
        <v>149</v>
      </c>
      <c r="C26" s="159">
        <v>7767</v>
      </c>
      <c r="D26" s="159">
        <v>7255</v>
      </c>
    </row>
    <row r="27" spans="1:4">
      <c r="A27" s="79" t="s">
        <v>54</v>
      </c>
      <c r="B27" s="79" t="s">
        <v>150</v>
      </c>
      <c r="C27" s="159">
        <v>8436</v>
      </c>
      <c r="D27" s="159">
        <v>7342</v>
      </c>
    </row>
    <row r="28" spans="1:4">
      <c r="A28" s="79" t="s">
        <v>54</v>
      </c>
      <c r="B28" s="79" t="s">
        <v>151</v>
      </c>
      <c r="C28" s="159">
        <v>7381</v>
      </c>
      <c r="D28" s="159">
        <v>7350</v>
      </c>
    </row>
    <row r="29" spans="1:4">
      <c r="A29" s="79" t="s">
        <v>54</v>
      </c>
      <c r="B29" s="79" t="s">
        <v>152</v>
      </c>
      <c r="C29" s="159">
        <v>7176</v>
      </c>
      <c r="D29" s="159">
        <v>7476</v>
      </c>
    </row>
    <row r="30" spans="1:4">
      <c r="A30" s="79" t="s">
        <v>75</v>
      </c>
      <c r="B30" s="79" t="s">
        <v>141</v>
      </c>
      <c r="C30" s="159">
        <v>7170</v>
      </c>
      <c r="D30" s="159">
        <v>7562</v>
      </c>
    </row>
    <row r="31" spans="1:4">
      <c r="A31" s="79" t="s">
        <v>54</v>
      </c>
      <c r="B31" s="79" t="s">
        <v>142</v>
      </c>
      <c r="C31" s="159">
        <v>7843</v>
      </c>
      <c r="D31" s="159">
        <v>7661</v>
      </c>
    </row>
    <row r="32" spans="1:4">
      <c r="A32" s="79" t="s">
        <v>54</v>
      </c>
      <c r="B32" s="79" t="s">
        <v>143</v>
      </c>
      <c r="C32" s="159">
        <v>8899</v>
      </c>
      <c r="D32" s="159">
        <v>7767</v>
      </c>
    </row>
    <row r="33" spans="1:4">
      <c r="A33" s="79" t="s">
        <v>54</v>
      </c>
      <c r="B33" s="79" t="s">
        <v>144</v>
      </c>
      <c r="C33" s="159">
        <v>8889</v>
      </c>
      <c r="D33" s="159">
        <v>7841</v>
      </c>
    </row>
    <row r="34" spans="1:4">
      <c r="A34" s="79" t="s">
        <v>54</v>
      </c>
      <c r="B34" s="79" t="s">
        <v>145</v>
      </c>
      <c r="C34" s="159">
        <v>8822</v>
      </c>
      <c r="D34" s="159">
        <v>7912</v>
      </c>
    </row>
    <row r="35" spans="1:4">
      <c r="A35" s="79" t="s">
        <v>54</v>
      </c>
      <c r="B35" s="79" t="s">
        <v>146</v>
      </c>
      <c r="C35" s="159">
        <v>8691</v>
      </c>
      <c r="D35" s="159">
        <v>8029</v>
      </c>
    </row>
    <row r="36" spans="1:4">
      <c r="A36" s="79" t="s">
        <v>54</v>
      </c>
      <c r="B36" s="79" t="s">
        <v>147</v>
      </c>
      <c r="C36" s="159">
        <v>9526</v>
      </c>
      <c r="D36" s="159">
        <v>8205</v>
      </c>
    </row>
    <row r="37" spans="1:4">
      <c r="A37" s="79" t="s">
        <v>54</v>
      </c>
      <c r="B37" s="79" t="s">
        <v>148</v>
      </c>
      <c r="C37" s="159">
        <v>9440</v>
      </c>
      <c r="D37" s="159">
        <v>8337</v>
      </c>
    </row>
    <row r="38" spans="1:4">
      <c r="A38" s="79" t="s">
        <v>54</v>
      </c>
      <c r="B38" s="79" t="s">
        <v>149</v>
      </c>
      <c r="C38" s="159">
        <v>9790</v>
      </c>
      <c r="D38" s="159">
        <v>8505</v>
      </c>
    </row>
    <row r="39" spans="1:4">
      <c r="A39" s="79" t="s">
        <v>54</v>
      </c>
      <c r="B39" s="79" t="s">
        <v>150</v>
      </c>
      <c r="C39" s="159">
        <v>9425</v>
      </c>
      <c r="D39" s="159">
        <v>8588</v>
      </c>
    </row>
    <row r="40" spans="1:4">
      <c r="A40" s="79" t="s">
        <v>54</v>
      </c>
      <c r="B40" s="79" t="s">
        <v>151</v>
      </c>
      <c r="C40" s="159">
        <v>9000</v>
      </c>
      <c r="D40" s="159">
        <v>8723</v>
      </c>
    </row>
    <row r="41" spans="1:4">
      <c r="A41" s="79" t="s">
        <v>54</v>
      </c>
      <c r="B41" s="79" t="s">
        <v>152</v>
      </c>
      <c r="C41" s="159">
        <v>8816</v>
      </c>
      <c r="D41" s="159">
        <v>8859</v>
      </c>
    </row>
    <row r="42" spans="1:4">
      <c r="A42" s="79" t="s">
        <v>76</v>
      </c>
      <c r="B42" s="79" t="s">
        <v>141</v>
      </c>
      <c r="C42" s="159">
        <v>8680</v>
      </c>
      <c r="D42" s="159">
        <v>8985</v>
      </c>
    </row>
    <row r="43" spans="1:4">
      <c r="A43" s="79" t="s">
        <v>54</v>
      </c>
      <c r="B43" s="79" t="s">
        <v>142</v>
      </c>
      <c r="C43" s="159">
        <v>9921</v>
      </c>
      <c r="D43" s="159">
        <v>9158</v>
      </c>
    </row>
    <row r="44" spans="1:4">
      <c r="A44" s="79" t="s">
        <v>54</v>
      </c>
      <c r="B44" s="79" t="s">
        <v>143</v>
      </c>
      <c r="C44" s="159">
        <v>9962</v>
      </c>
      <c r="D44" s="159">
        <v>9247</v>
      </c>
    </row>
    <row r="45" spans="1:4">
      <c r="A45" s="79" t="s">
        <v>54</v>
      </c>
      <c r="B45" s="79" t="s">
        <v>144</v>
      </c>
      <c r="C45" s="159">
        <v>10438</v>
      </c>
      <c r="D45" s="159">
        <v>9376</v>
      </c>
    </row>
    <row r="46" spans="1:4">
      <c r="A46" s="79" t="s">
        <v>54</v>
      </c>
      <c r="B46" s="79" t="s">
        <v>145</v>
      </c>
      <c r="C46" s="159">
        <v>10693</v>
      </c>
      <c r="D46" s="159">
        <v>9532</v>
      </c>
    </row>
    <row r="47" spans="1:4">
      <c r="A47" s="79" t="s">
        <v>54</v>
      </c>
      <c r="B47" s="79" t="s">
        <v>146</v>
      </c>
      <c r="C47" s="159">
        <v>10732</v>
      </c>
      <c r="D47" s="159">
        <v>9702</v>
      </c>
    </row>
    <row r="48" spans="1:4">
      <c r="A48" s="79" t="s">
        <v>54</v>
      </c>
      <c r="B48" s="79" t="s">
        <v>147</v>
      </c>
      <c r="C48" s="159">
        <v>10104</v>
      </c>
      <c r="D48" s="159">
        <v>9750</v>
      </c>
    </row>
    <row r="49" spans="1:4">
      <c r="A49" s="79" t="s">
        <v>54</v>
      </c>
      <c r="B49" s="79" t="s">
        <v>148</v>
      </c>
      <c r="C49" s="159">
        <v>10575</v>
      </c>
      <c r="D49" s="159">
        <v>9845</v>
      </c>
    </row>
    <row r="50" spans="1:4">
      <c r="A50" s="79" t="s">
        <v>54</v>
      </c>
      <c r="B50" s="79" t="s">
        <v>149</v>
      </c>
      <c r="C50" s="159">
        <v>10702</v>
      </c>
      <c r="D50" s="159">
        <v>9921</v>
      </c>
    </row>
    <row r="51" spans="1:4">
      <c r="A51" s="79" t="s">
        <v>54</v>
      </c>
      <c r="B51" s="79" t="s">
        <v>150</v>
      </c>
      <c r="C51" s="159">
        <v>11189</v>
      </c>
      <c r="D51" s="159">
        <v>10068</v>
      </c>
    </row>
    <row r="52" spans="1:4">
      <c r="A52" s="79" t="s">
        <v>54</v>
      </c>
      <c r="B52" s="79" t="s">
        <v>151</v>
      </c>
      <c r="C52" s="159">
        <v>10990</v>
      </c>
      <c r="D52" s="159">
        <v>10234</v>
      </c>
    </row>
    <row r="53" spans="1:4">
      <c r="A53" s="79" t="s">
        <v>54</v>
      </c>
      <c r="B53" s="79" t="s">
        <v>152</v>
      </c>
      <c r="C53" s="159">
        <v>9641</v>
      </c>
      <c r="D53" s="159">
        <v>10302</v>
      </c>
    </row>
    <row r="54" spans="1:4">
      <c r="A54" s="79" t="s">
        <v>77</v>
      </c>
      <c r="B54" s="79" t="s">
        <v>141</v>
      </c>
      <c r="C54" s="159">
        <v>9282</v>
      </c>
      <c r="D54" s="159">
        <v>10353</v>
      </c>
    </row>
    <row r="55" spans="1:4">
      <c r="A55" s="79" t="s">
        <v>54</v>
      </c>
      <c r="B55" s="79" t="s">
        <v>142</v>
      </c>
      <c r="C55" s="159">
        <v>10916</v>
      </c>
      <c r="D55" s="159">
        <v>10435</v>
      </c>
    </row>
    <row r="56" spans="1:4">
      <c r="A56" s="79" t="s">
        <v>54</v>
      </c>
      <c r="B56" s="79" t="s">
        <v>143</v>
      </c>
      <c r="C56" s="159">
        <v>12170</v>
      </c>
      <c r="D56" s="159">
        <v>10619</v>
      </c>
    </row>
    <row r="57" spans="1:4">
      <c r="A57" s="79" t="s">
        <v>54</v>
      </c>
      <c r="B57" s="79" t="s">
        <v>144</v>
      </c>
      <c r="C57" s="159">
        <v>9958</v>
      </c>
      <c r="D57" s="159">
        <v>10579</v>
      </c>
    </row>
    <row r="58" spans="1:4">
      <c r="A58" s="79" t="s">
        <v>54</v>
      </c>
      <c r="B58" s="79" t="s">
        <v>145</v>
      </c>
      <c r="C58" s="159">
        <v>11443</v>
      </c>
      <c r="D58" s="159">
        <v>10642</v>
      </c>
    </row>
    <row r="59" spans="1:4">
      <c r="A59" s="79" t="s">
        <v>54</v>
      </c>
      <c r="B59" s="79" t="s">
        <v>146</v>
      </c>
      <c r="C59" s="159">
        <v>11190</v>
      </c>
      <c r="D59" s="159">
        <v>10680</v>
      </c>
    </row>
    <row r="60" spans="1:4">
      <c r="A60" s="79" t="s">
        <v>54</v>
      </c>
      <c r="B60" s="79" t="s">
        <v>147</v>
      </c>
      <c r="C60" s="159">
        <v>10250</v>
      </c>
      <c r="D60" s="159">
        <v>10692</v>
      </c>
    </row>
    <row r="61" spans="1:4">
      <c r="A61" s="79" t="s">
        <v>54</v>
      </c>
      <c r="B61" s="79" t="s">
        <v>148</v>
      </c>
      <c r="C61" s="159">
        <v>10998</v>
      </c>
      <c r="D61" s="159">
        <v>10727</v>
      </c>
    </row>
    <row r="62" spans="1:4">
      <c r="A62" s="79" t="s">
        <v>54</v>
      </c>
      <c r="B62" s="79" t="s">
        <v>149</v>
      </c>
      <c r="C62" s="159">
        <v>10862</v>
      </c>
      <c r="D62" s="159">
        <v>10741</v>
      </c>
    </row>
    <row r="63" spans="1:4">
      <c r="A63" s="79" t="s">
        <v>54</v>
      </c>
      <c r="B63" s="79" t="s">
        <v>150</v>
      </c>
      <c r="C63" s="159">
        <v>11198</v>
      </c>
      <c r="D63" s="159">
        <v>10741</v>
      </c>
    </row>
    <row r="64" spans="1:4">
      <c r="A64" s="79" t="s">
        <v>54</v>
      </c>
      <c r="B64" s="79" t="s">
        <v>151</v>
      </c>
      <c r="C64" s="159">
        <v>11291</v>
      </c>
      <c r="D64" s="159">
        <v>10767</v>
      </c>
    </row>
    <row r="65" spans="1:4">
      <c r="A65" s="79" t="s">
        <v>54</v>
      </c>
      <c r="B65" s="79" t="s">
        <v>152</v>
      </c>
      <c r="C65" s="159">
        <v>10062</v>
      </c>
      <c r="D65" s="159">
        <v>10802</v>
      </c>
    </row>
    <row r="66" spans="1:4">
      <c r="A66" s="79" t="s">
        <v>78</v>
      </c>
      <c r="B66" s="79" t="s">
        <v>141</v>
      </c>
      <c r="C66" s="159">
        <v>11384</v>
      </c>
      <c r="D66" s="159">
        <v>10977</v>
      </c>
    </row>
    <row r="67" spans="1:4">
      <c r="A67" s="79" t="s">
        <v>54</v>
      </c>
      <c r="B67" s="79" t="s">
        <v>142</v>
      </c>
      <c r="C67" s="159">
        <v>10934</v>
      </c>
      <c r="D67" s="159">
        <v>10978</v>
      </c>
    </row>
    <row r="68" spans="1:4">
      <c r="A68" s="79" t="s">
        <v>54</v>
      </c>
      <c r="B68" s="79" t="s">
        <v>143</v>
      </c>
      <c r="C68" s="159">
        <v>12720</v>
      </c>
      <c r="D68" s="159">
        <v>11024</v>
      </c>
    </row>
    <row r="69" spans="1:4">
      <c r="A69" s="79" t="s">
        <v>54</v>
      </c>
      <c r="B69" s="79" t="s">
        <v>144</v>
      </c>
      <c r="C69" s="159">
        <v>12177</v>
      </c>
      <c r="D69" s="159">
        <v>11209</v>
      </c>
    </row>
    <row r="70" spans="1:4">
      <c r="A70" s="79" t="s">
        <v>54</v>
      </c>
      <c r="B70" s="79" t="s">
        <v>145</v>
      </c>
      <c r="C70" s="159">
        <v>13045</v>
      </c>
      <c r="D70" s="159">
        <v>11343</v>
      </c>
    </row>
    <row r="71" spans="1:4">
      <c r="A71" s="79" t="s">
        <v>54</v>
      </c>
      <c r="B71" s="79" t="s">
        <v>146</v>
      </c>
      <c r="C71" s="159">
        <v>12731</v>
      </c>
      <c r="D71" s="159">
        <v>11471</v>
      </c>
    </row>
    <row r="72" spans="1:4">
      <c r="A72" s="79" t="s">
        <v>54</v>
      </c>
      <c r="B72" s="79" t="s">
        <v>147</v>
      </c>
      <c r="C72" s="159">
        <v>12055</v>
      </c>
      <c r="D72" s="159">
        <v>11622</v>
      </c>
    </row>
    <row r="73" spans="1:4">
      <c r="A73" s="79" t="s">
        <v>54</v>
      </c>
      <c r="B73" s="79" t="s">
        <v>148</v>
      </c>
      <c r="C73" s="159">
        <v>12738</v>
      </c>
      <c r="D73" s="159">
        <v>11767</v>
      </c>
    </row>
    <row r="74" spans="1:4">
      <c r="A74" s="79" t="s">
        <v>54</v>
      </c>
      <c r="B74" s="79" t="s">
        <v>149</v>
      </c>
      <c r="C74" s="159">
        <v>12214</v>
      </c>
      <c r="D74" s="159">
        <v>11879</v>
      </c>
    </row>
    <row r="75" spans="1:4">
      <c r="A75" s="79" t="s">
        <v>54</v>
      </c>
      <c r="B75" s="79" t="s">
        <v>150</v>
      </c>
      <c r="C75" s="159">
        <v>12324</v>
      </c>
      <c r="D75" s="159">
        <v>11973</v>
      </c>
    </row>
    <row r="76" spans="1:4">
      <c r="A76" s="79" t="s">
        <v>54</v>
      </c>
      <c r="B76" s="79" t="s">
        <v>151</v>
      </c>
      <c r="C76" s="159">
        <v>12282</v>
      </c>
      <c r="D76" s="159">
        <v>12056</v>
      </c>
    </row>
    <row r="77" spans="1:4">
      <c r="A77" s="79" t="s">
        <v>54</v>
      </c>
      <c r="B77" s="79" t="s">
        <v>152</v>
      </c>
      <c r="C77" s="159">
        <v>11489</v>
      </c>
      <c r="D77" s="159">
        <v>12174</v>
      </c>
    </row>
    <row r="78" spans="1:4">
      <c r="A78" s="79" t="s">
        <v>79</v>
      </c>
      <c r="B78" s="79" t="s">
        <v>141</v>
      </c>
      <c r="C78" s="159">
        <v>12328</v>
      </c>
      <c r="D78" s="159">
        <v>12253</v>
      </c>
    </row>
    <row r="79" spans="1:4">
      <c r="A79" s="79" t="s">
        <v>54</v>
      </c>
      <c r="B79" s="79" t="s">
        <v>142</v>
      </c>
      <c r="C79" s="159">
        <v>12668</v>
      </c>
      <c r="D79" s="159">
        <v>12398</v>
      </c>
    </row>
    <row r="80" spans="1:4">
      <c r="A80" s="79" t="s">
        <v>54</v>
      </c>
      <c r="B80" s="79" t="s">
        <v>143</v>
      </c>
      <c r="C80" s="159">
        <v>14391</v>
      </c>
      <c r="D80" s="159">
        <v>12537</v>
      </c>
    </row>
    <row r="81" spans="1:4">
      <c r="A81" s="79" t="s">
        <v>54</v>
      </c>
      <c r="B81" s="79" t="s">
        <v>144</v>
      </c>
      <c r="C81" s="159">
        <v>13205</v>
      </c>
      <c r="D81" s="159">
        <v>12623</v>
      </c>
    </row>
    <row r="82" spans="1:4">
      <c r="A82" s="79" t="s">
        <v>54</v>
      </c>
      <c r="B82" s="79" t="s">
        <v>145</v>
      </c>
      <c r="C82" s="159">
        <v>14267</v>
      </c>
      <c r="D82" s="159">
        <v>12724</v>
      </c>
    </row>
    <row r="83" spans="1:4">
      <c r="A83" s="79" t="s">
        <v>54</v>
      </c>
      <c r="B83" s="79" t="s">
        <v>146</v>
      </c>
      <c r="C83" s="159">
        <v>13745</v>
      </c>
      <c r="D83" s="159">
        <v>12809</v>
      </c>
    </row>
    <row r="84" spans="1:4">
      <c r="A84" s="79" t="s">
        <v>54</v>
      </c>
      <c r="B84" s="79" t="s">
        <v>147</v>
      </c>
      <c r="C84" s="159">
        <v>13646</v>
      </c>
      <c r="D84" s="159">
        <v>12941</v>
      </c>
    </row>
    <row r="85" spans="1:4">
      <c r="A85" s="79" t="s">
        <v>54</v>
      </c>
      <c r="B85" s="79" t="s">
        <v>148</v>
      </c>
      <c r="C85" s="159">
        <v>13964</v>
      </c>
      <c r="D85" s="159">
        <v>13044</v>
      </c>
    </row>
    <row r="86" spans="1:4">
      <c r="A86" s="79" t="s">
        <v>54</v>
      </c>
      <c r="B86" s="79" t="s">
        <v>149</v>
      </c>
      <c r="C86" s="159">
        <v>13752</v>
      </c>
      <c r="D86" s="159">
        <v>13172</v>
      </c>
    </row>
    <row r="87" spans="1:4">
      <c r="A87" s="79" t="s">
        <v>54</v>
      </c>
      <c r="B87" s="79" t="s">
        <v>150</v>
      </c>
      <c r="C87" s="159">
        <v>13847</v>
      </c>
      <c r="D87" s="159">
        <v>13299</v>
      </c>
    </row>
    <row r="88" spans="1:4">
      <c r="A88" s="79" t="s">
        <v>54</v>
      </c>
      <c r="B88" s="79" t="s">
        <v>151</v>
      </c>
      <c r="C88" s="159">
        <v>13327</v>
      </c>
      <c r="D88" s="159">
        <v>13386</v>
      </c>
    </row>
    <row r="89" spans="1:4">
      <c r="A89" s="79" t="s">
        <v>54</v>
      </c>
      <c r="B89" s="79" t="s">
        <v>152</v>
      </c>
      <c r="C89" s="159">
        <v>11471</v>
      </c>
      <c r="D89" s="159">
        <v>13384</v>
      </c>
    </row>
    <row r="90" spans="1:4">
      <c r="A90" s="79" t="s">
        <v>80</v>
      </c>
      <c r="B90" s="79" t="s">
        <v>141</v>
      </c>
      <c r="C90" s="159">
        <v>11126</v>
      </c>
      <c r="D90" s="159">
        <v>13284</v>
      </c>
    </row>
    <row r="91" spans="1:4">
      <c r="A91" s="79" t="s">
        <v>54</v>
      </c>
      <c r="B91" s="79" t="s">
        <v>142</v>
      </c>
      <c r="C91" s="159">
        <v>11308</v>
      </c>
      <c r="D91" s="159">
        <v>13171</v>
      </c>
    </row>
    <row r="92" spans="1:4">
      <c r="A92" s="79" t="s">
        <v>54</v>
      </c>
      <c r="B92" s="79" t="s">
        <v>143</v>
      </c>
      <c r="C92" s="159">
        <v>13109</v>
      </c>
      <c r="D92" s="159">
        <v>13064</v>
      </c>
    </row>
    <row r="93" spans="1:4">
      <c r="A93" s="79" t="s">
        <v>54</v>
      </c>
      <c r="B93" s="79" t="s">
        <v>144</v>
      </c>
      <c r="C93" s="159">
        <v>9902</v>
      </c>
      <c r="D93" s="159">
        <v>12789</v>
      </c>
    </row>
    <row r="94" spans="1:4">
      <c r="A94" s="79" t="s">
        <v>54</v>
      </c>
      <c r="B94" s="79" t="s">
        <v>145</v>
      </c>
      <c r="C94" s="159">
        <v>8924</v>
      </c>
      <c r="D94" s="159">
        <v>12344</v>
      </c>
    </row>
    <row r="95" spans="1:4">
      <c r="A95" s="79" t="s">
        <v>54</v>
      </c>
      <c r="B95" s="79" t="s">
        <v>146</v>
      </c>
      <c r="C95" s="159">
        <v>11498</v>
      </c>
      <c r="D95" s="159">
        <v>12156</v>
      </c>
    </row>
    <row r="96" spans="1:4">
      <c r="A96" s="79" t="s">
        <v>54</v>
      </c>
      <c r="B96" s="79" t="s">
        <v>147</v>
      </c>
      <c r="C96" s="159">
        <v>13446</v>
      </c>
      <c r="D96" s="159">
        <v>12140</v>
      </c>
    </row>
    <row r="97" spans="1:4">
      <c r="A97" s="79" t="s">
        <v>54</v>
      </c>
      <c r="B97" s="79" t="s">
        <v>148</v>
      </c>
      <c r="C97" s="159">
        <v>12841</v>
      </c>
      <c r="D97" s="159">
        <v>12046</v>
      </c>
    </row>
    <row r="98" spans="1:4">
      <c r="A98" s="79" t="s">
        <v>54</v>
      </c>
      <c r="B98" s="79" t="s">
        <v>149</v>
      </c>
      <c r="C98" s="159">
        <v>13362</v>
      </c>
      <c r="D98" s="159">
        <v>12014</v>
      </c>
    </row>
    <row r="99" spans="1:4">
      <c r="A99" s="79" t="s">
        <v>54</v>
      </c>
      <c r="B99" s="79" t="s">
        <v>150</v>
      </c>
      <c r="C99" s="159">
        <v>13386</v>
      </c>
      <c r="D99" s="159">
        <v>11975</v>
      </c>
    </row>
    <row r="100" spans="1:4">
      <c r="A100" s="79" t="s">
        <v>54</v>
      </c>
      <c r="B100" s="79" t="s">
        <v>151</v>
      </c>
      <c r="C100" s="159">
        <v>12857</v>
      </c>
      <c r="D100" s="159">
        <v>11936</v>
      </c>
    </row>
    <row r="101" spans="1:4">
      <c r="A101" s="79" t="s">
        <v>54</v>
      </c>
      <c r="B101" s="79" t="s">
        <v>152</v>
      </c>
      <c r="C101" s="159">
        <v>12287</v>
      </c>
      <c r="D101" s="159">
        <v>12004</v>
      </c>
    </row>
    <row r="102" spans="1:4">
      <c r="A102" s="79" t="s">
        <v>611</v>
      </c>
      <c r="B102" s="79" t="s">
        <v>141</v>
      </c>
      <c r="C102" s="159">
        <v>11979</v>
      </c>
      <c r="D102" s="159">
        <v>12075</v>
      </c>
    </row>
    <row r="103" spans="1:4">
      <c r="A103" s="79" t="s">
        <v>54</v>
      </c>
      <c r="B103" s="79" t="s">
        <v>142</v>
      </c>
      <c r="C103" s="159">
        <v>12826</v>
      </c>
      <c r="D103" s="159">
        <v>12202</v>
      </c>
    </row>
    <row r="104" spans="1:4">
      <c r="A104" s="79" t="s">
        <v>54</v>
      </c>
      <c r="B104" s="79" t="s">
        <v>143</v>
      </c>
      <c r="C104" s="159">
        <v>14660</v>
      </c>
      <c r="D104" s="159">
        <v>12331</v>
      </c>
    </row>
    <row r="105" spans="1:4">
      <c r="A105" s="79" t="s">
        <v>54</v>
      </c>
      <c r="B105" s="79" t="s">
        <v>144</v>
      </c>
      <c r="C105" s="159">
        <v>13895</v>
      </c>
      <c r="D105" s="159">
        <v>12663</v>
      </c>
    </row>
    <row r="106" spans="1:4">
      <c r="A106" s="79" t="s">
        <v>54</v>
      </c>
      <c r="B106" s="79" t="s">
        <v>145</v>
      </c>
      <c r="C106" s="159">
        <v>13895</v>
      </c>
      <c r="D106" s="159">
        <v>13078</v>
      </c>
    </row>
  </sheetData>
  <mergeCells count="1">
    <mergeCell ref="H1:I1"/>
  </mergeCells>
  <hyperlinks>
    <hyperlink ref="H1:I1" location="Index!A1" display="Regresar al Índice" xr:uid="{00000000-0004-0000-8F00-000000000000}"/>
  </hyperlink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33"/>
  <dimension ref="A1:L106"/>
  <sheetViews>
    <sheetView zoomScale="106" zoomScaleNormal="106" workbookViewId="0">
      <selection activeCell="B19" sqref="B19"/>
    </sheetView>
  </sheetViews>
  <sheetFormatPr baseColWidth="10" defaultColWidth="9.140625" defaultRowHeight="12"/>
  <cols>
    <col min="1" max="16384" width="9.140625" style="79"/>
  </cols>
  <sheetData>
    <row r="1" spans="1:12" ht="15">
      <c r="A1" t="s">
        <v>1898</v>
      </c>
      <c r="H1" s="688" t="s">
        <v>38</v>
      </c>
      <c r="I1" s="688"/>
    </row>
    <row r="2" spans="1:12">
      <c r="A2" s="79" t="s">
        <v>905</v>
      </c>
    </row>
    <row r="5" spans="1:12">
      <c r="A5" s="79" t="s">
        <v>325</v>
      </c>
      <c r="B5" s="79" t="s">
        <v>380</v>
      </c>
      <c r="C5" s="79" t="s">
        <v>927</v>
      </c>
      <c r="D5" s="79" t="s">
        <v>908</v>
      </c>
      <c r="G5" s="79" t="s">
        <v>903</v>
      </c>
      <c r="H5" s="79" t="s">
        <v>985</v>
      </c>
      <c r="I5" s="79" t="s">
        <v>986</v>
      </c>
      <c r="J5" s="79" t="s">
        <v>928</v>
      </c>
      <c r="K5" s="79" t="s">
        <v>987</v>
      </c>
      <c r="L5" s="79" t="s">
        <v>929</v>
      </c>
    </row>
    <row r="6" spans="1:12">
      <c r="A6" s="79" t="s">
        <v>61</v>
      </c>
      <c r="B6" s="79" t="s">
        <v>141</v>
      </c>
      <c r="C6" s="159">
        <v>652</v>
      </c>
      <c r="D6" s="159">
        <v>513</v>
      </c>
      <c r="G6" s="159">
        <v>1580</v>
      </c>
      <c r="H6" s="159">
        <v>1189</v>
      </c>
      <c r="I6" s="158">
        <v>32.9</v>
      </c>
      <c r="J6" s="158">
        <v>35.9</v>
      </c>
      <c r="K6" s="159">
        <v>1353</v>
      </c>
      <c r="L6" s="159">
        <v>1320</v>
      </c>
    </row>
    <row r="7" spans="1:12">
      <c r="A7" s="79" t="s">
        <v>54</v>
      </c>
      <c r="B7" s="79" t="s">
        <v>142</v>
      </c>
      <c r="C7" s="159">
        <v>636</v>
      </c>
      <c r="D7" s="159">
        <v>526</v>
      </c>
    </row>
    <row r="8" spans="1:12">
      <c r="A8" s="79" t="s">
        <v>54</v>
      </c>
      <c r="B8" s="79" t="s">
        <v>143</v>
      </c>
      <c r="C8" s="159">
        <v>1033</v>
      </c>
      <c r="D8" s="159">
        <v>551</v>
      </c>
    </row>
    <row r="9" spans="1:12">
      <c r="A9" s="79" t="s">
        <v>54</v>
      </c>
      <c r="B9" s="79" t="s">
        <v>144</v>
      </c>
      <c r="C9" s="159">
        <v>753</v>
      </c>
      <c r="D9" s="159">
        <v>556</v>
      </c>
    </row>
    <row r="10" spans="1:12">
      <c r="A10" s="79" t="s">
        <v>54</v>
      </c>
      <c r="B10" s="79" t="s">
        <v>145</v>
      </c>
      <c r="C10" s="159">
        <v>809</v>
      </c>
      <c r="D10" s="159">
        <v>569</v>
      </c>
    </row>
    <row r="11" spans="1:12">
      <c r="A11" s="79" t="s">
        <v>54</v>
      </c>
      <c r="B11" s="79" t="s">
        <v>146</v>
      </c>
      <c r="C11" s="159">
        <v>548</v>
      </c>
      <c r="D11" s="159">
        <v>579</v>
      </c>
    </row>
    <row r="12" spans="1:12">
      <c r="A12" s="79" t="s">
        <v>54</v>
      </c>
      <c r="B12" s="79" t="s">
        <v>147</v>
      </c>
      <c r="C12" s="159">
        <v>358</v>
      </c>
      <c r="D12" s="159">
        <v>586</v>
      </c>
    </row>
    <row r="13" spans="1:12">
      <c r="A13" s="79" t="s">
        <v>54</v>
      </c>
      <c r="B13" s="79" t="s">
        <v>148</v>
      </c>
      <c r="C13" s="159">
        <v>393</v>
      </c>
      <c r="D13" s="159">
        <v>601</v>
      </c>
    </row>
    <row r="14" spans="1:12">
      <c r="A14" s="79" t="s">
        <v>54</v>
      </c>
      <c r="B14" s="79" t="s">
        <v>149</v>
      </c>
      <c r="C14" s="159">
        <v>438</v>
      </c>
      <c r="D14" s="159">
        <v>613</v>
      </c>
    </row>
    <row r="15" spans="1:12">
      <c r="A15" s="79" t="s">
        <v>54</v>
      </c>
      <c r="B15" s="79" t="s">
        <v>150</v>
      </c>
      <c r="C15" s="159">
        <v>484</v>
      </c>
      <c r="D15" s="159">
        <v>620</v>
      </c>
    </row>
    <row r="16" spans="1:12">
      <c r="A16" s="79" t="s">
        <v>54</v>
      </c>
      <c r="B16" s="79" t="s">
        <v>151</v>
      </c>
      <c r="C16" s="159">
        <v>474</v>
      </c>
      <c r="D16" s="159">
        <v>608</v>
      </c>
    </row>
    <row r="17" spans="1:4">
      <c r="A17" s="79" t="s">
        <v>54</v>
      </c>
      <c r="B17" s="79" t="s">
        <v>152</v>
      </c>
      <c r="C17" s="159">
        <v>624</v>
      </c>
      <c r="D17" s="159">
        <v>600</v>
      </c>
    </row>
    <row r="18" spans="1:4">
      <c r="A18" s="79" t="s">
        <v>74</v>
      </c>
      <c r="B18" s="79" t="s">
        <v>141</v>
      </c>
      <c r="C18" s="159">
        <v>699</v>
      </c>
      <c r="D18" s="159">
        <v>604</v>
      </c>
    </row>
    <row r="19" spans="1:4">
      <c r="A19" s="79" t="s">
        <v>54</v>
      </c>
      <c r="B19" s="79" t="s">
        <v>142</v>
      </c>
      <c r="C19" s="159">
        <v>840</v>
      </c>
      <c r="D19" s="159">
        <v>621</v>
      </c>
    </row>
    <row r="20" spans="1:4">
      <c r="A20" s="79" t="s">
        <v>54</v>
      </c>
      <c r="B20" s="79" t="s">
        <v>143</v>
      </c>
      <c r="C20" s="159">
        <v>939</v>
      </c>
      <c r="D20" s="159">
        <v>613</v>
      </c>
    </row>
    <row r="21" spans="1:4">
      <c r="A21" s="79" t="s">
        <v>54</v>
      </c>
      <c r="B21" s="79" t="s">
        <v>144</v>
      </c>
      <c r="C21" s="159">
        <v>1027</v>
      </c>
      <c r="D21" s="159">
        <v>636</v>
      </c>
    </row>
    <row r="22" spans="1:4">
      <c r="A22" s="79" t="s">
        <v>54</v>
      </c>
      <c r="B22" s="79" t="s">
        <v>145</v>
      </c>
      <c r="C22" s="159">
        <v>828</v>
      </c>
      <c r="D22" s="159">
        <v>638</v>
      </c>
    </row>
    <row r="23" spans="1:4">
      <c r="A23" s="79" t="s">
        <v>54</v>
      </c>
      <c r="B23" s="79" t="s">
        <v>146</v>
      </c>
      <c r="C23" s="159">
        <v>736</v>
      </c>
      <c r="D23" s="159">
        <v>653</v>
      </c>
    </row>
    <row r="24" spans="1:4">
      <c r="A24" s="79" t="s">
        <v>54</v>
      </c>
      <c r="B24" s="79" t="s">
        <v>147</v>
      </c>
      <c r="C24" s="159">
        <v>595</v>
      </c>
      <c r="D24" s="159">
        <v>673</v>
      </c>
    </row>
    <row r="25" spans="1:4">
      <c r="A25" s="79" t="s">
        <v>54</v>
      </c>
      <c r="B25" s="79" t="s">
        <v>148</v>
      </c>
      <c r="C25" s="159">
        <v>559</v>
      </c>
      <c r="D25" s="159">
        <v>687</v>
      </c>
    </row>
    <row r="26" spans="1:4">
      <c r="A26" s="79" t="s">
        <v>54</v>
      </c>
      <c r="B26" s="79" t="s">
        <v>149</v>
      </c>
      <c r="C26" s="159">
        <v>520</v>
      </c>
      <c r="D26" s="159">
        <v>694</v>
      </c>
    </row>
    <row r="27" spans="1:4">
      <c r="A27" s="79" t="s">
        <v>54</v>
      </c>
      <c r="B27" s="79" t="s">
        <v>150</v>
      </c>
      <c r="C27" s="159">
        <v>611</v>
      </c>
      <c r="D27" s="159">
        <v>704</v>
      </c>
    </row>
    <row r="28" spans="1:4">
      <c r="A28" s="79" t="s">
        <v>54</v>
      </c>
      <c r="B28" s="79" t="s">
        <v>151</v>
      </c>
      <c r="C28" s="159">
        <v>644</v>
      </c>
      <c r="D28" s="159">
        <v>718</v>
      </c>
    </row>
    <row r="29" spans="1:4">
      <c r="A29" s="79" t="s">
        <v>54</v>
      </c>
      <c r="B29" s="79" t="s">
        <v>152</v>
      </c>
      <c r="C29" s="159">
        <v>783</v>
      </c>
      <c r="D29" s="159">
        <v>732</v>
      </c>
    </row>
    <row r="30" spans="1:4">
      <c r="A30" s="79" t="s">
        <v>75</v>
      </c>
      <c r="B30" s="79" t="s">
        <v>141</v>
      </c>
      <c r="C30" s="159">
        <v>691</v>
      </c>
      <c r="D30" s="159">
        <v>731</v>
      </c>
    </row>
    <row r="31" spans="1:4">
      <c r="A31" s="79" t="s">
        <v>54</v>
      </c>
      <c r="B31" s="79" t="s">
        <v>142</v>
      </c>
      <c r="C31" s="159">
        <v>721</v>
      </c>
      <c r="D31" s="159">
        <v>721</v>
      </c>
    </row>
    <row r="32" spans="1:4">
      <c r="A32" s="79" t="s">
        <v>54</v>
      </c>
      <c r="B32" s="79" t="s">
        <v>143</v>
      </c>
      <c r="C32" s="159">
        <v>755</v>
      </c>
      <c r="D32" s="159">
        <v>706</v>
      </c>
    </row>
    <row r="33" spans="1:4">
      <c r="A33" s="79" t="s">
        <v>54</v>
      </c>
      <c r="B33" s="79" t="s">
        <v>144</v>
      </c>
      <c r="C33" s="159">
        <v>828</v>
      </c>
      <c r="D33" s="159">
        <v>689</v>
      </c>
    </row>
    <row r="34" spans="1:4">
      <c r="A34" s="79" t="s">
        <v>54</v>
      </c>
      <c r="B34" s="79" t="s">
        <v>145</v>
      </c>
      <c r="C34" s="159">
        <v>882</v>
      </c>
      <c r="D34" s="159">
        <v>694</v>
      </c>
    </row>
    <row r="35" spans="1:4">
      <c r="A35" s="79" t="s">
        <v>54</v>
      </c>
      <c r="B35" s="79" t="s">
        <v>146</v>
      </c>
      <c r="C35" s="159">
        <v>824</v>
      </c>
      <c r="D35" s="159">
        <v>701</v>
      </c>
    </row>
    <row r="36" spans="1:4">
      <c r="A36" s="79" t="s">
        <v>54</v>
      </c>
      <c r="B36" s="79" t="s">
        <v>147</v>
      </c>
      <c r="C36" s="159">
        <v>649</v>
      </c>
      <c r="D36" s="159">
        <v>706</v>
      </c>
    </row>
    <row r="37" spans="1:4">
      <c r="A37" s="79" t="s">
        <v>54</v>
      </c>
      <c r="B37" s="79" t="s">
        <v>148</v>
      </c>
      <c r="C37" s="159">
        <v>594</v>
      </c>
      <c r="D37" s="159">
        <v>709</v>
      </c>
    </row>
    <row r="38" spans="1:4">
      <c r="A38" s="79" t="s">
        <v>54</v>
      </c>
      <c r="B38" s="79" t="s">
        <v>149</v>
      </c>
      <c r="C38" s="159">
        <v>663</v>
      </c>
      <c r="D38" s="159">
        <v>720</v>
      </c>
    </row>
    <row r="39" spans="1:4">
      <c r="A39" s="79" t="s">
        <v>54</v>
      </c>
      <c r="B39" s="79" t="s">
        <v>150</v>
      </c>
      <c r="C39" s="159">
        <v>617</v>
      </c>
      <c r="D39" s="159">
        <v>721</v>
      </c>
    </row>
    <row r="40" spans="1:4">
      <c r="A40" s="79" t="s">
        <v>54</v>
      </c>
      <c r="B40" s="79" t="s">
        <v>151</v>
      </c>
      <c r="C40" s="159">
        <v>715</v>
      </c>
      <c r="D40" s="159">
        <v>727</v>
      </c>
    </row>
    <row r="41" spans="1:4">
      <c r="A41" s="79" t="s">
        <v>54</v>
      </c>
      <c r="B41" s="79" t="s">
        <v>152</v>
      </c>
      <c r="C41" s="159">
        <v>744</v>
      </c>
      <c r="D41" s="159">
        <v>724</v>
      </c>
    </row>
    <row r="42" spans="1:4">
      <c r="A42" s="79" t="s">
        <v>76</v>
      </c>
      <c r="B42" s="79" t="s">
        <v>141</v>
      </c>
      <c r="C42" s="159">
        <v>711</v>
      </c>
      <c r="D42" s="159">
        <v>725</v>
      </c>
    </row>
    <row r="43" spans="1:4">
      <c r="A43" s="79" t="s">
        <v>54</v>
      </c>
      <c r="B43" s="79" t="s">
        <v>142</v>
      </c>
      <c r="C43" s="159">
        <v>745</v>
      </c>
      <c r="D43" s="159">
        <v>727</v>
      </c>
    </row>
    <row r="44" spans="1:4">
      <c r="A44" s="79" t="s">
        <v>54</v>
      </c>
      <c r="B44" s="79" t="s">
        <v>143</v>
      </c>
      <c r="C44" s="159">
        <v>843</v>
      </c>
      <c r="D44" s="159">
        <v>735</v>
      </c>
    </row>
    <row r="45" spans="1:4">
      <c r="A45" s="79" t="s">
        <v>54</v>
      </c>
      <c r="B45" s="79" t="s">
        <v>144</v>
      </c>
      <c r="C45" s="159">
        <v>874</v>
      </c>
      <c r="D45" s="159">
        <v>739</v>
      </c>
    </row>
    <row r="46" spans="1:4">
      <c r="A46" s="79" t="s">
        <v>54</v>
      </c>
      <c r="B46" s="79" t="s">
        <v>145</v>
      </c>
      <c r="C46" s="159">
        <v>894</v>
      </c>
      <c r="D46" s="159">
        <v>739</v>
      </c>
    </row>
    <row r="47" spans="1:4">
      <c r="A47" s="79" t="s">
        <v>54</v>
      </c>
      <c r="B47" s="79" t="s">
        <v>146</v>
      </c>
      <c r="C47" s="159">
        <v>802</v>
      </c>
      <c r="D47" s="159">
        <v>738</v>
      </c>
    </row>
    <row r="48" spans="1:4">
      <c r="A48" s="79" t="s">
        <v>54</v>
      </c>
      <c r="B48" s="79" t="s">
        <v>147</v>
      </c>
      <c r="C48" s="159">
        <v>570</v>
      </c>
      <c r="D48" s="159">
        <v>731</v>
      </c>
    </row>
    <row r="49" spans="1:4">
      <c r="A49" s="79" t="s">
        <v>54</v>
      </c>
      <c r="B49" s="79" t="s">
        <v>148</v>
      </c>
      <c r="C49" s="159">
        <v>561</v>
      </c>
      <c r="D49" s="159">
        <v>728</v>
      </c>
    </row>
    <row r="50" spans="1:4">
      <c r="A50" s="79" t="s">
        <v>54</v>
      </c>
      <c r="B50" s="79" t="s">
        <v>149</v>
      </c>
      <c r="C50" s="159">
        <v>623</v>
      </c>
      <c r="D50" s="159">
        <v>725</v>
      </c>
    </row>
    <row r="51" spans="1:4">
      <c r="A51" s="79" t="s">
        <v>54</v>
      </c>
      <c r="B51" s="79" t="s">
        <v>150</v>
      </c>
      <c r="C51" s="159">
        <v>635</v>
      </c>
      <c r="D51" s="159">
        <v>726</v>
      </c>
    </row>
    <row r="52" spans="1:4">
      <c r="A52" s="79" t="s">
        <v>54</v>
      </c>
      <c r="B52" s="79" t="s">
        <v>151</v>
      </c>
      <c r="C52" s="159">
        <v>590</v>
      </c>
      <c r="D52" s="159">
        <v>716</v>
      </c>
    </row>
    <row r="53" spans="1:4">
      <c r="A53" s="79" t="s">
        <v>54</v>
      </c>
      <c r="B53" s="79" t="s">
        <v>152</v>
      </c>
      <c r="C53" s="159">
        <v>675</v>
      </c>
      <c r="D53" s="159">
        <v>710</v>
      </c>
    </row>
    <row r="54" spans="1:4">
      <c r="A54" s="79" t="s">
        <v>77</v>
      </c>
      <c r="B54" s="79" t="s">
        <v>141</v>
      </c>
      <c r="C54" s="159">
        <v>645</v>
      </c>
      <c r="D54" s="159">
        <v>705</v>
      </c>
    </row>
    <row r="55" spans="1:4">
      <c r="A55" s="79" t="s">
        <v>54</v>
      </c>
      <c r="B55" s="79" t="s">
        <v>142</v>
      </c>
      <c r="C55" s="159">
        <v>871</v>
      </c>
      <c r="D55" s="159">
        <v>715</v>
      </c>
    </row>
    <row r="56" spans="1:4">
      <c r="A56" s="79" t="s">
        <v>54</v>
      </c>
      <c r="B56" s="79" t="s">
        <v>143</v>
      </c>
      <c r="C56" s="159">
        <v>1039</v>
      </c>
      <c r="D56" s="159">
        <v>732</v>
      </c>
    </row>
    <row r="57" spans="1:4">
      <c r="A57" s="79" t="s">
        <v>54</v>
      </c>
      <c r="B57" s="79" t="s">
        <v>144</v>
      </c>
      <c r="C57" s="159">
        <v>992</v>
      </c>
      <c r="D57" s="159">
        <v>741</v>
      </c>
    </row>
    <row r="58" spans="1:4">
      <c r="A58" s="79" t="s">
        <v>54</v>
      </c>
      <c r="B58" s="79" t="s">
        <v>145</v>
      </c>
      <c r="C58" s="159">
        <v>1045</v>
      </c>
      <c r="D58" s="159">
        <v>754</v>
      </c>
    </row>
    <row r="59" spans="1:4">
      <c r="A59" s="79" t="s">
        <v>54</v>
      </c>
      <c r="B59" s="79" t="s">
        <v>146</v>
      </c>
      <c r="C59" s="159">
        <v>949</v>
      </c>
      <c r="D59" s="159">
        <v>766</v>
      </c>
    </row>
    <row r="60" spans="1:4">
      <c r="A60" s="79" t="s">
        <v>54</v>
      </c>
      <c r="B60" s="79" t="s">
        <v>147</v>
      </c>
      <c r="C60" s="159">
        <v>754</v>
      </c>
      <c r="D60" s="159">
        <v>782</v>
      </c>
    </row>
    <row r="61" spans="1:4">
      <c r="A61" s="79" t="s">
        <v>54</v>
      </c>
      <c r="B61" s="79" t="s">
        <v>148</v>
      </c>
      <c r="C61" s="159">
        <v>691</v>
      </c>
      <c r="D61" s="159">
        <v>792</v>
      </c>
    </row>
    <row r="62" spans="1:4">
      <c r="A62" s="79" t="s">
        <v>54</v>
      </c>
      <c r="B62" s="79" t="s">
        <v>149</v>
      </c>
      <c r="C62" s="159">
        <v>759</v>
      </c>
      <c r="D62" s="159">
        <v>804</v>
      </c>
    </row>
    <row r="63" spans="1:4">
      <c r="A63" s="79" t="s">
        <v>54</v>
      </c>
      <c r="B63" s="79" t="s">
        <v>150</v>
      </c>
      <c r="C63" s="159">
        <v>885</v>
      </c>
      <c r="D63" s="159">
        <v>825</v>
      </c>
    </row>
    <row r="64" spans="1:4">
      <c r="A64" s="79" t="s">
        <v>54</v>
      </c>
      <c r="B64" s="79" t="s">
        <v>151</v>
      </c>
      <c r="C64" s="159">
        <v>959</v>
      </c>
      <c r="D64" s="159">
        <v>855</v>
      </c>
    </row>
    <row r="65" spans="1:4">
      <c r="A65" s="79" t="s">
        <v>54</v>
      </c>
      <c r="B65" s="79" t="s">
        <v>152</v>
      </c>
      <c r="C65" s="159">
        <v>1129</v>
      </c>
      <c r="D65" s="159">
        <v>893</v>
      </c>
    </row>
    <row r="66" spans="1:4">
      <c r="A66" s="79" t="s">
        <v>78</v>
      </c>
      <c r="B66" s="79" t="s">
        <v>141</v>
      </c>
      <c r="C66" s="159">
        <v>980</v>
      </c>
      <c r="D66" s="159">
        <v>921</v>
      </c>
    </row>
    <row r="67" spans="1:4">
      <c r="A67" s="79" t="s">
        <v>54</v>
      </c>
      <c r="B67" s="79" t="s">
        <v>142</v>
      </c>
      <c r="C67" s="159">
        <v>983</v>
      </c>
      <c r="D67" s="159">
        <v>931</v>
      </c>
    </row>
    <row r="68" spans="1:4">
      <c r="A68" s="79" t="s">
        <v>54</v>
      </c>
      <c r="B68" s="79" t="s">
        <v>143</v>
      </c>
      <c r="C68" s="159">
        <v>986</v>
      </c>
      <c r="D68" s="159">
        <v>926</v>
      </c>
    </row>
    <row r="69" spans="1:4">
      <c r="A69" s="79" t="s">
        <v>54</v>
      </c>
      <c r="B69" s="79" t="s">
        <v>144</v>
      </c>
      <c r="C69" s="159">
        <v>997</v>
      </c>
      <c r="D69" s="159">
        <v>926</v>
      </c>
    </row>
    <row r="70" spans="1:4">
      <c r="A70" s="79" t="s">
        <v>54</v>
      </c>
      <c r="B70" s="79" t="s">
        <v>145</v>
      </c>
      <c r="C70" s="159">
        <v>990</v>
      </c>
      <c r="D70" s="159">
        <v>922</v>
      </c>
    </row>
    <row r="71" spans="1:4">
      <c r="A71" s="79" t="s">
        <v>54</v>
      </c>
      <c r="B71" s="79" t="s">
        <v>146</v>
      </c>
      <c r="C71" s="159">
        <v>1008</v>
      </c>
      <c r="D71" s="159">
        <v>927</v>
      </c>
    </row>
    <row r="72" spans="1:4">
      <c r="A72" s="79" t="s">
        <v>54</v>
      </c>
      <c r="B72" s="79" t="s">
        <v>147</v>
      </c>
      <c r="C72" s="159">
        <v>759</v>
      </c>
      <c r="D72" s="159">
        <v>927</v>
      </c>
    </row>
    <row r="73" spans="1:4">
      <c r="A73" s="79" t="s">
        <v>54</v>
      </c>
      <c r="B73" s="79" t="s">
        <v>148</v>
      </c>
      <c r="C73" s="159">
        <v>718</v>
      </c>
      <c r="D73" s="159">
        <v>930</v>
      </c>
    </row>
    <row r="74" spans="1:4">
      <c r="A74" s="79" t="s">
        <v>54</v>
      </c>
      <c r="B74" s="79" t="s">
        <v>149</v>
      </c>
      <c r="C74" s="159">
        <v>753</v>
      </c>
      <c r="D74" s="159">
        <v>929</v>
      </c>
    </row>
    <row r="75" spans="1:4">
      <c r="A75" s="79" t="s">
        <v>54</v>
      </c>
      <c r="B75" s="79" t="s">
        <v>150</v>
      </c>
      <c r="C75" s="159">
        <v>777</v>
      </c>
      <c r="D75" s="159">
        <v>920</v>
      </c>
    </row>
    <row r="76" spans="1:4">
      <c r="A76" s="79" t="s">
        <v>54</v>
      </c>
      <c r="B76" s="79" t="s">
        <v>151</v>
      </c>
      <c r="C76" s="159">
        <v>817</v>
      </c>
      <c r="D76" s="159">
        <v>908</v>
      </c>
    </row>
    <row r="77" spans="1:4">
      <c r="A77" s="79" t="s">
        <v>54</v>
      </c>
      <c r="B77" s="79" t="s">
        <v>152</v>
      </c>
      <c r="C77" s="159">
        <v>797</v>
      </c>
      <c r="D77" s="159">
        <v>880</v>
      </c>
    </row>
    <row r="78" spans="1:4">
      <c r="A78" s="79" t="s">
        <v>79</v>
      </c>
      <c r="B78" s="79" t="s">
        <v>141</v>
      </c>
      <c r="C78" s="159">
        <v>859</v>
      </c>
      <c r="D78" s="159">
        <v>870</v>
      </c>
    </row>
    <row r="79" spans="1:4">
      <c r="A79" s="79" t="s">
        <v>54</v>
      </c>
      <c r="B79" s="79" t="s">
        <v>142</v>
      </c>
      <c r="C79" s="159">
        <v>1083</v>
      </c>
      <c r="D79" s="159">
        <v>879</v>
      </c>
    </row>
    <row r="80" spans="1:4">
      <c r="A80" s="79" t="s">
        <v>54</v>
      </c>
      <c r="B80" s="79" t="s">
        <v>143</v>
      </c>
      <c r="C80" s="159">
        <v>1114</v>
      </c>
      <c r="D80" s="159">
        <v>889</v>
      </c>
    </row>
    <row r="81" spans="1:4">
      <c r="A81" s="79" t="s">
        <v>54</v>
      </c>
      <c r="B81" s="79" t="s">
        <v>144</v>
      </c>
      <c r="C81" s="159">
        <v>1143</v>
      </c>
      <c r="D81" s="159">
        <v>902</v>
      </c>
    </row>
    <row r="82" spans="1:4">
      <c r="A82" s="79" t="s">
        <v>54</v>
      </c>
      <c r="B82" s="79" t="s">
        <v>145</v>
      </c>
      <c r="C82" s="159">
        <v>1164</v>
      </c>
      <c r="D82" s="159">
        <v>916</v>
      </c>
    </row>
    <row r="83" spans="1:4">
      <c r="A83" s="79" t="s">
        <v>54</v>
      </c>
      <c r="B83" s="79" t="s">
        <v>146</v>
      </c>
      <c r="C83" s="159">
        <v>1145</v>
      </c>
      <c r="D83" s="159">
        <v>927</v>
      </c>
    </row>
    <row r="84" spans="1:4">
      <c r="A84" s="79" t="s">
        <v>54</v>
      </c>
      <c r="B84" s="79" t="s">
        <v>147</v>
      </c>
      <c r="C84" s="159">
        <v>1080</v>
      </c>
      <c r="D84" s="159">
        <v>954</v>
      </c>
    </row>
    <row r="85" spans="1:4">
      <c r="A85" s="79" t="s">
        <v>54</v>
      </c>
      <c r="B85" s="79" t="s">
        <v>148</v>
      </c>
      <c r="C85" s="159">
        <v>946</v>
      </c>
      <c r="D85" s="159">
        <v>973</v>
      </c>
    </row>
    <row r="86" spans="1:4">
      <c r="A86" s="79" t="s">
        <v>54</v>
      </c>
      <c r="B86" s="79" t="s">
        <v>149</v>
      </c>
      <c r="C86" s="159">
        <v>1021</v>
      </c>
      <c r="D86" s="159">
        <v>996</v>
      </c>
    </row>
    <row r="87" spans="1:4">
      <c r="A87" s="79" t="s">
        <v>54</v>
      </c>
      <c r="B87" s="79" t="s">
        <v>150</v>
      </c>
      <c r="C87" s="159">
        <v>1080</v>
      </c>
      <c r="D87" s="159">
        <v>1021</v>
      </c>
    </row>
    <row r="88" spans="1:4">
      <c r="A88" s="79" t="s">
        <v>54</v>
      </c>
      <c r="B88" s="79" t="s">
        <v>151</v>
      </c>
      <c r="C88" s="159">
        <v>1103</v>
      </c>
      <c r="D88" s="159">
        <v>1045</v>
      </c>
    </row>
    <row r="89" spans="1:4">
      <c r="A89" s="79" t="s">
        <v>54</v>
      </c>
      <c r="B89" s="79" t="s">
        <v>152</v>
      </c>
      <c r="C89" s="159">
        <v>1157</v>
      </c>
      <c r="D89" s="159">
        <v>1075</v>
      </c>
    </row>
    <row r="90" spans="1:4">
      <c r="A90" s="79" t="s">
        <v>80</v>
      </c>
      <c r="B90" s="79" t="s">
        <v>141</v>
      </c>
      <c r="C90" s="159">
        <v>1173</v>
      </c>
      <c r="D90" s="159">
        <v>1101</v>
      </c>
    </row>
    <row r="91" spans="1:4">
      <c r="A91" s="79" t="s">
        <v>54</v>
      </c>
      <c r="B91" s="79" t="s">
        <v>142</v>
      </c>
      <c r="C91" s="159">
        <v>1171</v>
      </c>
      <c r="D91" s="159">
        <v>1108</v>
      </c>
    </row>
    <row r="92" spans="1:4">
      <c r="A92" s="79" t="s">
        <v>54</v>
      </c>
      <c r="B92" s="79" t="s">
        <v>143</v>
      </c>
      <c r="C92" s="159">
        <v>1195</v>
      </c>
      <c r="D92" s="159">
        <v>1115</v>
      </c>
    </row>
    <row r="93" spans="1:4">
      <c r="A93" s="79" t="s">
        <v>54</v>
      </c>
      <c r="B93" s="79" t="s">
        <v>144</v>
      </c>
      <c r="C93" s="159">
        <v>1129</v>
      </c>
      <c r="D93" s="159">
        <v>1114</v>
      </c>
    </row>
    <row r="94" spans="1:4">
      <c r="A94" s="79" t="s">
        <v>54</v>
      </c>
      <c r="B94" s="79" t="s">
        <v>145</v>
      </c>
      <c r="C94" s="159">
        <v>1189</v>
      </c>
      <c r="D94" s="159">
        <v>1116</v>
      </c>
    </row>
    <row r="95" spans="1:4">
      <c r="A95" s="79" t="s">
        <v>54</v>
      </c>
      <c r="B95" s="79" t="s">
        <v>146</v>
      </c>
      <c r="C95" s="159">
        <v>1204</v>
      </c>
      <c r="D95" s="159">
        <v>1121</v>
      </c>
    </row>
    <row r="96" spans="1:4">
      <c r="A96" s="79" t="s">
        <v>54</v>
      </c>
      <c r="B96" s="79" t="s">
        <v>147</v>
      </c>
      <c r="C96" s="159">
        <v>1172</v>
      </c>
      <c r="D96" s="159">
        <v>1128</v>
      </c>
    </row>
    <row r="97" spans="1:4">
      <c r="A97" s="79" t="s">
        <v>54</v>
      </c>
      <c r="B97" s="79" t="s">
        <v>148</v>
      </c>
      <c r="C97" s="159">
        <v>1145</v>
      </c>
      <c r="D97" s="159">
        <v>1145</v>
      </c>
    </row>
    <row r="98" spans="1:4">
      <c r="A98" s="79" t="s">
        <v>54</v>
      </c>
      <c r="B98" s="79" t="s">
        <v>149</v>
      </c>
      <c r="C98" s="159">
        <v>1189</v>
      </c>
      <c r="D98" s="159">
        <v>1159</v>
      </c>
    </row>
    <row r="99" spans="1:4">
      <c r="A99" s="79" t="s">
        <v>54</v>
      </c>
      <c r="B99" s="79" t="s">
        <v>150</v>
      </c>
      <c r="C99" s="159">
        <v>1267</v>
      </c>
      <c r="D99" s="159">
        <v>1175</v>
      </c>
    </row>
    <row r="100" spans="1:4">
      <c r="A100" s="79" t="s">
        <v>54</v>
      </c>
      <c r="B100" s="79" t="s">
        <v>151</v>
      </c>
      <c r="C100" s="159">
        <v>1309</v>
      </c>
      <c r="D100" s="159">
        <v>1192</v>
      </c>
    </row>
    <row r="101" spans="1:4">
      <c r="A101" s="79" t="s">
        <v>54</v>
      </c>
      <c r="B101" s="79" t="s">
        <v>152</v>
      </c>
      <c r="C101" s="159">
        <v>1370</v>
      </c>
      <c r="D101" s="159">
        <v>1209</v>
      </c>
    </row>
    <row r="102" spans="1:4">
      <c r="A102" s="79" t="s">
        <v>611</v>
      </c>
      <c r="B102" s="79" t="s">
        <v>141</v>
      </c>
      <c r="C102" s="159">
        <v>1433</v>
      </c>
      <c r="D102" s="159">
        <v>1231</v>
      </c>
    </row>
    <row r="103" spans="1:4">
      <c r="A103" s="79" t="s">
        <v>54</v>
      </c>
      <c r="B103" s="79" t="s">
        <v>142</v>
      </c>
      <c r="C103" s="159">
        <v>1483</v>
      </c>
      <c r="D103" s="159">
        <v>1257</v>
      </c>
    </row>
    <row r="104" spans="1:4">
      <c r="A104" s="79" t="s">
        <v>54</v>
      </c>
      <c r="B104" s="79" t="s">
        <v>143</v>
      </c>
      <c r="C104" s="159">
        <v>1545</v>
      </c>
      <c r="D104" s="159">
        <v>1286</v>
      </c>
    </row>
    <row r="105" spans="1:4">
      <c r="A105" s="79" t="s">
        <v>54</v>
      </c>
      <c r="B105" s="79" t="s">
        <v>144</v>
      </c>
      <c r="C105" s="159">
        <v>1535</v>
      </c>
      <c r="D105" s="159">
        <v>1320</v>
      </c>
    </row>
    <row r="106" spans="1:4">
      <c r="A106" s="79" t="s">
        <v>54</v>
      </c>
      <c r="B106" s="79" t="s">
        <v>145</v>
      </c>
      <c r="C106" s="159">
        <v>1580</v>
      </c>
      <c r="D106" s="159">
        <v>1353</v>
      </c>
    </row>
  </sheetData>
  <mergeCells count="1">
    <mergeCell ref="H1:I1"/>
  </mergeCells>
  <hyperlinks>
    <hyperlink ref="H1:I1" location="Index!A1" display="Regresar al Índice" xr:uid="{00000000-0004-0000-9000-000000000000}"/>
  </hyperlink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2402-B600-4765-BC7C-B4568B9DFA4D}">
  <sheetPr codeName="Hoja22"/>
  <dimension ref="A1:I26"/>
  <sheetViews>
    <sheetView workbookViewId="0">
      <selection activeCell="B19" sqref="B19"/>
    </sheetView>
  </sheetViews>
  <sheetFormatPr baseColWidth="10" defaultRowHeight="12"/>
  <cols>
    <col min="1" max="1" width="22.7109375" style="421" customWidth="1"/>
    <col min="2" max="2" width="17.7109375" style="421" customWidth="1"/>
    <col min="3" max="16384" width="11.42578125" style="421"/>
  </cols>
  <sheetData>
    <row r="1" spans="1:9" ht="15">
      <c r="A1" t="s">
        <v>1764</v>
      </c>
      <c r="H1" s="688" t="s">
        <v>38</v>
      </c>
      <c r="I1" s="688"/>
    </row>
    <row r="2" spans="1:9">
      <c r="A2" s="583" t="s">
        <v>1634</v>
      </c>
    </row>
    <row r="6" spans="1:9" ht="24">
      <c r="A6" s="584" t="s">
        <v>1544</v>
      </c>
      <c r="B6" s="585" t="s">
        <v>787</v>
      </c>
      <c r="C6" s="585" t="s">
        <v>1545</v>
      </c>
      <c r="D6" s="585" t="s">
        <v>1546</v>
      </c>
    </row>
    <row r="7" spans="1:9">
      <c r="A7" s="586" t="s">
        <v>1612</v>
      </c>
      <c r="B7" s="587" t="s">
        <v>1529</v>
      </c>
      <c r="C7" s="588">
        <v>4225</v>
      </c>
      <c r="D7" s="587">
        <v>4</v>
      </c>
    </row>
    <row r="8" spans="1:9">
      <c r="A8" s="586" t="s">
        <v>1613</v>
      </c>
      <c r="B8" s="421" t="s">
        <v>154</v>
      </c>
      <c r="C8" s="438">
        <v>5000</v>
      </c>
      <c r="D8" s="421">
        <v>5</v>
      </c>
    </row>
    <row r="9" spans="1:9">
      <c r="A9" s="586" t="s">
        <v>1614</v>
      </c>
      <c r="B9" s="587" t="s">
        <v>57</v>
      </c>
      <c r="C9" s="588">
        <v>5066.666666666667</v>
      </c>
      <c r="D9" s="587">
        <v>3</v>
      </c>
    </row>
    <row r="10" spans="1:9">
      <c r="A10" s="586" t="s">
        <v>1615</v>
      </c>
      <c r="B10" s="421" t="s">
        <v>1529</v>
      </c>
      <c r="C10" s="438">
        <v>5436.363636363636</v>
      </c>
      <c r="D10" s="421">
        <v>11</v>
      </c>
    </row>
    <row r="11" spans="1:9">
      <c r="A11" s="586" t="s">
        <v>1616</v>
      </c>
      <c r="B11" s="587" t="s">
        <v>1529</v>
      </c>
      <c r="C11" s="588">
        <v>5450</v>
      </c>
      <c r="D11" s="587">
        <v>4</v>
      </c>
    </row>
    <row r="12" spans="1:9">
      <c r="A12" s="586" t="s">
        <v>1617</v>
      </c>
      <c r="B12" s="421" t="s">
        <v>57</v>
      </c>
      <c r="C12" s="438">
        <v>5500</v>
      </c>
      <c r="D12" s="421">
        <v>3</v>
      </c>
    </row>
    <row r="13" spans="1:9">
      <c r="A13" s="586" t="s">
        <v>1618</v>
      </c>
      <c r="B13" s="587" t="s">
        <v>57</v>
      </c>
      <c r="C13" s="588">
        <v>6187.5</v>
      </c>
      <c r="D13" s="587">
        <v>4</v>
      </c>
    </row>
    <row r="14" spans="1:9">
      <c r="A14" s="586" t="s">
        <v>1619</v>
      </c>
      <c r="B14" s="421" t="s">
        <v>157</v>
      </c>
      <c r="C14" s="438">
        <v>6327.7777777777774</v>
      </c>
      <c r="D14" s="421">
        <v>9</v>
      </c>
    </row>
    <row r="15" spans="1:9">
      <c r="A15" s="586" t="s">
        <v>1620</v>
      </c>
      <c r="B15" s="587" t="s">
        <v>57</v>
      </c>
      <c r="C15" s="588">
        <v>6430</v>
      </c>
      <c r="D15" s="587">
        <v>10</v>
      </c>
    </row>
    <row r="16" spans="1:9">
      <c r="A16" s="586" t="s">
        <v>1621</v>
      </c>
      <c r="B16" s="421" t="s">
        <v>157</v>
      </c>
      <c r="C16" s="438">
        <v>6500</v>
      </c>
      <c r="D16" s="421">
        <v>3</v>
      </c>
    </row>
    <row r="17" spans="1:4">
      <c r="A17" s="586" t="s">
        <v>1622</v>
      </c>
      <c r="B17" s="587" t="s">
        <v>157</v>
      </c>
      <c r="C17" s="588">
        <v>6575</v>
      </c>
      <c r="D17" s="587">
        <v>4</v>
      </c>
    </row>
    <row r="18" spans="1:4">
      <c r="A18" s="586" t="s">
        <v>1623</v>
      </c>
      <c r="B18" s="421" t="s">
        <v>157</v>
      </c>
      <c r="C18" s="438">
        <v>6700</v>
      </c>
      <c r="D18" s="421">
        <v>5</v>
      </c>
    </row>
    <row r="19" spans="1:4">
      <c r="A19" s="586" t="s">
        <v>1624</v>
      </c>
      <c r="B19" s="587" t="s">
        <v>154</v>
      </c>
      <c r="C19" s="588">
        <v>6800</v>
      </c>
      <c r="D19" s="587">
        <v>6</v>
      </c>
    </row>
    <row r="20" spans="1:4">
      <c r="A20" s="586" t="s">
        <v>1625</v>
      </c>
      <c r="B20" s="421" t="s">
        <v>154</v>
      </c>
      <c r="C20" s="438">
        <v>6906.25</v>
      </c>
      <c r="D20" s="421">
        <v>8</v>
      </c>
    </row>
    <row r="21" spans="1:4">
      <c r="A21" s="586" t="s">
        <v>1626</v>
      </c>
      <c r="B21" s="587" t="s">
        <v>157</v>
      </c>
      <c r="C21" s="588">
        <v>7000</v>
      </c>
      <c r="D21" s="587">
        <v>3</v>
      </c>
    </row>
    <row r="22" spans="1:4">
      <c r="A22" s="586" t="s">
        <v>1627</v>
      </c>
      <c r="B22" s="421" t="s">
        <v>154</v>
      </c>
      <c r="C22" s="438">
        <v>7500</v>
      </c>
      <c r="D22" s="421">
        <v>4</v>
      </c>
    </row>
    <row r="23" spans="1:4">
      <c r="A23" s="586" t="s">
        <v>1628</v>
      </c>
      <c r="B23" s="587" t="s">
        <v>57</v>
      </c>
      <c r="C23" s="588">
        <v>7600</v>
      </c>
      <c r="D23" s="587">
        <v>4</v>
      </c>
    </row>
    <row r="24" spans="1:4">
      <c r="A24" s="586" t="s">
        <v>1629</v>
      </c>
      <c r="B24" s="421" t="s">
        <v>154</v>
      </c>
      <c r="C24" s="438">
        <v>7700</v>
      </c>
      <c r="D24" s="421">
        <v>4</v>
      </c>
    </row>
    <row r="25" spans="1:4">
      <c r="A25" s="586" t="s">
        <v>1630</v>
      </c>
      <c r="B25" s="587" t="s">
        <v>154</v>
      </c>
      <c r="C25" s="588">
        <v>7733.333333333333</v>
      </c>
      <c r="D25" s="587">
        <v>3</v>
      </c>
    </row>
    <row r="26" spans="1:4">
      <c r="A26" s="586" t="s">
        <v>1631</v>
      </c>
      <c r="B26" s="421" t="s">
        <v>154</v>
      </c>
      <c r="C26" s="438">
        <v>8100</v>
      </c>
      <c r="D26" s="421">
        <v>3</v>
      </c>
    </row>
  </sheetData>
  <mergeCells count="1">
    <mergeCell ref="H1:I1"/>
  </mergeCells>
  <hyperlinks>
    <hyperlink ref="H1:I1" location="Index!A1" display="Regresar al Índice" xr:uid="{6ECE0870-4E11-4BB7-8153-6D1267A9E729}"/>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34"/>
  <dimension ref="A1:L106"/>
  <sheetViews>
    <sheetView zoomScale="106" zoomScaleNormal="106" workbookViewId="0">
      <selection activeCell="B19" sqref="B19"/>
    </sheetView>
  </sheetViews>
  <sheetFormatPr baseColWidth="10" defaultColWidth="9.140625" defaultRowHeight="12"/>
  <cols>
    <col min="1" max="16384" width="9.140625" style="79"/>
  </cols>
  <sheetData>
    <row r="1" spans="1:12" ht="15">
      <c r="A1" t="s">
        <v>1899</v>
      </c>
      <c r="H1" s="688" t="s">
        <v>38</v>
      </c>
      <c r="I1" s="688"/>
    </row>
    <row r="2" spans="1:12">
      <c r="A2" s="79" t="s">
        <v>905</v>
      </c>
    </row>
    <row r="3" spans="1:12">
      <c r="A3" s="79" t="s">
        <v>930</v>
      </c>
    </row>
    <row r="5" spans="1:12">
      <c r="A5" s="79" t="s">
        <v>325</v>
      </c>
      <c r="B5" s="79" t="s">
        <v>380</v>
      </c>
      <c r="C5" s="79" t="s">
        <v>927</v>
      </c>
      <c r="D5" s="79" t="s">
        <v>52</v>
      </c>
      <c r="E5" s="79" t="s">
        <v>381</v>
      </c>
      <c r="H5" s="79" t="s">
        <v>988</v>
      </c>
      <c r="I5" s="79" t="s">
        <v>931</v>
      </c>
      <c r="J5" s="79" t="s">
        <v>986</v>
      </c>
      <c r="K5" s="79" t="s">
        <v>928</v>
      </c>
      <c r="L5" s="79" t="s">
        <v>932</v>
      </c>
    </row>
    <row r="6" spans="1:12">
      <c r="A6" s="79" t="s">
        <v>61</v>
      </c>
      <c r="B6" s="79" t="s">
        <v>141</v>
      </c>
      <c r="C6" s="159">
        <v>85880</v>
      </c>
      <c r="D6" s="158">
        <v>7.1</v>
      </c>
      <c r="E6" s="158">
        <v>11.4</v>
      </c>
      <c r="H6" s="159">
        <v>173165</v>
      </c>
      <c r="I6" s="159">
        <v>167804</v>
      </c>
      <c r="J6" s="158">
        <v>7.2</v>
      </c>
      <c r="K6" s="158">
        <v>0.6</v>
      </c>
      <c r="L6" s="158">
        <v>-4.7</v>
      </c>
    </row>
    <row r="7" spans="1:12">
      <c r="A7" s="79" t="s">
        <v>54</v>
      </c>
      <c r="B7" s="79" t="s">
        <v>142</v>
      </c>
      <c r="C7" s="159">
        <v>86176</v>
      </c>
      <c r="D7" s="158">
        <v>6.3</v>
      </c>
      <c r="E7" s="158">
        <v>11.1</v>
      </c>
    </row>
    <row r="8" spans="1:12">
      <c r="A8" s="79" t="s">
        <v>54</v>
      </c>
      <c r="B8" s="79" t="s">
        <v>143</v>
      </c>
      <c r="C8" s="159">
        <v>85911</v>
      </c>
      <c r="D8" s="158">
        <v>4.9000000000000004</v>
      </c>
      <c r="E8" s="158">
        <v>10.6</v>
      </c>
    </row>
    <row r="9" spans="1:12">
      <c r="A9" s="79" t="s">
        <v>54</v>
      </c>
      <c r="B9" s="79" t="s">
        <v>144</v>
      </c>
      <c r="C9" s="159">
        <v>85846</v>
      </c>
      <c r="D9" s="158">
        <v>3.7</v>
      </c>
      <c r="E9" s="158">
        <v>10.1</v>
      </c>
    </row>
    <row r="10" spans="1:12">
      <c r="A10" s="79" t="s">
        <v>54</v>
      </c>
      <c r="B10" s="79" t="s">
        <v>145</v>
      </c>
      <c r="C10" s="159">
        <v>86325</v>
      </c>
      <c r="D10" s="158">
        <v>2.8</v>
      </c>
      <c r="E10" s="158">
        <v>9.4</v>
      </c>
    </row>
    <row r="11" spans="1:12">
      <c r="A11" s="79" t="s">
        <v>54</v>
      </c>
      <c r="B11" s="79" t="s">
        <v>146</v>
      </c>
      <c r="C11" s="159">
        <v>86504</v>
      </c>
      <c r="D11" s="158">
        <v>1.6</v>
      </c>
      <c r="E11" s="158">
        <v>8.3000000000000007</v>
      </c>
    </row>
    <row r="12" spans="1:12">
      <c r="A12" s="79" t="s">
        <v>54</v>
      </c>
      <c r="B12" s="79" t="s">
        <v>147</v>
      </c>
      <c r="C12" s="159">
        <v>86893</v>
      </c>
      <c r="D12" s="158">
        <v>0.4</v>
      </c>
      <c r="E12" s="158">
        <v>7</v>
      </c>
    </row>
    <row r="13" spans="1:12">
      <c r="A13" s="79" t="s">
        <v>54</v>
      </c>
      <c r="B13" s="79" t="s">
        <v>148</v>
      </c>
      <c r="C13" s="159">
        <v>88222</v>
      </c>
      <c r="D13" s="158">
        <v>1.7</v>
      </c>
      <c r="E13" s="158">
        <v>5.9</v>
      </c>
    </row>
    <row r="14" spans="1:12">
      <c r="A14" s="79" t="s">
        <v>54</v>
      </c>
      <c r="B14" s="79" t="s">
        <v>149</v>
      </c>
      <c r="C14" s="159">
        <v>89213</v>
      </c>
      <c r="D14" s="158">
        <v>3.4</v>
      </c>
      <c r="E14" s="158">
        <v>5.0999999999999996</v>
      </c>
    </row>
    <row r="15" spans="1:12">
      <c r="A15" s="79" t="s">
        <v>54</v>
      </c>
      <c r="B15" s="79" t="s">
        <v>150</v>
      </c>
      <c r="C15" s="159">
        <v>89283</v>
      </c>
      <c r="D15" s="158">
        <v>3.1</v>
      </c>
      <c r="E15" s="158">
        <v>4.3</v>
      </c>
    </row>
    <row r="16" spans="1:12">
      <c r="A16" s="79" t="s">
        <v>54</v>
      </c>
      <c r="B16" s="79" t="s">
        <v>151</v>
      </c>
      <c r="C16" s="159">
        <v>89142</v>
      </c>
      <c r="D16" s="158">
        <v>3.3</v>
      </c>
      <c r="E16" s="158">
        <v>3.8</v>
      </c>
    </row>
    <row r="17" spans="1:5">
      <c r="A17" s="79" t="s">
        <v>54</v>
      </c>
      <c r="B17" s="79" t="s">
        <v>152</v>
      </c>
      <c r="C17" s="159">
        <v>89353</v>
      </c>
      <c r="D17" s="158">
        <v>4.5999999999999996</v>
      </c>
      <c r="E17" s="158">
        <v>3.6</v>
      </c>
    </row>
    <row r="18" spans="1:5">
      <c r="A18" s="79" t="s">
        <v>74</v>
      </c>
      <c r="B18" s="79" t="s">
        <v>141</v>
      </c>
      <c r="C18" s="159">
        <v>89186</v>
      </c>
      <c r="D18" s="158">
        <v>3.8</v>
      </c>
      <c r="E18" s="158">
        <v>3.3</v>
      </c>
    </row>
    <row r="19" spans="1:5">
      <c r="A19" s="79" t="s">
        <v>54</v>
      </c>
      <c r="B19" s="79" t="s">
        <v>142</v>
      </c>
      <c r="C19" s="159">
        <v>89732</v>
      </c>
      <c r="D19" s="158">
        <v>4.0999999999999996</v>
      </c>
      <c r="E19" s="158">
        <v>3.1</v>
      </c>
    </row>
    <row r="20" spans="1:5">
      <c r="A20" s="79" t="s">
        <v>54</v>
      </c>
      <c r="B20" s="79" t="s">
        <v>143</v>
      </c>
      <c r="C20" s="159">
        <v>90608</v>
      </c>
      <c r="D20" s="158">
        <v>5.5</v>
      </c>
      <c r="E20" s="158">
        <v>3.2</v>
      </c>
    </row>
    <row r="21" spans="1:5">
      <c r="A21" s="79" t="s">
        <v>54</v>
      </c>
      <c r="B21" s="79" t="s">
        <v>144</v>
      </c>
      <c r="C21" s="159">
        <v>92414</v>
      </c>
      <c r="D21" s="158">
        <v>7.7</v>
      </c>
      <c r="E21" s="158">
        <v>3.5</v>
      </c>
    </row>
    <row r="22" spans="1:5">
      <c r="A22" s="79" t="s">
        <v>54</v>
      </c>
      <c r="B22" s="79" t="s">
        <v>145</v>
      </c>
      <c r="C22" s="159">
        <v>93450</v>
      </c>
      <c r="D22" s="158">
        <v>8.3000000000000007</v>
      </c>
      <c r="E22" s="158">
        <v>3.9</v>
      </c>
    </row>
    <row r="23" spans="1:5">
      <c r="A23" s="79" t="s">
        <v>54</v>
      </c>
      <c r="B23" s="79" t="s">
        <v>146</v>
      </c>
      <c r="C23" s="159">
        <v>94163</v>
      </c>
      <c r="D23" s="158">
        <v>8.9</v>
      </c>
      <c r="E23" s="158">
        <v>4.5999999999999996</v>
      </c>
    </row>
    <row r="24" spans="1:5">
      <c r="A24" s="79" t="s">
        <v>54</v>
      </c>
      <c r="B24" s="79" t="s">
        <v>147</v>
      </c>
      <c r="C24" s="159">
        <v>94807</v>
      </c>
      <c r="D24" s="158">
        <v>9.1</v>
      </c>
      <c r="E24" s="158">
        <v>5.3</v>
      </c>
    </row>
    <row r="25" spans="1:5">
      <c r="A25" s="79" t="s">
        <v>54</v>
      </c>
      <c r="B25" s="79" t="s">
        <v>148</v>
      </c>
      <c r="C25" s="159">
        <v>94879</v>
      </c>
      <c r="D25" s="158">
        <v>7.5</v>
      </c>
      <c r="E25" s="158">
        <v>5.8</v>
      </c>
    </row>
    <row r="26" spans="1:5">
      <c r="A26" s="79" t="s">
        <v>54</v>
      </c>
      <c r="B26" s="79" t="s">
        <v>149</v>
      </c>
      <c r="C26" s="159">
        <v>95388</v>
      </c>
      <c r="D26" s="158">
        <v>6.9</v>
      </c>
      <c r="E26" s="158">
        <v>6.1</v>
      </c>
    </row>
    <row r="27" spans="1:5">
      <c r="A27" s="79" t="s">
        <v>54</v>
      </c>
      <c r="B27" s="79" t="s">
        <v>150</v>
      </c>
      <c r="C27" s="159">
        <v>96553</v>
      </c>
      <c r="D27" s="158">
        <v>8.1</v>
      </c>
      <c r="E27" s="158">
        <v>6.5</v>
      </c>
    </row>
    <row r="28" spans="1:5">
      <c r="A28" s="79" t="s">
        <v>54</v>
      </c>
      <c r="B28" s="79" t="s">
        <v>151</v>
      </c>
      <c r="C28" s="159">
        <v>96823</v>
      </c>
      <c r="D28" s="158">
        <v>8.6</v>
      </c>
      <c r="E28" s="158">
        <v>6.9</v>
      </c>
    </row>
    <row r="29" spans="1:5">
      <c r="A29" s="79" t="s">
        <v>54</v>
      </c>
      <c r="B29" s="79" t="s">
        <v>152</v>
      </c>
      <c r="C29" s="159">
        <v>98487</v>
      </c>
      <c r="D29" s="158">
        <v>10.199999999999999</v>
      </c>
      <c r="E29" s="158">
        <v>7.4</v>
      </c>
    </row>
    <row r="30" spans="1:5">
      <c r="A30" s="79" t="s">
        <v>75</v>
      </c>
      <c r="B30" s="79" t="s">
        <v>141</v>
      </c>
      <c r="C30" s="159">
        <v>99518</v>
      </c>
      <c r="D30" s="158">
        <v>11.6</v>
      </c>
      <c r="E30" s="158">
        <v>8</v>
      </c>
    </row>
    <row r="31" spans="1:5">
      <c r="A31" s="79" t="s">
        <v>54</v>
      </c>
      <c r="B31" s="79" t="s">
        <v>142</v>
      </c>
      <c r="C31" s="159">
        <v>100582</v>
      </c>
      <c r="D31" s="158">
        <v>12.1</v>
      </c>
      <c r="E31" s="158">
        <v>8.6999999999999993</v>
      </c>
    </row>
    <row r="32" spans="1:5">
      <c r="A32" s="79" t="s">
        <v>54</v>
      </c>
      <c r="B32" s="79" t="s">
        <v>143</v>
      </c>
      <c r="C32" s="159">
        <v>101680</v>
      </c>
      <c r="D32" s="158">
        <v>12.2</v>
      </c>
      <c r="E32" s="158">
        <v>9.3000000000000007</v>
      </c>
    </row>
    <row r="33" spans="1:5">
      <c r="A33" s="79" t="s">
        <v>54</v>
      </c>
      <c r="B33" s="79" t="s">
        <v>144</v>
      </c>
      <c r="C33" s="159">
        <v>102359</v>
      </c>
      <c r="D33" s="158">
        <v>10.8</v>
      </c>
      <c r="E33" s="158">
        <v>9.5</v>
      </c>
    </row>
    <row r="34" spans="1:5">
      <c r="A34" s="79" t="s">
        <v>54</v>
      </c>
      <c r="B34" s="79" t="s">
        <v>145</v>
      </c>
      <c r="C34" s="159">
        <v>103269</v>
      </c>
      <c r="D34" s="158">
        <v>10.5</v>
      </c>
      <c r="E34" s="158">
        <v>9.6999999999999993</v>
      </c>
    </row>
    <row r="35" spans="1:5">
      <c r="A35" s="79" t="s">
        <v>54</v>
      </c>
      <c r="B35" s="79" t="s">
        <v>146</v>
      </c>
      <c r="C35" s="159">
        <v>104756</v>
      </c>
      <c r="D35" s="158">
        <v>11.2</v>
      </c>
      <c r="E35" s="158">
        <v>9.9</v>
      </c>
    </row>
    <row r="36" spans="1:5">
      <c r="A36" s="79" t="s">
        <v>54</v>
      </c>
      <c r="B36" s="79" t="s">
        <v>147</v>
      </c>
      <c r="C36" s="159">
        <v>106933</v>
      </c>
      <c r="D36" s="158">
        <v>12.8</v>
      </c>
      <c r="E36" s="158">
        <v>10.199999999999999</v>
      </c>
    </row>
    <row r="37" spans="1:5">
      <c r="A37" s="79" t="s">
        <v>54</v>
      </c>
      <c r="B37" s="79" t="s">
        <v>148</v>
      </c>
      <c r="C37" s="159">
        <v>108541</v>
      </c>
      <c r="D37" s="158">
        <v>14.4</v>
      </c>
      <c r="E37" s="158">
        <v>10.8</v>
      </c>
    </row>
    <row r="38" spans="1:5">
      <c r="A38" s="79" t="s">
        <v>54</v>
      </c>
      <c r="B38" s="79" t="s">
        <v>149</v>
      </c>
      <c r="C38" s="159">
        <v>110707</v>
      </c>
      <c r="D38" s="158">
        <v>16.100000000000001</v>
      </c>
      <c r="E38" s="158">
        <v>11.6</v>
      </c>
    </row>
    <row r="39" spans="1:5">
      <c r="A39" s="79" t="s">
        <v>54</v>
      </c>
      <c r="B39" s="79" t="s">
        <v>150</v>
      </c>
      <c r="C39" s="159">
        <v>111703</v>
      </c>
      <c r="D39" s="158">
        <v>15.7</v>
      </c>
      <c r="E39" s="158">
        <v>12.2</v>
      </c>
    </row>
    <row r="40" spans="1:5">
      <c r="A40" s="79" t="s">
        <v>54</v>
      </c>
      <c r="B40" s="79" t="s">
        <v>151</v>
      </c>
      <c r="C40" s="159">
        <v>113393</v>
      </c>
      <c r="D40" s="158">
        <v>17.100000000000001</v>
      </c>
      <c r="E40" s="158">
        <v>12.9</v>
      </c>
    </row>
    <row r="41" spans="1:5">
      <c r="A41" s="79" t="s">
        <v>54</v>
      </c>
      <c r="B41" s="79" t="s">
        <v>152</v>
      </c>
      <c r="C41" s="159">
        <v>114994</v>
      </c>
      <c r="D41" s="158">
        <v>16.8</v>
      </c>
      <c r="E41" s="158">
        <v>13.4</v>
      </c>
    </row>
    <row r="42" spans="1:5">
      <c r="A42" s="79" t="s">
        <v>76</v>
      </c>
      <c r="B42" s="79" t="s">
        <v>141</v>
      </c>
      <c r="C42" s="159">
        <v>116525</v>
      </c>
      <c r="D42" s="158">
        <v>17.100000000000001</v>
      </c>
      <c r="E42" s="158">
        <v>13.9</v>
      </c>
    </row>
    <row r="43" spans="1:5">
      <c r="A43" s="79" t="s">
        <v>54</v>
      </c>
      <c r="B43" s="79" t="s">
        <v>142</v>
      </c>
      <c r="C43" s="159">
        <v>118626</v>
      </c>
      <c r="D43" s="158">
        <v>17.899999999999999</v>
      </c>
      <c r="E43" s="158">
        <v>14.4</v>
      </c>
    </row>
    <row r="44" spans="1:5">
      <c r="A44" s="79" t="s">
        <v>54</v>
      </c>
      <c r="B44" s="79" t="s">
        <v>143</v>
      </c>
      <c r="C44" s="159">
        <v>119779</v>
      </c>
      <c r="D44" s="158">
        <v>17.8</v>
      </c>
      <c r="E44" s="158">
        <v>14.8</v>
      </c>
    </row>
    <row r="45" spans="1:5">
      <c r="A45" s="79" t="s">
        <v>54</v>
      </c>
      <c r="B45" s="79" t="s">
        <v>144</v>
      </c>
      <c r="C45" s="159">
        <v>121373</v>
      </c>
      <c r="D45" s="158">
        <v>18.600000000000001</v>
      </c>
      <c r="E45" s="158">
        <v>15.5</v>
      </c>
    </row>
    <row r="46" spans="1:5">
      <c r="A46" s="79" t="s">
        <v>54</v>
      </c>
      <c r="B46" s="79" t="s">
        <v>145</v>
      </c>
      <c r="C46" s="159">
        <v>123257</v>
      </c>
      <c r="D46" s="158">
        <v>19.399999999999999</v>
      </c>
      <c r="E46" s="158">
        <v>16.2</v>
      </c>
    </row>
    <row r="47" spans="1:5">
      <c r="A47" s="79" t="s">
        <v>54</v>
      </c>
      <c r="B47" s="79" t="s">
        <v>146</v>
      </c>
      <c r="C47" s="159">
        <v>125276</v>
      </c>
      <c r="D47" s="158">
        <v>19.600000000000001</v>
      </c>
      <c r="E47" s="158">
        <v>16.899999999999999</v>
      </c>
    </row>
    <row r="48" spans="1:5">
      <c r="A48" s="79" t="s">
        <v>54</v>
      </c>
      <c r="B48" s="79" t="s">
        <v>147</v>
      </c>
      <c r="C48" s="159">
        <v>125775</v>
      </c>
      <c r="D48" s="158">
        <v>17.600000000000001</v>
      </c>
      <c r="E48" s="158">
        <v>17.3</v>
      </c>
    </row>
    <row r="49" spans="1:5">
      <c r="A49" s="79" t="s">
        <v>54</v>
      </c>
      <c r="B49" s="79" t="s">
        <v>148</v>
      </c>
      <c r="C49" s="159">
        <v>126878</v>
      </c>
      <c r="D49" s="158">
        <v>16.899999999999999</v>
      </c>
      <c r="E49" s="158">
        <v>17.5</v>
      </c>
    </row>
    <row r="50" spans="1:5">
      <c r="A50" s="79" t="s">
        <v>54</v>
      </c>
      <c r="B50" s="79" t="s">
        <v>149</v>
      </c>
      <c r="C50" s="159">
        <v>127749</v>
      </c>
      <c r="D50" s="158">
        <v>15.4</v>
      </c>
      <c r="E50" s="158">
        <v>17.5</v>
      </c>
    </row>
    <row r="51" spans="1:5">
      <c r="A51" s="79" t="s">
        <v>54</v>
      </c>
      <c r="B51" s="79" t="s">
        <v>150</v>
      </c>
      <c r="C51" s="159">
        <v>129531</v>
      </c>
      <c r="D51" s="158">
        <v>16</v>
      </c>
      <c r="E51" s="158">
        <v>17.5</v>
      </c>
    </row>
    <row r="52" spans="1:5">
      <c r="A52" s="79" t="s">
        <v>54</v>
      </c>
      <c r="B52" s="79" t="s">
        <v>151</v>
      </c>
      <c r="C52" s="159">
        <v>131396</v>
      </c>
      <c r="D52" s="158">
        <v>15.9</v>
      </c>
      <c r="E52" s="158">
        <v>17.399999999999999</v>
      </c>
    </row>
    <row r="53" spans="1:5">
      <c r="A53" s="79" t="s">
        <v>54</v>
      </c>
      <c r="B53" s="79" t="s">
        <v>152</v>
      </c>
      <c r="C53" s="159">
        <v>132152</v>
      </c>
      <c r="D53" s="158">
        <v>14.9</v>
      </c>
      <c r="E53" s="158">
        <v>17.3</v>
      </c>
    </row>
    <row r="54" spans="1:5">
      <c r="A54" s="79" t="s">
        <v>77</v>
      </c>
      <c r="B54" s="79" t="s">
        <v>141</v>
      </c>
      <c r="C54" s="159">
        <v>132687</v>
      </c>
      <c r="D54" s="158">
        <v>13.9</v>
      </c>
      <c r="E54" s="158">
        <v>17</v>
      </c>
    </row>
    <row r="55" spans="1:5">
      <c r="A55" s="79" t="s">
        <v>54</v>
      </c>
      <c r="B55" s="79" t="s">
        <v>142</v>
      </c>
      <c r="C55" s="159">
        <v>133808</v>
      </c>
      <c r="D55" s="158">
        <v>12.8</v>
      </c>
      <c r="E55" s="158">
        <v>16.600000000000001</v>
      </c>
    </row>
    <row r="56" spans="1:5">
      <c r="A56" s="79" t="s">
        <v>54</v>
      </c>
      <c r="B56" s="79" t="s">
        <v>143</v>
      </c>
      <c r="C56" s="159">
        <v>136212</v>
      </c>
      <c r="D56" s="158">
        <v>13.7</v>
      </c>
      <c r="E56" s="158">
        <v>16.2</v>
      </c>
    </row>
    <row r="57" spans="1:5">
      <c r="A57" s="79" t="s">
        <v>54</v>
      </c>
      <c r="B57" s="79" t="s">
        <v>144</v>
      </c>
      <c r="C57" s="159">
        <v>135850</v>
      </c>
      <c r="D57" s="158">
        <v>11.9</v>
      </c>
      <c r="E57" s="158">
        <v>15.7</v>
      </c>
    </row>
    <row r="58" spans="1:5">
      <c r="A58" s="79" t="s">
        <v>54</v>
      </c>
      <c r="B58" s="79" t="s">
        <v>145</v>
      </c>
      <c r="C58" s="159">
        <v>136751</v>
      </c>
      <c r="D58" s="158">
        <v>10.9</v>
      </c>
      <c r="E58" s="158">
        <v>15</v>
      </c>
    </row>
    <row r="59" spans="1:5">
      <c r="A59" s="79" t="s">
        <v>54</v>
      </c>
      <c r="B59" s="79" t="s">
        <v>146</v>
      </c>
      <c r="C59" s="159">
        <v>137356</v>
      </c>
      <c r="D59" s="158">
        <v>9.6</v>
      </c>
      <c r="E59" s="158">
        <v>14.1</v>
      </c>
    </row>
    <row r="60" spans="1:5">
      <c r="A60" s="79" t="s">
        <v>54</v>
      </c>
      <c r="B60" s="79" t="s">
        <v>147</v>
      </c>
      <c r="C60" s="159">
        <v>137685</v>
      </c>
      <c r="D60" s="158">
        <v>9.5</v>
      </c>
      <c r="E60" s="158">
        <v>13.5</v>
      </c>
    </row>
    <row r="61" spans="1:5">
      <c r="A61" s="79" t="s">
        <v>54</v>
      </c>
      <c r="B61" s="79" t="s">
        <v>148</v>
      </c>
      <c r="C61" s="159">
        <v>138238</v>
      </c>
      <c r="D61" s="158">
        <v>9</v>
      </c>
      <c r="E61" s="158">
        <v>12.8</v>
      </c>
    </row>
    <row r="62" spans="1:5">
      <c r="A62" s="79" t="s">
        <v>54</v>
      </c>
      <c r="B62" s="79" t="s">
        <v>149</v>
      </c>
      <c r="C62" s="159">
        <v>138534</v>
      </c>
      <c r="D62" s="158">
        <v>8.4</v>
      </c>
      <c r="E62" s="158">
        <v>12.2</v>
      </c>
    </row>
    <row r="63" spans="1:5">
      <c r="A63" s="79" t="s">
        <v>54</v>
      </c>
      <c r="B63" s="79" t="s">
        <v>150</v>
      </c>
      <c r="C63" s="159">
        <v>138793</v>
      </c>
      <c r="D63" s="158">
        <v>7.2</v>
      </c>
      <c r="E63" s="158">
        <v>11.5</v>
      </c>
    </row>
    <row r="64" spans="1:5">
      <c r="A64" s="79" t="s">
        <v>54</v>
      </c>
      <c r="B64" s="79" t="s">
        <v>151</v>
      </c>
      <c r="C64" s="159">
        <v>139464</v>
      </c>
      <c r="D64" s="158">
        <v>6.1</v>
      </c>
      <c r="E64" s="158">
        <v>10.7</v>
      </c>
    </row>
    <row r="65" spans="1:5">
      <c r="A65" s="79" t="s">
        <v>54</v>
      </c>
      <c r="B65" s="79" t="s">
        <v>152</v>
      </c>
      <c r="C65" s="159">
        <v>140339</v>
      </c>
      <c r="D65" s="158">
        <v>6.2</v>
      </c>
      <c r="E65" s="158">
        <v>9.9</v>
      </c>
    </row>
    <row r="66" spans="1:5">
      <c r="A66" s="79" t="s">
        <v>78</v>
      </c>
      <c r="B66" s="79" t="s">
        <v>141</v>
      </c>
      <c r="C66" s="159">
        <v>142777</v>
      </c>
      <c r="D66" s="158">
        <v>7.6</v>
      </c>
      <c r="E66" s="158">
        <v>9.4</v>
      </c>
    </row>
    <row r="67" spans="1:5">
      <c r="A67" s="79" t="s">
        <v>54</v>
      </c>
      <c r="B67" s="79" t="s">
        <v>142</v>
      </c>
      <c r="C67" s="159">
        <v>142907</v>
      </c>
      <c r="D67" s="158">
        <v>6.8</v>
      </c>
      <c r="E67" s="158">
        <v>8.9</v>
      </c>
    </row>
    <row r="68" spans="1:5">
      <c r="A68" s="79" t="s">
        <v>54</v>
      </c>
      <c r="B68" s="79" t="s">
        <v>143</v>
      </c>
      <c r="C68" s="159">
        <v>143404</v>
      </c>
      <c r="D68" s="158">
        <v>5.3</v>
      </c>
      <c r="E68" s="158">
        <v>8.1999999999999993</v>
      </c>
    </row>
    <row r="69" spans="1:5">
      <c r="A69" s="79" t="s">
        <v>54</v>
      </c>
      <c r="B69" s="79" t="s">
        <v>144</v>
      </c>
      <c r="C69" s="159">
        <v>145628</v>
      </c>
      <c r="D69" s="158">
        <v>7.2</v>
      </c>
      <c r="E69" s="158">
        <v>7.8</v>
      </c>
    </row>
    <row r="70" spans="1:5">
      <c r="A70" s="79" t="s">
        <v>54</v>
      </c>
      <c r="B70" s="79" t="s">
        <v>145</v>
      </c>
      <c r="C70" s="159">
        <v>147175</v>
      </c>
      <c r="D70" s="158">
        <v>7.6</v>
      </c>
      <c r="E70" s="158">
        <v>7.5</v>
      </c>
    </row>
    <row r="71" spans="1:5">
      <c r="A71" s="79" t="s">
        <v>54</v>
      </c>
      <c r="B71" s="79" t="s">
        <v>146</v>
      </c>
      <c r="C71" s="159">
        <v>148775</v>
      </c>
      <c r="D71" s="158">
        <v>8.3000000000000007</v>
      </c>
      <c r="E71" s="158">
        <v>7.4</v>
      </c>
    </row>
    <row r="72" spans="1:5">
      <c r="A72" s="79" t="s">
        <v>54</v>
      </c>
      <c r="B72" s="79" t="s">
        <v>147</v>
      </c>
      <c r="C72" s="159">
        <v>150585</v>
      </c>
      <c r="D72" s="158">
        <v>9.4</v>
      </c>
      <c r="E72" s="158">
        <v>7.4</v>
      </c>
    </row>
    <row r="73" spans="1:5">
      <c r="A73" s="79" t="s">
        <v>54</v>
      </c>
      <c r="B73" s="79" t="s">
        <v>148</v>
      </c>
      <c r="C73" s="159">
        <v>152352</v>
      </c>
      <c r="D73" s="158">
        <v>10.199999999999999</v>
      </c>
      <c r="E73" s="158">
        <v>7.5</v>
      </c>
    </row>
    <row r="74" spans="1:5">
      <c r="A74" s="79" t="s">
        <v>54</v>
      </c>
      <c r="B74" s="79" t="s">
        <v>149</v>
      </c>
      <c r="C74" s="159">
        <v>153698</v>
      </c>
      <c r="D74" s="158">
        <v>10.9</v>
      </c>
      <c r="E74" s="158">
        <v>7.7</v>
      </c>
    </row>
    <row r="75" spans="1:5">
      <c r="A75" s="79" t="s">
        <v>54</v>
      </c>
      <c r="B75" s="79" t="s">
        <v>150</v>
      </c>
      <c r="C75" s="159">
        <v>154716</v>
      </c>
      <c r="D75" s="158">
        <v>11.5</v>
      </c>
      <c r="E75" s="158">
        <v>8.1</v>
      </c>
    </row>
    <row r="76" spans="1:5">
      <c r="A76" s="79" t="s">
        <v>54</v>
      </c>
      <c r="B76" s="79" t="s">
        <v>151</v>
      </c>
      <c r="C76" s="159">
        <v>155564</v>
      </c>
      <c r="D76" s="158">
        <v>11.5</v>
      </c>
      <c r="E76" s="158">
        <v>8.5</v>
      </c>
    </row>
    <row r="77" spans="1:5">
      <c r="A77" s="79" t="s">
        <v>54</v>
      </c>
      <c r="B77" s="79" t="s">
        <v>152</v>
      </c>
      <c r="C77" s="159">
        <v>156659</v>
      </c>
      <c r="D77" s="158">
        <v>11.6</v>
      </c>
      <c r="E77" s="158">
        <v>9</v>
      </c>
    </row>
    <row r="78" spans="1:5">
      <c r="A78" s="79" t="s">
        <v>79</v>
      </c>
      <c r="B78" s="79" t="s">
        <v>141</v>
      </c>
      <c r="C78" s="159">
        <v>157482</v>
      </c>
      <c r="D78" s="158">
        <v>10.3</v>
      </c>
      <c r="E78" s="158">
        <v>9.1999999999999993</v>
      </c>
    </row>
    <row r="79" spans="1:5">
      <c r="A79" s="79" t="s">
        <v>54</v>
      </c>
      <c r="B79" s="79" t="s">
        <v>142</v>
      </c>
      <c r="C79" s="159">
        <v>159316</v>
      </c>
      <c r="D79" s="158">
        <v>11.5</v>
      </c>
      <c r="E79" s="158">
        <v>9.6</v>
      </c>
    </row>
    <row r="80" spans="1:5">
      <c r="A80" s="79" t="s">
        <v>54</v>
      </c>
      <c r="B80" s="79" t="s">
        <v>143</v>
      </c>
      <c r="C80" s="159">
        <v>161115</v>
      </c>
      <c r="D80" s="158">
        <v>12.4</v>
      </c>
      <c r="E80" s="158">
        <v>10.199999999999999</v>
      </c>
    </row>
    <row r="81" spans="1:5">
      <c r="A81" s="79" t="s">
        <v>54</v>
      </c>
      <c r="B81" s="79" t="s">
        <v>144</v>
      </c>
      <c r="C81" s="159">
        <v>162289</v>
      </c>
      <c r="D81" s="158">
        <v>11.4</v>
      </c>
      <c r="E81" s="158">
        <v>10.6</v>
      </c>
    </row>
    <row r="82" spans="1:5">
      <c r="A82" s="79" t="s">
        <v>54</v>
      </c>
      <c r="B82" s="79" t="s">
        <v>145</v>
      </c>
      <c r="C82" s="159">
        <v>163684</v>
      </c>
      <c r="D82" s="158">
        <v>11.2</v>
      </c>
      <c r="E82" s="158">
        <v>10.9</v>
      </c>
    </row>
    <row r="83" spans="1:5">
      <c r="A83" s="79" t="s">
        <v>54</v>
      </c>
      <c r="B83" s="79" t="s">
        <v>146</v>
      </c>
      <c r="C83" s="159">
        <v>164835</v>
      </c>
      <c r="D83" s="158">
        <v>10.8</v>
      </c>
      <c r="E83" s="158">
        <v>11.1</v>
      </c>
    </row>
    <row r="84" spans="1:5">
      <c r="A84" s="79" t="s">
        <v>54</v>
      </c>
      <c r="B84" s="79" t="s">
        <v>147</v>
      </c>
      <c r="C84" s="159">
        <v>166748</v>
      </c>
      <c r="D84" s="158">
        <v>10.7</v>
      </c>
      <c r="E84" s="158">
        <v>11.2</v>
      </c>
    </row>
    <row r="85" spans="1:5">
      <c r="A85" s="79" t="s">
        <v>54</v>
      </c>
      <c r="B85" s="79" t="s">
        <v>148</v>
      </c>
      <c r="C85" s="159">
        <v>168202</v>
      </c>
      <c r="D85" s="158">
        <v>10.4</v>
      </c>
      <c r="E85" s="158">
        <v>11.2</v>
      </c>
    </row>
    <row r="86" spans="1:5">
      <c r="A86" s="79" t="s">
        <v>54</v>
      </c>
      <c r="B86" s="79" t="s">
        <v>149</v>
      </c>
      <c r="C86" s="159">
        <v>170009</v>
      </c>
      <c r="D86" s="158">
        <v>10.6</v>
      </c>
      <c r="E86" s="158">
        <v>11.2</v>
      </c>
    </row>
    <row r="87" spans="1:5">
      <c r="A87" s="79" t="s">
        <v>54</v>
      </c>
      <c r="B87" s="79" t="s">
        <v>150</v>
      </c>
      <c r="C87" s="159">
        <v>171834</v>
      </c>
      <c r="D87" s="158">
        <v>11.1</v>
      </c>
      <c r="E87" s="158">
        <v>11.1</v>
      </c>
    </row>
    <row r="88" spans="1:5">
      <c r="A88" s="79" t="s">
        <v>54</v>
      </c>
      <c r="B88" s="79" t="s">
        <v>151</v>
      </c>
      <c r="C88" s="159">
        <v>173166</v>
      </c>
      <c r="D88" s="158">
        <v>11.3</v>
      </c>
      <c r="E88" s="158">
        <v>11.1</v>
      </c>
    </row>
    <row r="89" spans="1:5">
      <c r="A89" s="79" t="s">
        <v>54</v>
      </c>
      <c r="B89" s="79" t="s">
        <v>152</v>
      </c>
      <c r="C89" s="159">
        <v>173508</v>
      </c>
      <c r="D89" s="158">
        <v>10.8</v>
      </c>
      <c r="E89" s="158">
        <v>11</v>
      </c>
    </row>
    <row r="90" spans="1:5">
      <c r="A90" s="79" t="s">
        <v>80</v>
      </c>
      <c r="B90" s="79" t="s">
        <v>141</v>
      </c>
      <c r="C90" s="159">
        <v>172619</v>
      </c>
      <c r="D90" s="158">
        <v>9.6</v>
      </c>
      <c r="E90" s="158">
        <v>11</v>
      </c>
    </row>
    <row r="91" spans="1:5">
      <c r="A91" s="79" t="s">
        <v>54</v>
      </c>
      <c r="B91" s="79" t="s">
        <v>142</v>
      </c>
      <c r="C91" s="159">
        <v>171348</v>
      </c>
      <c r="D91" s="158">
        <v>7.6</v>
      </c>
      <c r="E91" s="158">
        <v>10.7</v>
      </c>
    </row>
    <row r="92" spans="1:5">
      <c r="A92" s="79" t="s">
        <v>54</v>
      </c>
      <c r="B92" s="79" t="s">
        <v>143</v>
      </c>
      <c r="C92" s="159">
        <v>170146</v>
      </c>
      <c r="D92" s="158">
        <v>5.6</v>
      </c>
      <c r="E92" s="158">
        <v>10.1</v>
      </c>
    </row>
    <row r="93" spans="1:5">
      <c r="A93" s="79" t="s">
        <v>54</v>
      </c>
      <c r="B93" s="79" t="s">
        <v>144</v>
      </c>
      <c r="C93" s="159">
        <v>166828</v>
      </c>
      <c r="D93" s="158">
        <v>2.8</v>
      </c>
      <c r="E93" s="158">
        <v>9.4</v>
      </c>
    </row>
    <row r="94" spans="1:5">
      <c r="A94" s="79" t="s">
        <v>54</v>
      </c>
      <c r="B94" s="79" t="s">
        <v>145</v>
      </c>
      <c r="C94" s="159">
        <v>161512</v>
      </c>
      <c r="D94" s="158">
        <v>-1.3</v>
      </c>
      <c r="E94" s="158">
        <v>8.3000000000000007</v>
      </c>
    </row>
    <row r="95" spans="1:5">
      <c r="A95" s="79" t="s">
        <v>54</v>
      </c>
      <c r="B95" s="79" t="s">
        <v>146</v>
      </c>
      <c r="C95" s="159">
        <v>159325</v>
      </c>
      <c r="D95" s="158">
        <v>-3.3</v>
      </c>
      <c r="E95" s="158">
        <v>7.1</v>
      </c>
    </row>
    <row r="96" spans="1:5">
      <c r="A96" s="79" t="s">
        <v>54</v>
      </c>
      <c r="B96" s="79" t="s">
        <v>147</v>
      </c>
      <c r="C96" s="159">
        <v>159217</v>
      </c>
      <c r="D96" s="158">
        <v>-4.5</v>
      </c>
      <c r="E96" s="158">
        <v>5.9</v>
      </c>
    </row>
    <row r="97" spans="1:5">
      <c r="A97" s="79" t="s">
        <v>54</v>
      </c>
      <c r="B97" s="79" t="s">
        <v>148</v>
      </c>
      <c r="C97" s="159">
        <v>158293</v>
      </c>
      <c r="D97" s="158">
        <v>-5.9</v>
      </c>
      <c r="E97" s="158">
        <v>4.5</v>
      </c>
    </row>
    <row r="98" spans="1:5">
      <c r="A98" s="79" t="s">
        <v>54</v>
      </c>
      <c r="B98" s="79" t="s">
        <v>149</v>
      </c>
      <c r="C98" s="159">
        <v>158070</v>
      </c>
      <c r="D98" s="158">
        <v>-7</v>
      </c>
      <c r="E98" s="158">
        <v>3.1</v>
      </c>
    </row>
    <row r="99" spans="1:5">
      <c r="A99" s="79" t="s">
        <v>54</v>
      </c>
      <c r="B99" s="79" t="s">
        <v>150</v>
      </c>
      <c r="C99" s="159">
        <v>157797</v>
      </c>
      <c r="D99" s="158">
        <v>-8.1999999999999993</v>
      </c>
      <c r="E99" s="158">
        <v>1.4</v>
      </c>
    </row>
    <row r="100" spans="1:5">
      <c r="A100" s="79" t="s">
        <v>54</v>
      </c>
      <c r="B100" s="79" t="s">
        <v>151</v>
      </c>
      <c r="C100" s="159">
        <v>157532</v>
      </c>
      <c r="D100" s="158">
        <v>-9</v>
      </c>
      <c r="E100" s="158">
        <v>-0.2</v>
      </c>
    </row>
    <row r="101" spans="1:5">
      <c r="A101" s="79" t="s">
        <v>54</v>
      </c>
      <c r="B101" s="79" t="s">
        <v>152</v>
      </c>
      <c r="C101" s="159">
        <v>158562</v>
      </c>
      <c r="D101" s="158">
        <v>-8.6</v>
      </c>
      <c r="E101" s="158">
        <v>-1.9</v>
      </c>
    </row>
    <row r="102" spans="1:5">
      <c r="A102" s="79" t="s">
        <v>611</v>
      </c>
      <c r="B102" s="79" t="s">
        <v>141</v>
      </c>
      <c r="C102" s="159">
        <v>159676</v>
      </c>
      <c r="D102" s="158">
        <v>-7.5</v>
      </c>
      <c r="E102" s="158">
        <v>-3.3</v>
      </c>
    </row>
    <row r="103" spans="1:5">
      <c r="A103" s="79" t="s">
        <v>54</v>
      </c>
      <c r="B103" s="79" t="s">
        <v>142</v>
      </c>
      <c r="C103" s="159">
        <v>161505</v>
      </c>
      <c r="D103" s="158">
        <v>-5.7</v>
      </c>
      <c r="E103" s="158">
        <v>-4.4000000000000004</v>
      </c>
    </row>
    <row r="104" spans="1:5">
      <c r="A104" s="79" t="s">
        <v>54</v>
      </c>
      <c r="B104" s="79" t="s">
        <v>143</v>
      </c>
      <c r="C104" s="159">
        <v>163406</v>
      </c>
      <c r="D104" s="158">
        <v>-4</v>
      </c>
      <c r="E104" s="158">
        <v>-5.2</v>
      </c>
    </row>
    <row r="105" spans="1:5">
      <c r="A105" s="79" t="s">
        <v>54</v>
      </c>
      <c r="B105" s="79" t="s">
        <v>144</v>
      </c>
      <c r="C105" s="159">
        <v>167804</v>
      </c>
      <c r="D105" s="158">
        <v>0.6</v>
      </c>
      <c r="E105" s="158">
        <v>-5.4</v>
      </c>
    </row>
    <row r="106" spans="1:5">
      <c r="A106" s="79" t="s">
        <v>54</v>
      </c>
      <c r="B106" s="79" t="s">
        <v>145</v>
      </c>
      <c r="C106" s="159">
        <v>173165</v>
      </c>
      <c r="D106" s="158">
        <v>7.2</v>
      </c>
      <c r="E106" s="158">
        <v>-4.7</v>
      </c>
    </row>
  </sheetData>
  <mergeCells count="1">
    <mergeCell ref="H1:I1"/>
  </mergeCells>
  <hyperlinks>
    <hyperlink ref="H1:I1" location="Index!A1" display="Regresar al Índice" xr:uid="{00000000-0004-0000-9100-000000000000}"/>
  </hyperlink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35"/>
  <dimension ref="A1:L106"/>
  <sheetViews>
    <sheetView zoomScale="106" zoomScaleNormal="106" workbookViewId="0">
      <selection activeCell="B19" sqref="B19"/>
    </sheetView>
  </sheetViews>
  <sheetFormatPr baseColWidth="10" defaultColWidth="9.140625" defaultRowHeight="12"/>
  <cols>
    <col min="1" max="16384" width="9.140625" style="79"/>
  </cols>
  <sheetData>
    <row r="1" spans="1:12" ht="15">
      <c r="A1" t="s">
        <v>1900</v>
      </c>
      <c r="H1" s="688" t="s">
        <v>38</v>
      </c>
      <c r="I1" s="688"/>
    </row>
    <row r="2" spans="1:12">
      <c r="A2" s="79" t="s">
        <v>905</v>
      </c>
    </row>
    <row r="5" spans="1:12">
      <c r="A5" s="79" t="s">
        <v>325</v>
      </c>
      <c r="B5" s="79" t="s">
        <v>380</v>
      </c>
      <c r="C5" s="79" t="s">
        <v>933</v>
      </c>
      <c r="D5" s="79" t="s">
        <v>908</v>
      </c>
      <c r="G5" s="79" t="s">
        <v>989</v>
      </c>
      <c r="H5" s="79" t="s">
        <v>934</v>
      </c>
      <c r="I5" s="79" t="s">
        <v>990</v>
      </c>
      <c r="J5" s="79" t="s">
        <v>935</v>
      </c>
      <c r="K5" s="79" t="s">
        <v>987</v>
      </c>
      <c r="L5" s="79" t="s">
        <v>929</v>
      </c>
    </row>
    <row r="6" spans="1:12">
      <c r="A6" s="79" t="s">
        <v>61</v>
      </c>
      <c r="B6" s="79" t="s">
        <v>141</v>
      </c>
      <c r="C6" s="159">
        <v>448</v>
      </c>
      <c r="D6" s="159">
        <v>427</v>
      </c>
      <c r="G6" s="159">
        <v>418</v>
      </c>
      <c r="H6" s="159">
        <v>418</v>
      </c>
      <c r="I6" s="159">
        <v>396</v>
      </c>
      <c r="J6" s="158">
        <v>5.6</v>
      </c>
      <c r="K6" s="159">
        <v>408</v>
      </c>
      <c r="L6" s="159">
        <v>407</v>
      </c>
    </row>
    <row r="7" spans="1:12">
      <c r="A7" s="79" t="s">
        <v>54</v>
      </c>
      <c r="B7" s="79" t="s">
        <v>142</v>
      </c>
      <c r="C7" s="159">
        <v>450</v>
      </c>
      <c r="D7" s="159">
        <v>429</v>
      </c>
    </row>
    <row r="8" spans="1:12">
      <c r="A8" s="79" t="s">
        <v>54</v>
      </c>
      <c r="B8" s="79" t="s">
        <v>143</v>
      </c>
      <c r="C8" s="159">
        <v>454</v>
      </c>
      <c r="D8" s="159">
        <v>432</v>
      </c>
    </row>
    <row r="9" spans="1:12">
      <c r="A9" s="79" t="s">
        <v>54</v>
      </c>
      <c r="B9" s="79" t="s">
        <v>144</v>
      </c>
      <c r="C9" s="159">
        <v>452</v>
      </c>
      <c r="D9" s="159">
        <v>434</v>
      </c>
    </row>
    <row r="10" spans="1:12">
      <c r="A10" s="79" t="s">
        <v>54</v>
      </c>
      <c r="B10" s="79" t="s">
        <v>145</v>
      </c>
      <c r="C10" s="159">
        <v>453</v>
      </c>
      <c r="D10" s="159">
        <v>437</v>
      </c>
    </row>
    <row r="11" spans="1:12">
      <c r="A11" s="79" t="s">
        <v>54</v>
      </c>
      <c r="B11" s="79" t="s">
        <v>146</v>
      </c>
      <c r="C11" s="159">
        <v>451</v>
      </c>
      <c r="D11" s="159">
        <v>439</v>
      </c>
    </row>
    <row r="12" spans="1:12">
      <c r="A12" s="79" t="s">
        <v>54</v>
      </c>
      <c r="B12" s="79" t="s">
        <v>147</v>
      </c>
      <c r="C12" s="159">
        <v>444</v>
      </c>
      <c r="D12" s="159">
        <v>440</v>
      </c>
    </row>
    <row r="13" spans="1:12">
      <c r="A13" s="79" t="s">
        <v>54</v>
      </c>
      <c r="B13" s="79" t="s">
        <v>148</v>
      </c>
      <c r="C13" s="159">
        <v>448</v>
      </c>
      <c r="D13" s="159">
        <v>442</v>
      </c>
    </row>
    <row r="14" spans="1:12">
      <c r="A14" s="79" t="s">
        <v>54</v>
      </c>
      <c r="B14" s="79" t="s">
        <v>149</v>
      </c>
      <c r="C14" s="159">
        <v>438</v>
      </c>
      <c r="D14" s="159">
        <v>442</v>
      </c>
    </row>
    <row r="15" spans="1:12">
      <c r="A15" s="79" t="s">
        <v>54</v>
      </c>
      <c r="B15" s="79" t="s">
        <v>150</v>
      </c>
      <c r="C15" s="159">
        <v>439</v>
      </c>
      <c r="D15" s="159">
        <v>444</v>
      </c>
    </row>
    <row r="16" spans="1:12">
      <c r="A16" s="79" t="s">
        <v>54</v>
      </c>
      <c r="B16" s="79" t="s">
        <v>151</v>
      </c>
      <c r="C16" s="159">
        <v>437</v>
      </c>
      <c r="D16" s="159">
        <v>445</v>
      </c>
    </row>
    <row r="17" spans="1:4">
      <c r="A17" s="79" t="s">
        <v>54</v>
      </c>
      <c r="B17" s="79" t="s">
        <v>152</v>
      </c>
      <c r="C17" s="159">
        <v>437</v>
      </c>
      <c r="D17" s="159">
        <v>446</v>
      </c>
    </row>
    <row r="18" spans="1:4">
      <c r="A18" s="79" t="s">
        <v>74</v>
      </c>
      <c r="B18" s="79" t="s">
        <v>141</v>
      </c>
      <c r="C18" s="159">
        <v>426</v>
      </c>
      <c r="D18" s="159">
        <v>444</v>
      </c>
    </row>
    <row r="19" spans="1:4">
      <c r="A19" s="79" t="s">
        <v>54</v>
      </c>
      <c r="B19" s="79" t="s">
        <v>142</v>
      </c>
      <c r="C19" s="159">
        <v>423</v>
      </c>
      <c r="D19" s="159">
        <v>442</v>
      </c>
    </row>
    <row r="20" spans="1:4">
      <c r="A20" s="79" t="s">
        <v>54</v>
      </c>
      <c r="B20" s="79" t="s">
        <v>143</v>
      </c>
      <c r="C20" s="159">
        <v>426</v>
      </c>
      <c r="D20" s="159">
        <v>440</v>
      </c>
    </row>
    <row r="21" spans="1:4">
      <c r="A21" s="79" t="s">
        <v>54</v>
      </c>
      <c r="B21" s="79" t="s">
        <v>144</v>
      </c>
      <c r="C21" s="159">
        <v>424</v>
      </c>
      <c r="D21" s="159">
        <v>437</v>
      </c>
    </row>
    <row r="22" spans="1:4">
      <c r="A22" s="79" t="s">
        <v>54</v>
      </c>
      <c r="B22" s="79" t="s">
        <v>145</v>
      </c>
      <c r="C22" s="159">
        <v>425</v>
      </c>
      <c r="D22" s="159">
        <v>435</v>
      </c>
    </row>
    <row r="23" spans="1:4">
      <c r="A23" s="79" t="s">
        <v>54</v>
      </c>
      <c r="B23" s="79" t="s">
        <v>146</v>
      </c>
      <c r="C23" s="159">
        <v>420</v>
      </c>
      <c r="D23" s="159">
        <v>432</v>
      </c>
    </row>
    <row r="24" spans="1:4">
      <c r="A24" s="79" t="s">
        <v>54</v>
      </c>
      <c r="B24" s="79" t="s">
        <v>147</v>
      </c>
      <c r="C24" s="159">
        <v>421</v>
      </c>
      <c r="D24" s="159">
        <v>430</v>
      </c>
    </row>
    <row r="25" spans="1:4">
      <c r="A25" s="79" t="s">
        <v>54</v>
      </c>
      <c r="B25" s="79" t="s">
        <v>148</v>
      </c>
      <c r="C25" s="159">
        <v>423</v>
      </c>
      <c r="D25" s="159">
        <v>428</v>
      </c>
    </row>
    <row r="26" spans="1:4">
      <c r="A26" s="79" t="s">
        <v>54</v>
      </c>
      <c r="B26" s="79" t="s">
        <v>149</v>
      </c>
      <c r="C26" s="159">
        <v>409</v>
      </c>
      <c r="D26" s="159">
        <v>426</v>
      </c>
    </row>
    <row r="27" spans="1:4">
      <c r="A27" s="79" t="s">
        <v>54</v>
      </c>
      <c r="B27" s="79" t="s">
        <v>150</v>
      </c>
      <c r="C27" s="159">
        <v>408</v>
      </c>
      <c r="D27" s="159">
        <v>423</v>
      </c>
    </row>
    <row r="28" spans="1:4">
      <c r="A28" s="79" t="s">
        <v>54</v>
      </c>
      <c r="B28" s="79" t="s">
        <v>151</v>
      </c>
      <c r="C28" s="159">
        <v>408</v>
      </c>
      <c r="D28" s="159">
        <v>421</v>
      </c>
    </row>
    <row r="29" spans="1:4">
      <c r="A29" s="79" t="s">
        <v>54</v>
      </c>
      <c r="B29" s="79" t="s">
        <v>152</v>
      </c>
      <c r="C29" s="159">
        <v>409</v>
      </c>
      <c r="D29" s="159">
        <v>418</v>
      </c>
    </row>
    <row r="30" spans="1:4">
      <c r="A30" s="79" t="s">
        <v>75</v>
      </c>
      <c r="B30" s="79" t="s">
        <v>141</v>
      </c>
      <c r="C30" s="159">
        <v>409</v>
      </c>
      <c r="D30" s="159">
        <v>417</v>
      </c>
    </row>
    <row r="31" spans="1:4">
      <c r="A31" s="79" t="s">
        <v>54</v>
      </c>
      <c r="B31" s="79" t="s">
        <v>142</v>
      </c>
      <c r="C31" s="159">
        <v>409</v>
      </c>
      <c r="D31" s="159">
        <v>416</v>
      </c>
    </row>
    <row r="32" spans="1:4">
      <c r="A32" s="79" t="s">
        <v>54</v>
      </c>
      <c r="B32" s="79" t="s">
        <v>143</v>
      </c>
      <c r="C32" s="159">
        <v>413</v>
      </c>
      <c r="D32" s="159">
        <v>415</v>
      </c>
    </row>
    <row r="33" spans="1:4">
      <c r="A33" s="79" t="s">
        <v>54</v>
      </c>
      <c r="B33" s="79" t="s">
        <v>144</v>
      </c>
      <c r="C33" s="159">
        <v>413</v>
      </c>
      <c r="D33" s="159">
        <v>414</v>
      </c>
    </row>
    <row r="34" spans="1:4">
      <c r="A34" s="79" t="s">
        <v>54</v>
      </c>
      <c r="B34" s="79" t="s">
        <v>145</v>
      </c>
      <c r="C34" s="159">
        <v>414</v>
      </c>
      <c r="D34" s="159">
        <v>413</v>
      </c>
    </row>
    <row r="35" spans="1:4">
      <c r="A35" s="79" t="s">
        <v>54</v>
      </c>
      <c r="B35" s="79" t="s">
        <v>146</v>
      </c>
      <c r="C35" s="159">
        <v>417</v>
      </c>
      <c r="D35" s="159">
        <v>413</v>
      </c>
    </row>
    <row r="36" spans="1:4">
      <c r="A36" s="79" t="s">
        <v>54</v>
      </c>
      <c r="B36" s="79" t="s">
        <v>147</v>
      </c>
      <c r="C36" s="159">
        <v>412</v>
      </c>
      <c r="D36" s="159">
        <v>412</v>
      </c>
    </row>
    <row r="37" spans="1:4">
      <c r="A37" s="79" t="s">
        <v>54</v>
      </c>
      <c r="B37" s="79" t="s">
        <v>148</v>
      </c>
      <c r="C37" s="159">
        <v>410</v>
      </c>
      <c r="D37" s="159">
        <v>411</v>
      </c>
    </row>
    <row r="38" spans="1:4">
      <c r="A38" s="79" t="s">
        <v>54</v>
      </c>
      <c r="B38" s="79" t="s">
        <v>149</v>
      </c>
      <c r="C38" s="159">
        <v>411</v>
      </c>
      <c r="D38" s="159">
        <v>411</v>
      </c>
    </row>
    <row r="39" spans="1:4">
      <c r="A39" s="79" t="s">
        <v>54</v>
      </c>
      <c r="B39" s="79" t="s">
        <v>150</v>
      </c>
      <c r="C39" s="159">
        <v>406</v>
      </c>
      <c r="D39" s="159">
        <v>411</v>
      </c>
    </row>
    <row r="40" spans="1:4">
      <c r="A40" s="79" t="s">
        <v>54</v>
      </c>
      <c r="B40" s="79" t="s">
        <v>151</v>
      </c>
      <c r="C40" s="159">
        <v>404</v>
      </c>
      <c r="D40" s="159">
        <v>411</v>
      </c>
    </row>
    <row r="41" spans="1:4">
      <c r="A41" s="79" t="s">
        <v>54</v>
      </c>
      <c r="B41" s="79" t="s">
        <v>152</v>
      </c>
      <c r="C41" s="159">
        <v>399</v>
      </c>
      <c r="D41" s="159">
        <v>410</v>
      </c>
    </row>
    <row r="42" spans="1:4">
      <c r="A42" s="79" t="s">
        <v>76</v>
      </c>
      <c r="B42" s="79" t="s">
        <v>141</v>
      </c>
      <c r="C42" s="159">
        <v>396</v>
      </c>
      <c r="D42" s="159">
        <v>409</v>
      </c>
    </row>
    <row r="43" spans="1:4">
      <c r="A43" s="79" t="s">
        <v>54</v>
      </c>
      <c r="B43" s="79" t="s">
        <v>142</v>
      </c>
      <c r="C43" s="159">
        <v>397</v>
      </c>
      <c r="D43" s="159">
        <v>408</v>
      </c>
    </row>
    <row r="44" spans="1:4">
      <c r="A44" s="79" t="s">
        <v>54</v>
      </c>
      <c r="B44" s="79" t="s">
        <v>143</v>
      </c>
      <c r="C44" s="159">
        <v>402</v>
      </c>
      <c r="D44" s="159">
        <v>407</v>
      </c>
    </row>
    <row r="45" spans="1:4">
      <c r="A45" s="79" t="s">
        <v>54</v>
      </c>
      <c r="B45" s="79" t="s">
        <v>144</v>
      </c>
      <c r="C45" s="159">
        <v>401</v>
      </c>
      <c r="D45" s="159">
        <v>406</v>
      </c>
    </row>
    <row r="46" spans="1:4">
      <c r="A46" s="79" t="s">
        <v>54</v>
      </c>
      <c r="B46" s="79" t="s">
        <v>145</v>
      </c>
      <c r="C46" s="159">
        <v>402</v>
      </c>
      <c r="D46" s="159">
        <v>405</v>
      </c>
    </row>
    <row r="47" spans="1:4">
      <c r="A47" s="79" t="s">
        <v>54</v>
      </c>
      <c r="B47" s="79" t="s">
        <v>146</v>
      </c>
      <c r="C47" s="159">
        <v>401</v>
      </c>
      <c r="D47" s="159">
        <v>403</v>
      </c>
    </row>
    <row r="48" spans="1:4">
      <c r="A48" s="79" t="s">
        <v>54</v>
      </c>
      <c r="B48" s="79" t="s">
        <v>147</v>
      </c>
      <c r="C48" s="159">
        <v>406</v>
      </c>
      <c r="D48" s="159">
        <v>403</v>
      </c>
    </row>
    <row r="49" spans="1:4">
      <c r="A49" s="79" t="s">
        <v>54</v>
      </c>
      <c r="B49" s="79" t="s">
        <v>148</v>
      </c>
      <c r="C49" s="159">
        <v>404</v>
      </c>
      <c r="D49" s="159">
        <v>402</v>
      </c>
    </row>
    <row r="50" spans="1:4">
      <c r="A50" s="79" t="s">
        <v>54</v>
      </c>
      <c r="B50" s="79" t="s">
        <v>149</v>
      </c>
      <c r="C50" s="159">
        <v>393</v>
      </c>
      <c r="D50" s="159">
        <v>401</v>
      </c>
    </row>
    <row r="51" spans="1:4">
      <c r="A51" s="79" t="s">
        <v>54</v>
      </c>
      <c r="B51" s="79" t="s">
        <v>150</v>
      </c>
      <c r="C51" s="159">
        <v>394</v>
      </c>
      <c r="D51" s="159">
        <v>400</v>
      </c>
    </row>
    <row r="52" spans="1:4">
      <c r="A52" s="79" t="s">
        <v>54</v>
      </c>
      <c r="B52" s="79" t="s">
        <v>151</v>
      </c>
      <c r="C52" s="159">
        <v>395</v>
      </c>
      <c r="D52" s="159">
        <v>399</v>
      </c>
    </row>
    <row r="53" spans="1:4">
      <c r="A53" s="79" t="s">
        <v>54</v>
      </c>
      <c r="B53" s="79" t="s">
        <v>152</v>
      </c>
      <c r="C53" s="159">
        <v>394</v>
      </c>
      <c r="D53" s="159">
        <v>399</v>
      </c>
    </row>
    <row r="54" spans="1:4">
      <c r="A54" s="79" t="s">
        <v>77</v>
      </c>
      <c r="B54" s="79" t="s">
        <v>141</v>
      </c>
      <c r="C54" s="159">
        <v>395</v>
      </c>
      <c r="D54" s="159">
        <v>399</v>
      </c>
    </row>
    <row r="55" spans="1:4">
      <c r="A55" s="79" t="s">
        <v>54</v>
      </c>
      <c r="B55" s="79" t="s">
        <v>142</v>
      </c>
      <c r="C55" s="159">
        <v>393</v>
      </c>
      <c r="D55" s="159">
        <v>398</v>
      </c>
    </row>
    <row r="56" spans="1:4">
      <c r="A56" s="79" t="s">
        <v>54</v>
      </c>
      <c r="B56" s="79" t="s">
        <v>143</v>
      </c>
      <c r="C56" s="159">
        <v>394</v>
      </c>
      <c r="D56" s="159">
        <v>398</v>
      </c>
    </row>
    <row r="57" spans="1:4">
      <c r="A57" s="79" t="s">
        <v>54</v>
      </c>
      <c r="B57" s="79" t="s">
        <v>144</v>
      </c>
      <c r="C57" s="159">
        <v>390</v>
      </c>
      <c r="D57" s="159">
        <v>397</v>
      </c>
    </row>
    <row r="58" spans="1:4">
      <c r="A58" s="79" t="s">
        <v>54</v>
      </c>
      <c r="B58" s="79" t="s">
        <v>145</v>
      </c>
      <c r="C58" s="159">
        <v>391</v>
      </c>
      <c r="D58" s="159">
        <v>396</v>
      </c>
    </row>
    <row r="59" spans="1:4">
      <c r="A59" s="79" t="s">
        <v>54</v>
      </c>
      <c r="B59" s="79" t="s">
        <v>146</v>
      </c>
      <c r="C59" s="159">
        <v>393</v>
      </c>
      <c r="D59" s="159">
        <v>395</v>
      </c>
    </row>
    <row r="60" spans="1:4">
      <c r="A60" s="79" t="s">
        <v>54</v>
      </c>
      <c r="B60" s="79" t="s">
        <v>147</v>
      </c>
      <c r="C60" s="159">
        <v>394</v>
      </c>
      <c r="D60" s="159">
        <v>394</v>
      </c>
    </row>
    <row r="61" spans="1:4">
      <c r="A61" s="79" t="s">
        <v>54</v>
      </c>
      <c r="B61" s="79" t="s">
        <v>148</v>
      </c>
      <c r="C61" s="159">
        <v>396</v>
      </c>
      <c r="D61" s="159">
        <v>394</v>
      </c>
    </row>
    <row r="62" spans="1:4">
      <c r="A62" s="79" t="s">
        <v>54</v>
      </c>
      <c r="B62" s="79" t="s">
        <v>149</v>
      </c>
      <c r="C62" s="159">
        <v>388</v>
      </c>
      <c r="D62" s="159">
        <v>393</v>
      </c>
    </row>
    <row r="63" spans="1:4">
      <c r="A63" s="79" t="s">
        <v>54</v>
      </c>
      <c r="B63" s="79" t="s">
        <v>150</v>
      </c>
      <c r="C63" s="159">
        <v>389</v>
      </c>
      <c r="D63" s="159">
        <v>393</v>
      </c>
    </row>
    <row r="64" spans="1:4">
      <c r="A64" s="79" t="s">
        <v>54</v>
      </c>
      <c r="B64" s="79" t="s">
        <v>151</v>
      </c>
      <c r="C64" s="159">
        <v>387</v>
      </c>
      <c r="D64" s="159">
        <v>392</v>
      </c>
    </row>
    <row r="65" spans="1:4">
      <c r="A65" s="79" t="s">
        <v>54</v>
      </c>
      <c r="B65" s="79" t="s">
        <v>152</v>
      </c>
      <c r="C65" s="159">
        <v>390</v>
      </c>
      <c r="D65" s="159">
        <v>392</v>
      </c>
    </row>
    <row r="66" spans="1:4">
      <c r="A66" s="79" t="s">
        <v>78</v>
      </c>
      <c r="B66" s="79" t="s">
        <v>141</v>
      </c>
      <c r="C66" s="159">
        <v>389</v>
      </c>
      <c r="D66" s="159">
        <v>391</v>
      </c>
    </row>
    <row r="67" spans="1:4">
      <c r="A67" s="79" t="s">
        <v>54</v>
      </c>
      <c r="B67" s="79" t="s">
        <v>142</v>
      </c>
      <c r="C67" s="159">
        <v>387</v>
      </c>
      <c r="D67" s="159">
        <v>391</v>
      </c>
    </row>
    <row r="68" spans="1:4">
      <c r="A68" s="79" t="s">
        <v>54</v>
      </c>
      <c r="B68" s="79" t="s">
        <v>143</v>
      </c>
      <c r="C68" s="159">
        <v>386</v>
      </c>
      <c r="D68" s="159">
        <v>390</v>
      </c>
    </row>
    <row r="69" spans="1:4">
      <c r="A69" s="79" t="s">
        <v>54</v>
      </c>
      <c r="B69" s="79" t="s">
        <v>144</v>
      </c>
      <c r="C69" s="159">
        <v>386</v>
      </c>
      <c r="D69" s="159">
        <v>390</v>
      </c>
    </row>
    <row r="70" spans="1:4">
      <c r="A70" s="79" t="s">
        <v>54</v>
      </c>
      <c r="B70" s="79" t="s">
        <v>145</v>
      </c>
      <c r="C70" s="159">
        <v>388</v>
      </c>
      <c r="D70" s="159">
        <v>389</v>
      </c>
    </row>
    <row r="71" spans="1:4">
      <c r="A71" s="79" t="s">
        <v>54</v>
      </c>
      <c r="B71" s="79" t="s">
        <v>146</v>
      </c>
      <c r="C71" s="159">
        <v>389</v>
      </c>
      <c r="D71" s="159">
        <v>389</v>
      </c>
    </row>
    <row r="72" spans="1:4">
      <c r="A72" s="79" t="s">
        <v>54</v>
      </c>
      <c r="B72" s="79" t="s">
        <v>147</v>
      </c>
      <c r="C72" s="159">
        <v>389</v>
      </c>
      <c r="D72" s="159">
        <v>389</v>
      </c>
    </row>
    <row r="73" spans="1:4">
      <c r="A73" s="79" t="s">
        <v>54</v>
      </c>
      <c r="B73" s="79" t="s">
        <v>148</v>
      </c>
      <c r="C73" s="159">
        <v>388</v>
      </c>
      <c r="D73" s="159">
        <v>388</v>
      </c>
    </row>
    <row r="74" spans="1:4">
      <c r="A74" s="79" t="s">
        <v>54</v>
      </c>
      <c r="B74" s="79" t="s">
        <v>149</v>
      </c>
      <c r="C74" s="159">
        <v>381</v>
      </c>
      <c r="D74" s="159">
        <v>387</v>
      </c>
    </row>
    <row r="75" spans="1:4">
      <c r="A75" s="79" t="s">
        <v>54</v>
      </c>
      <c r="B75" s="79" t="s">
        <v>150</v>
      </c>
      <c r="C75" s="159">
        <v>385</v>
      </c>
      <c r="D75" s="159">
        <v>387</v>
      </c>
    </row>
    <row r="76" spans="1:4">
      <c r="A76" s="79" t="s">
        <v>54</v>
      </c>
      <c r="B76" s="79" t="s">
        <v>151</v>
      </c>
      <c r="C76" s="159">
        <v>387</v>
      </c>
      <c r="D76" s="159">
        <v>387</v>
      </c>
    </row>
    <row r="77" spans="1:4">
      <c r="A77" s="79" t="s">
        <v>54</v>
      </c>
      <c r="B77" s="79" t="s">
        <v>152</v>
      </c>
      <c r="C77" s="159">
        <v>386</v>
      </c>
      <c r="D77" s="159">
        <v>387</v>
      </c>
    </row>
    <row r="78" spans="1:4">
      <c r="A78" s="79" t="s">
        <v>79</v>
      </c>
      <c r="B78" s="79" t="s">
        <v>141</v>
      </c>
      <c r="C78" s="159">
        <v>388</v>
      </c>
      <c r="D78" s="159">
        <v>387</v>
      </c>
    </row>
    <row r="79" spans="1:4">
      <c r="A79" s="79" t="s">
        <v>54</v>
      </c>
      <c r="B79" s="79" t="s">
        <v>142</v>
      </c>
      <c r="C79" s="159">
        <v>387</v>
      </c>
      <c r="D79" s="159">
        <v>387</v>
      </c>
    </row>
    <row r="80" spans="1:4">
      <c r="A80" s="79" t="s">
        <v>54</v>
      </c>
      <c r="B80" s="79" t="s">
        <v>143</v>
      </c>
      <c r="C80" s="159">
        <v>390</v>
      </c>
      <c r="D80" s="159">
        <v>387</v>
      </c>
    </row>
    <row r="81" spans="1:4">
      <c r="A81" s="79" t="s">
        <v>54</v>
      </c>
      <c r="B81" s="79" t="s">
        <v>144</v>
      </c>
      <c r="C81" s="159">
        <v>392</v>
      </c>
      <c r="D81" s="159">
        <v>388</v>
      </c>
    </row>
    <row r="82" spans="1:4">
      <c r="A82" s="79" t="s">
        <v>54</v>
      </c>
      <c r="B82" s="79" t="s">
        <v>145</v>
      </c>
      <c r="C82" s="159">
        <v>399</v>
      </c>
      <c r="D82" s="159">
        <v>388</v>
      </c>
    </row>
    <row r="83" spans="1:4">
      <c r="A83" s="79" t="s">
        <v>54</v>
      </c>
      <c r="B83" s="79" t="s">
        <v>146</v>
      </c>
      <c r="C83" s="159">
        <v>401</v>
      </c>
      <c r="D83" s="159">
        <v>389</v>
      </c>
    </row>
    <row r="84" spans="1:4">
      <c r="A84" s="79" t="s">
        <v>54</v>
      </c>
      <c r="B84" s="79" t="s">
        <v>147</v>
      </c>
      <c r="C84" s="159">
        <v>402</v>
      </c>
      <c r="D84" s="159">
        <v>390</v>
      </c>
    </row>
    <row r="85" spans="1:4">
      <c r="A85" s="79" t="s">
        <v>54</v>
      </c>
      <c r="B85" s="79" t="s">
        <v>148</v>
      </c>
      <c r="C85" s="159">
        <v>397</v>
      </c>
      <c r="D85" s="159">
        <v>391</v>
      </c>
    </row>
    <row r="86" spans="1:4">
      <c r="A86" s="79" t="s">
        <v>54</v>
      </c>
      <c r="B86" s="79" t="s">
        <v>149</v>
      </c>
      <c r="C86" s="159">
        <v>391</v>
      </c>
      <c r="D86" s="159">
        <v>392</v>
      </c>
    </row>
    <row r="87" spans="1:4">
      <c r="A87" s="79" t="s">
        <v>54</v>
      </c>
      <c r="B87" s="79" t="s">
        <v>150</v>
      </c>
      <c r="C87" s="159">
        <v>389</v>
      </c>
      <c r="D87" s="159">
        <v>392</v>
      </c>
    </row>
    <row r="88" spans="1:4">
      <c r="A88" s="79" t="s">
        <v>54</v>
      </c>
      <c r="B88" s="79" t="s">
        <v>151</v>
      </c>
      <c r="C88" s="159">
        <v>388</v>
      </c>
      <c r="D88" s="159">
        <v>392</v>
      </c>
    </row>
    <row r="89" spans="1:4">
      <c r="A89" s="79" t="s">
        <v>54</v>
      </c>
      <c r="B89" s="79" t="s">
        <v>152</v>
      </c>
      <c r="C89" s="159">
        <v>392</v>
      </c>
      <c r="D89" s="159">
        <v>393</v>
      </c>
    </row>
    <row r="90" spans="1:4">
      <c r="A90" s="79" t="s">
        <v>80</v>
      </c>
      <c r="B90" s="79" t="s">
        <v>141</v>
      </c>
      <c r="C90" s="159">
        <v>394</v>
      </c>
      <c r="D90" s="159">
        <v>394</v>
      </c>
    </row>
    <row r="91" spans="1:4">
      <c r="A91" s="79" t="s">
        <v>54</v>
      </c>
      <c r="B91" s="79" t="s">
        <v>142</v>
      </c>
      <c r="C91" s="159">
        <v>395</v>
      </c>
      <c r="D91" s="159">
        <v>394</v>
      </c>
    </row>
    <row r="92" spans="1:4">
      <c r="A92" s="79" t="s">
        <v>54</v>
      </c>
      <c r="B92" s="79" t="s">
        <v>143</v>
      </c>
      <c r="C92" s="159">
        <v>396</v>
      </c>
      <c r="D92" s="159">
        <v>395</v>
      </c>
    </row>
    <row r="93" spans="1:4">
      <c r="A93" s="79" t="s">
        <v>54</v>
      </c>
      <c r="B93" s="79" t="s">
        <v>144</v>
      </c>
      <c r="C93" s="159">
        <v>395</v>
      </c>
      <c r="D93" s="159">
        <v>395</v>
      </c>
    </row>
    <row r="94" spans="1:4">
      <c r="A94" s="79" t="s">
        <v>54</v>
      </c>
      <c r="B94" s="79" t="s">
        <v>145</v>
      </c>
      <c r="C94" s="159">
        <v>396</v>
      </c>
      <c r="D94" s="159">
        <v>395</v>
      </c>
    </row>
    <row r="95" spans="1:4">
      <c r="A95" s="79" t="s">
        <v>54</v>
      </c>
      <c r="B95" s="79" t="s">
        <v>146</v>
      </c>
      <c r="C95" s="159">
        <v>403</v>
      </c>
      <c r="D95" s="159">
        <v>395</v>
      </c>
    </row>
    <row r="96" spans="1:4">
      <c r="A96" s="79" t="s">
        <v>54</v>
      </c>
      <c r="B96" s="79" t="s">
        <v>147</v>
      </c>
      <c r="C96" s="159">
        <v>407</v>
      </c>
      <c r="D96" s="159">
        <v>395</v>
      </c>
    </row>
    <row r="97" spans="1:4">
      <c r="A97" s="79" t="s">
        <v>54</v>
      </c>
      <c r="B97" s="79" t="s">
        <v>148</v>
      </c>
      <c r="C97" s="159">
        <v>409</v>
      </c>
      <c r="D97" s="159">
        <v>396</v>
      </c>
    </row>
    <row r="98" spans="1:4">
      <c r="A98" s="79" t="s">
        <v>54</v>
      </c>
      <c r="B98" s="79" t="s">
        <v>149</v>
      </c>
      <c r="C98" s="159">
        <v>403</v>
      </c>
      <c r="D98" s="159">
        <v>397</v>
      </c>
    </row>
    <row r="99" spans="1:4">
      <c r="A99" s="79" t="s">
        <v>54</v>
      </c>
      <c r="B99" s="79" t="s">
        <v>150</v>
      </c>
      <c r="C99" s="159">
        <v>402</v>
      </c>
      <c r="D99" s="159">
        <v>398</v>
      </c>
    </row>
    <row r="100" spans="1:4">
      <c r="A100" s="79" t="s">
        <v>54</v>
      </c>
      <c r="B100" s="79" t="s">
        <v>151</v>
      </c>
      <c r="C100" s="159">
        <v>404</v>
      </c>
      <c r="D100" s="159">
        <v>400</v>
      </c>
    </row>
    <row r="101" spans="1:4">
      <c r="A101" s="79" t="s">
        <v>54</v>
      </c>
      <c r="B101" s="79" t="s">
        <v>152</v>
      </c>
      <c r="C101" s="159">
        <v>405</v>
      </c>
      <c r="D101" s="159">
        <v>401</v>
      </c>
    </row>
    <row r="102" spans="1:4">
      <c r="A102" s="79" t="s">
        <v>611</v>
      </c>
      <c r="B102" s="79" t="s">
        <v>141</v>
      </c>
      <c r="C102" s="159">
        <v>405</v>
      </c>
      <c r="D102" s="159">
        <v>402</v>
      </c>
    </row>
    <row r="103" spans="1:4">
      <c r="A103" s="79" t="s">
        <v>54</v>
      </c>
      <c r="B103" s="79" t="s">
        <v>142</v>
      </c>
      <c r="C103" s="159">
        <v>412</v>
      </c>
      <c r="D103" s="159">
        <v>403</v>
      </c>
    </row>
    <row r="104" spans="1:4">
      <c r="A104" s="79" t="s">
        <v>54</v>
      </c>
      <c r="B104" s="79" t="s">
        <v>143</v>
      </c>
      <c r="C104" s="159">
        <v>415</v>
      </c>
      <c r="D104" s="159">
        <v>405</v>
      </c>
    </row>
    <row r="105" spans="1:4">
      <c r="A105" s="79" t="s">
        <v>54</v>
      </c>
      <c r="B105" s="79" t="s">
        <v>144</v>
      </c>
      <c r="C105" s="159">
        <v>418</v>
      </c>
      <c r="D105" s="159">
        <v>407</v>
      </c>
    </row>
    <row r="106" spans="1:4">
      <c r="A106" s="79" t="s">
        <v>54</v>
      </c>
      <c r="B106" s="79" t="s">
        <v>145</v>
      </c>
      <c r="C106" s="159">
        <v>418</v>
      </c>
      <c r="D106" s="159">
        <v>408</v>
      </c>
    </row>
  </sheetData>
  <mergeCells count="1">
    <mergeCell ref="H1:I1"/>
  </mergeCells>
  <hyperlinks>
    <hyperlink ref="H1:I1" location="Index!A1" display="Regresar al Índice" xr:uid="{00000000-0004-0000-9200-000000000000}"/>
  </hyperlink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36"/>
  <dimension ref="A1:I24"/>
  <sheetViews>
    <sheetView zoomScale="106" zoomScaleNormal="106" workbookViewId="0">
      <selection activeCell="B19" sqref="B19"/>
    </sheetView>
  </sheetViews>
  <sheetFormatPr baseColWidth="10" defaultColWidth="9.140625" defaultRowHeight="12"/>
  <cols>
    <col min="1" max="16384" width="9.140625" style="79"/>
  </cols>
  <sheetData>
    <row r="1" spans="1:9" ht="15">
      <c r="A1" s="1" t="s">
        <v>1901</v>
      </c>
      <c r="H1" s="688" t="s">
        <v>38</v>
      </c>
      <c r="I1" s="688"/>
    </row>
    <row r="2" spans="1:9">
      <c r="A2" s="79" t="s">
        <v>905</v>
      </c>
    </row>
    <row r="5" spans="1:9">
      <c r="A5" s="79" t="s">
        <v>2</v>
      </c>
      <c r="B5" s="79" t="s">
        <v>910</v>
      </c>
    </row>
    <row r="6" spans="1:9">
      <c r="A6" s="79" t="s">
        <v>17</v>
      </c>
      <c r="B6" s="158">
        <v>0.4</v>
      </c>
    </row>
    <row r="7" spans="1:9">
      <c r="A7" s="79" t="s">
        <v>32</v>
      </c>
      <c r="B7" s="158">
        <v>0.8</v>
      </c>
    </row>
    <row r="8" spans="1:9">
      <c r="A8" s="79" t="s">
        <v>26</v>
      </c>
      <c r="B8" s="158">
        <v>0.9</v>
      </c>
    </row>
    <row r="9" spans="1:9">
      <c r="A9" s="79" t="s">
        <v>31</v>
      </c>
      <c r="B9" s="158">
        <v>0.9</v>
      </c>
    </row>
    <row r="10" spans="1:9">
      <c r="A10" s="79" t="s">
        <v>12</v>
      </c>
      <c r="B10" s="158">
        <v>1.2</v>
      </c>
    </row>
    <row r="11" spans="1:9">
      <c r="A11" s="79" t="s">
        <v>3</v>
      </c>
      <c r="B11" s="158">
        <v>1.4</v>
      </c>
    </row>
    <row r="12" spans="1:9">
      <c r="A12" s="79" t="s">
        <v>9</v>
      </c>
      <c r="B12" s="158">
        <v>2.1</v>
      </c>
    </row>
    <row r="13" spans="1:9">
      <c r="A13" s="79" t="s">
        <v>22</v>
      </c>
      <c r="B13" s="158">
        <v>2.7</v>
      </c>
    </row>
    <row r="14" spans="1:9">
      <c r="A14" s="79" t="s">
        <v>25</v>
      </c>
      <c r="B14" s="158">
        <v>2.7</v>
      </c>
    </row>
    <row r="15" spans="1:9">
      <c r="A15" s="79" t="s">
        <v>23</v>
      </c>
      <c r="B15" s="158">
        <v>3.8</v>
      </c>
    </row>
    <row r="16" spans="1:9">
      <c r="A16" s="79" t="s">
        <v>13</v>
      </c>
      <c r="B16" s="158">
        <v>4.2</v>
      </c>
    </row>
    <row r="17" spans="1:2">
      <c r="A17" s="79" t="s">
        <v>27</v>
      </c>
      <c r="B17" s="158">
        <v>5.7</v>
      </c>
    </row>
    <row r="18" spans="1:2">
      <c r="A18" s="79" t="s">
        <v>14</v>
      </c>
      <c r="B18" s="158">
        <v>6.2</v>
      </c>
    </row>
    <row r="19" spans="1:2">
      <c r="A19" s="79" t="s">
        <v>29</v>
      </c>
      <c r="B19" s="158">
        <v>6.4</v>
      </c>
    </row>
    <row r="20" spans="1:2">
      <c r="A20" s="79" t="s">
        <v>0</v>
      </c>
      <c r="B20" s="158">
        <v>6.5</v>
      </c>
    </row>
    <row r="21" spans="1:2">
      <c r="A21" s="79" t="s">
        <v>10</v>
      </c>
      <c r="B21" s="158">
        <v>6.9</v>
      </c>
    </row>
    <row r="22" spans="1:2">
      <c r="A22" s="79" t="s">
        <v>8</v>
      </c>
      <c r="B22" s="158">
        <v>9.1</v>
      </c>
    </row>
    <row r="23" spans="1:2">
      <c r="A23" s="79" t="s">
        <v>20</v>
      </c>
      <c r="B23" s="158">
        <v>12.4</v>
      </c>
    </row>
    <row r="24" spans="1:2">
      <c r="A24" s="79" t="s">
        <v>4</v>
      </c>
      <c r="B24" s="158">
        <v>17.7</v>
      </c>
    </row>
  </sheetData>
  <mergeCells count="1">
    <mergeCell ref="H1:I1"/>
  </mergeCells>
  <hyperlinks>
    <hyperlink ref="H1:I1" location="Index!A1" display="Regresar al Índice" xr:uid="{00000000-0004-0000-9300-000000000000}"/>
  </hyperlink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37"/>
  <dimension ref="A1:M106"/>
  <sheetViews>
    <sheetView zoomScale="106" zoomScaleNormal="106" workbookViewId="0">
      <selection activeCell="B19" sqref="B19"/>
    </sheetView>
  </sheetViews>
  <sheetFormatPr baseColWidth="10" defaultColWidth="9.140625" defaultRowHeight="12"/>
  <cols>
    <col min="1" max="16384" width="9.140625" style="79"/>
  </cols>
  <sheetData>
    <row r="1" spans="1:13" ht="15">
      <c r="A1" s="1" t="s">
        <v>1902</v>
      </c>
      <c r="H1" s="688" t="s">
        <v>38</v>
      </c>
      <c r="I1" s="688"/>
    </row>
    <row r="2" spans="1:13">
      <c r="A2" s="79" t="s">
        <v>905</v>
      </c>
    </row>
    <row r="5" spans="1:13">
      <c r="A5" s="79" t="s">
        <v>325</v>
      </c>
      <c r="B5" s="79" t="s">
        <v>380</v>
      </c>
      <c r="C5" s="79" t="s">
        <v>936</v>
      </c>
      <c r="D5" s="79" t="s">
        <v>908</v>
      </c>
      <c r="G5" s="79" t="s">
        <v>145</v>
      </c>
      <c r="H5" s="79" t="s">
        <v>144</v>
      </c>
      <c r="I5" s="79" t="s">
        <v>985</v>
      </c>
      <c r="J5" s="79" t="s">
        <v>986</v>
      </c>
      <c r="K5" s="79" t="s">
        <v>928</v>
      </c>
      <c r="L5" s="79" t="s">
        <v>987</v>
      </c>
      <c r="M5" s="79" t="s">
        <v>929</v>
      </c>
    </row>
    <row r="6" spans="1:13">
      <c r="A6" s="79" t="s">
        <v>61</v>
      </c>
      <c r="B6" s="79" t="s">
        <v>141</v>
      </c>
      <c r="C6" s="159">
        <v>132542</v>
      </c>
      <c r="D6" s="159">
        <v>125560</v>
      </c>
      <c r="G6" s="159">
        <v>207882</v>
      </c>
      <c r="H6" s="159">
        <v>209090</v>
      </c>
      <c r="I6" s="159">
        <v>193758</v>
      </c>
      <c r="J6" s="158">
        <v>7.3</v>
      </c>
      <c r="K6" s="158">
        <v>5.0999999999999996</v>
      </c>
      <c r="L6" s="159">
        <v>199971</v>
      </c>
      <c r="M6" s="159">
        <v>198794</v>
      </c>
    </row>
    <row r="7" spans="1:13">
      <c r="A7" s="79" t="s">
        <v>54</v>
      </c>
      <c r="B7" s="79" t="s">
        <v>142</v>
      </c>
      <c r="C7" s="159">
        <v>132003</v>
      </c>
      <c r="D7" s="159">
        <v>126180</v>
      </c>
    </row>
    <row r="8" spans="1:13">
      <c r="A8" s="79" t="s">
        <v>54</v>
      </c>
      <c r="B8" s="79" t="s">
        <v>143</v>
      </c>
      <c r="C8" s="159">
        <v>134911</v>
      </c>
      <c r="D8" s="159">
        <v>126844</v>
      </c>
    </row>
    <row r="9" spans="1:13">
      <c r="A9" s="79" t="s">
        <v>54</v>
      </c>
      <c r="B9" s="79" t="s">
        <v>144</v>
      </c>
      <c r="C9" s="159">
        <v>135436</v>
      </c>
      <c r="D9" s="159">
        <v>127707</v>
      </c>
    </row>
    <row r="10" spans="1:13">
      <c r="A10" s="79" t="s">
        <v>54</v>
      </c>
      <c r="B10" s="79" t="s">
        <v>145</v>
      </c>
      <c r="C10" s="159">
        <v>137183</v>
      </c>
      <c r="D10" s="159">
        <v>128808</v>
      </c>
    </row>
    <row r="11" spans="1:13">
      <c r="A11" s="79" t="s">
        <v>54</v>
      </c>
      <c r="B11" s="79" t="s">
        <v>146</v>
      </c>
      <c r="C11" s="159">
        <v>137311</v>
      </c>
      <c r="D11" s="159">
        <v>129765</v>
      </c>
    </row>
    <row r="12" spans="1:13">
      <c r="A12" s="79" t="s">
        <v>54</v>
      </c>
      <c r="B12" s="79" t="s">
        <v>147</v>
      </c>
      <c r="C12" s="159">
        <v>135598</v>
      </c>
      <c r="D12" s="159">
        <v>130719</v>
      </c>
    </row>
    <row r="13" spans="1:13">
      <c r="A13" s="79" t="s">
        <v>54</v>
      </c>
      <c r="B13" s="79" t="s">
        <v>148</v>
      </c>
      <c r="C13" s="159">
        <v>135693</v>
      </c>
      <c r="D13" s="159">
        <v>131835</v>
      </c>
    </row>
    <row r="14" spans="1:13">
      <c r="A14" s="79" t="s">
        <v>54</v>
      </c>
      <c r="B14" s="79" t="s">
        <v>149</v>
      </c>
      <c r="C14" s="159">
        <v>135379</v>
      </c>
      <c r="D14" s="159">
        <v>132891</v>
      </c>
    </row>
    <row r="15" spans="1:13">
      <c r="A15" s="79" t="s">
        <v>54</v>
      </c>
      <c r="B15" s="79" t="s">
        <v>150</v>
      </c>
      <c r="C15" s="159">
        <v>137228</v>
      </c>
      <c r="D15" s="159">
        <v>133881</v>
      </c>
    </row>
    <row r="16" spans="1:13">
      <c r="A16" s="79" t="s">
        <v>54</v>
      </c>
      <c r="B16" s="79" t="s">
        <v>151</v>
      </c>
      <c r="C16" s="159">
        <v>136598</v>
      </c>
      <c r="D16" s="159">
        <v>134732</v>
      </c>
    </row>
    <row r="17" spans="1:4">
      <c r="A17" s="79" t="s">
        <v>54</v>
      </c>
      <c r="B17" s="79" t="s">
        <v>152</v>
      </c>
      <c r="C17" s="159">
        <v>137134</v>
      </c>
      <c r="D17" s="159">
        <v>135585</v>
      </c>
    </row>
    <row r="18" spans="1:4">
      <c r="A18" s="79" t="s">
        <v>74</v>
      </c>
      <c r="B18" s="79" t="s">
        <v>141</v>
      </c>
      <c r="C18" s="159">
        <v>137068</v>
      </c>
      <c r="D18" s="159">
        <v>135962</v>
      </c>
    </row>
    <row r="19" spans="1:4">
      <c r="A19" s="79" t="s">
        <v>54</v>
      </c>
      <c r="B19" s="79" t="s">
        <v>142</v>
      </c>
      <c r="C19" s="159">
        <v>138202</v>
      </c>
      <c r="D19" s="159">
        <v>136478</v>
      </c>
    </row>
    <row r="20" spans="1:4">
      <c r="A20" s="79" t="s">
        <v>54</v>
      </c>
      <c r="B20" s="79" t="s">
        <v>143</v>
      </c>
      <c r="C20" s="159">
        <v>135755</v>
      </c>
      <c r="D20" s="159">
        <v>136549</v>
      </c>
    </row>
    <row r="21" spans="1:4">
      <c r="A21" s="79" t="s">
        <v>54</v>
      </c>
      <c r="B21" s="79" t="s">
        <v>144</v>
      </c>
      <c r="C21" s="159">
        <v>135620</v>
      </c>
      <c r="D21" s="159">
        <v>136564</v>
      </c>
    </row>
    <row r="22" spans="1:4">
      <c r="A22" s="79" t="s">
        <v>54</v>
      </c>
      <c r="B22" s="79" t="s">
        <v>145</v>
      </c>
      <c r="C22" s="159">
        <v>135760</v>
      </c>
      <c r="D22" s="159">
        <v>136446</v>
      </c>
    </row>
    <row r="23" spans="1:4">
      <c r="A23" s="79" t="s">
        <v>54</v>
      </c>
      <c r="B23" s="79" t="s">
        <v>146</v>
      </c>
      <c r="C23" s="159">
        <v>135146</v>
      </c>
      <c r="D23" s="159">
        <v>136265</v>
      </c>
    </row>
    <row r="24" spans="1:4">
      <c r="A24" s="79" t="s">
        <v>54</v>
      </c>
      <c r="B24" s="79" t="s">
        <v>147</v>
      </c>
      <c r="C24" s="159">
        <v>133261</v>
      </c>
      <c r="D24" s="159">
        <v>136070</v>
      </c>
    </row>
    <row r="25" spans="1:4">
      <c r="A25" s="79" t="s">
        <v>54</v>
      </c>
      <c r="B25" s="79" t="s">
        <v>148</v>
      </c>
      <c r="C25" s="159">
        <v>136395</v>
      </c>
      <c r="D25" s="159">
        <v>136129</v>
      </c>
    </row>
    <row r="26" spans="1:4">
      <c r="A26" s="79" t="s">
        <v>54</v>
      </c>
      <c r="B26" s="79" t="s">
        <v>149</v>
      </c>
      <c r="C26" s="159">
        <v>138072</v>
      </c>
      <c r="D26" s="159">
        <v>136353</v>
      </c>
    </row>
    <row r="27" spans="1:4">
      <c r="A27" s="79" t="s">
        <v>54</v>
      </c>
      <c r="B27" s="79" t="s">
        <v>150</v>
      </c>
      <c r="C27" s="159">
        <v>138343</v>
      </c>
      <c r="D27" s="159">
        <v>136446</v>
      </c>
    </row>
    <row r="28" spans="1:4">
      <c r="A28" s="79" t="s">
        <v>54</v>
      </c>
      <c r="B28" s="79" t="s">
        <v>151</v>
      </c>
      <c r="C28" s="159">
        <v>140999</v>
      </c>
      <c r="D28" s="159">
        <v>136813</v>
      </c>
    </row>
    <row r="29" spans="1:4">
      <c r="A29" s="79" t="s">
        <v>54</v>
      </c>
      <c r="B29" s="79" t="s">
        <v>152</v>
      </c>
      <c r="C29" s="159">
        <v>138657</v>
      </c>
      <c r="D29" s="159">
        <v>136940</v>
      </c>
    </row>
    <row r="30" spans="1:4">
      <c r="A30" s="79" t="s">
        <v>75</v>
      </c>
      <c r="B30" s="79" t="s">
        <v>141</v>
      </c>
      <c r="C30" s="159">
        <v>138297</v>
      </c>
      <c r="D30" s="159">
        <v>137042</v>
      </c>
    </row>
    <row r="31" spans="1:4">
      <c r="A31" s="79" t="s">
        <v>54</v>
      </c>
      <c r="B31" s="79" t="s">
        <v>142</v>
      </c>
      <c r="C31" s="159">
        <v>135299</v>
      </c>
      <c r="D31" s="159">
        <v>136800</v>
      </c>
    </row>
    <row r="32" spans="1:4">
      <c r="A32" s="79" t="s">
        <v>54</v>
      </c>
      <c r="B32" s="79" t="s">
        <v>143</v>
      </c>
      <c r="C32" s="159">
        <v>136376</v>
      </c>
      <c r="D32" s="159">
        <v>136852</v>
      </c>
    </row>
    <row r="33" spans="1:4">
      <c r="A33" s="79" t="s">
        <v>54</v>
      </c>
      <c r="B33" s="79" t="s">
        <v>144</v>
      </c>
      <c r="C33" s="159">
        <v>137921</v>
      </c>
      <c r="D33" s="159">
        <v>137044</v>
      </c>
    </row>
    <row r="34" spans="1:4">
      <c r="A34" s="79" t="s">
        <v>54</v>
      </c>
      <c r="B34" s="79" t="s">
        <v>145</v>
      </c>
      <c r="C34" s="159">
        <v>138944</v>
      </c>
      <c r="D34" s="159">
        <v>137309</v>
      </c>
    </row>
    <row r="35" spans="1:4">
      <c r="A35" s="79" t="s">
        <v>54</v>
      </c>
      <c r="B35" s="79" t="s">
        <v>146</v>
      </c>
      <c r="C35" s="159">
        <v>141006</v>
      </c>
      <c r="D35" s="159">
        <v>137798</v>
      </c>
    </row>
    <row r="36" spans="1:4">
      <c r="A36" s="79" t="s">
        <v>54</v>
      </c>
      <c r="B36" s="79" t="s">
        <v>147</v>
      </c>
      <c r="C36" s="159">
        <v>141101</v>
      </c>
      <c r="D36" s="159">
        <v>138451</v>
      </c>
    </row>
    <row r="37" spans="1:4">
      <c r="A37" s="79" t="s">
        <v>54</v>
      </c>
      <c r="B37" s="79" t="s">
        <v>148</v>
      </c>
      <c r="C37" s="159">
        <v>140867</v>
      </c>
      <c r="D37" s="159">
        <v>138824</v>
      </c>
    </row>
    <row r="38" spans="1:4">
      <c r="A38" s="79" t="s">
        <v>54</v>
      </c>
      <c r="B38" s="79" t="s">
        <v>149</v>
      </c>
      <c r="C38" s="159">
        <v>143124</v>
      </c>
      <c r="D38" s="159">
        <v>139244</v>
      </c>
    </row>
    <row r="39" spans="1:4">
      <c r="A39" s="79" t="s">
        <v>54</v>
      </c>
      <c r="B39" s="79" t="s">
        <v>150</v>
      </c>
      <c r="C39" s="159">
        <v>145017</v>
      </c>
      <c r="D39" s="159">
        <v>139801</v>
      </c>
    </row>
    <row r="40" spans="1:4">
      <c r="A40" s="79" t="s">
        <v>54</v>
      </c>
      <c r="B40" s="79" t="s">
        <v>151</v>
      </c>
      <c r="C40" s="159">
        <v>146837</v>
      </c>
      <c r="D40" s="159">
        <v>140287</v>
      </c>
    </row>
    <row r="41" spans="1:4">
      <c r="A41" s="79" t="s">
        <v>54</v>
      </c>
      <c r="B41" s="79" t="s">
        <v>152</v>
      </c>
      <c r="C41" s="159">
        <v>148110</v>
      </c>
      <c r="D41" s="159">
        <v>141075</v>
      </c>
    </row>
    <row r="42" spans="1:4">
      <c r="A42" s="79" t="s">
        <v>76</v>
      </c>
      <c r="B42" s="79" t="s">
        <v>141</v>
      </c>
      <c r="C42" s="159">
        <v>143355</v>
      </c>
      <c r="D42" s="159">
        <v>141496</v>
      </c>
    </row>
    <row r="43" spans="1:4">
      <c r="A43" s="79" t="s">
        <v>54</v>
      </c>
      <c r="B43" s="79" t="s">
        <v>142</v>
      </c>
      <c r="C43" s="159">
        <v>144166</v>
      </c>
      <c r="D43" s="159">
        <v>142235</v>
      </c>
    </row>
    <row r="44" spans="1:4">
      <c r="A44" s="79" t="s">
        <v>54</v>
      </c>
      <c r="B44" s="79" t="s">
        <v>143</v>
      </c>
      <c r="C44" s="159">
        <v>145207</v>
      </c>
      <c r="D44" s="159">
        <v>142971</v>
      </c>
    </row>
    <row r="45" spans="1:4">
      <c r="A45" s="79" t="s">
        <v>54</v>
      </c>
      <c r="B45" s="79" t="s">
        <v>144</v>
      </c>
      <c r="C45" s="159">
        <v>147078</v>
      </c>
      <c r="D45" s="159">
        <v>143734</v>
      </c>
    </row>
    <row r="46" spans="1:4">
      <c r="A46" s="79" t="s">
        <v>54</v>
      </c>
      <c r="B46" s="79" t="s">
        <v>145</v>
      </c>
      <c r="C46" s="159">
        <v>145950</v>
      </c>
      <c r="D46" s="159">
        <v>144318</v>
      </c>
    </row>
    <row r="47" spans="1:4">
      <c r="A47" s="79" t="s">
        <v>54</v>
      </c>
      <c r="B47" s="79" t="s">
        <v>146</v>
      </c>
      <c r="C47" s="159">
        <v>148723</v>
      </c>
      <c r="D47" s="159">
        <v>144961</v>
      </c>
    </row>
    <row r="48" spans="1:4">
      <c r="A48" s="79" t="s">
        <v>54</v>
      </c>
      <c r="B48" s="79" t="s">
        <v>147</v>
      </c>
      <c r="C48" s="159">
        <v>147632</v>
      </c>
      <c r="D48" s="159">
        <v>145506</v>
      </c>
    </row>
    <row r="49" spans="1:4">
      <c r="A49" s="79" t="s">
        <v>54</v>
      </c>
      <c r="B49" s="79" t="s">
        <v>148</v>
      </c>
      <c r="C49" s="159">
        <v>152741</v>
      </c>
      <c r="D49" s="159">
        <v>146495</v>
      </c>
    </row>
    <row r="50" spans="1:4">
      <c r="A50" s="79" t="s">
        <v>54</v>
      </c>
      <c r="B50" s="79" t="s">
        <v>149</v>
      </c>
      <c r="C50" s="159">
        <v>156454</v>
      </c>
      <c r="D50" s="159">
        <v>147606</v>
      </c>
    </row>
    <row r="51" spans="1:4">
      <c r="A51" s="79" t="s">
        <v>54</v>
      </c>
      <c r="B51" s="79" t="s">
        <v>150</v>
      </c>
      <c r="C51" s="159">
        <v>162705</v>
      </c>
      <c r="D51" s="159">
        <v>149080</v>
      </c>
    </row>
    <row r="52" spans="1:4">
      <c r="A52" s="79" t="s">
        <v>54</v>
      </c>
      <c r="B52" s="79" t="s">
        <v>151</v>
      </c>
      <c r="C52" s="159">
        <v>166273</v>
      </c>
      <c r="D52" s="159">
        <v>150700</v>
      </c>
    </row>
    <row r="53" spans="1:4">
      <c r="A53" s="79" t="s">
        <v>54</v>
      </c>
      <c r="B53" s="79" t="s">
        <v>152</v>
      </c>
      <c r="C53" s="159">
        <v>167561</v>
      </c>
      <c r="D53" s="159">
        <v>152320</v>
      </c>
    </row>
    <row r="54" spans="1:4">
      <c r="A54" s="79" t="s">
        <v>77</v>
      </c>
      <c r="B54" s="79" t="s">
        <v>141</v>
      </c>
      <c r="C54" s="159">
        <v>166202</v>
      </c>
      <c r="D54" s="159">
        <v>154224</v>
      </c>
    </row>
    <row r="55" spans="1:4">
      <c r="A55" s="79" t="s">
        <v>54</v>
      </c>
      <c r="B55" s="79" t="s">
        <v>142</v>
      </c>
      <c r="C55" s="159">
        <v>165255</v>
      </c>
      <c r="D55" s="159">
        <v>155982</v>
      </c>
    </row>
    <row r="56" spans="1:4">
      <c r="A56" s="79" t="s">
        <v>54</v>
      </c>
      <c r="B56" s="79" t="s">
        <v>143</v>
      </c>
      <c r="C56" s="159">
        <v>169563</v>
      </c>
      <c r="D56" s="159">
        <v>158011</v>
      </c>
    </row>
    <row r="57" spans="1:4">
      <c r="A57" s="79" t="s">
        <v>54</v>
      </c>
      <c r="B57" s="79" t="s">
        <v>144</v>
      </c>
      <c r="C57" s="159">
        <v>169234</v>
      </c>
      <c r="D57" s="159">
        <v>159858</v>
      </c>
    </row>
    <row r="58" spans="1:4">
      <c r="A58" s="79" t="s">
        <v>54</v>
      </c>
      <c r="B58" s="79" t="s">
        <v>145</v>
      </c>
      <c r="C58" s="159">
        <v>167441</v>
      </c>
      <c r="D58" s="159">
        <v>161649</v>
      </c>
    </row>
    <row r="59" spans="1:4">
      <c r="A59" s="79" t="s">
        <v>54</v>
      </c>
      <c r="B59" s="79" t="s">
        <v>146</v>
      </c>
      <c r="C59" s="159">
        <v>167945</v>
      </c>
      <c r="D59" s="159">
        <v>163250</v>
      </c>
    </row>
    <row r="60" spans="1:4">
      <c r="A60" s="79" t="s">
        <v>54</v>
      </c>
      <c r="B60" s="79" t="s">
        <v>147</v>
      </c>
      <c r="C60" s="159">
        <v>169689</v>
      </c>
      <c r="D60" s="159">
        <v>165089</v>
      </c>
    </row>
    <row r="61" spans="1:4">
      <c r="A61" s="79" t="s">
        <v>54</v>
      </c>
      <c r="B61" s="79" t="s">
        <v>148</v>
      </c>
      <c r="C61" s="159">
        <v>169933</v>
      </c>
      <c r="D61" s="159">
        <v>166521</v>
      </c>
    </row>
    <row r="62" spans="1:4">
      <c r="A62" s="79" t="s">
        <v>54</v>
      </c>
      <c r="B62" s="79" t="s">
        <v>149</v>
      </c>
      <c r="C62" s="159">
        <v>171982</v>
      </c>
      <c r="D62" s="159">
        <v>167815</v>
      </c>
    </row>
    <row r="63" spans="1:4">
      <c r="A63" s="79" t="s">
        <v>54</v>
      </c>
      <c r="B63" s="79" t="s">
        <v>150</v>
      </c>
      <c r="C63" s="159">
        <v>175631</v>
      </c>
      <c r="D63" s="159">
        <v>168892</v>
      </c>
    </row>
    <row r="64" spans="1:4">
      <c r="A64" s="79" t="s">
        <v>54</v>
      </c>
      <c r="B64" s="79" t="s">
        <v>151</v>
      </c>
      <c r="C64" s="159">
        <v>177347</v>
      </c>
      <c r="D64" s="159">
        <v>169815</v>
      </c>
    </row>
    <row r="65" spans="1:4">
      <c r="A65" s="79" t="s">
        <v>54</v>
      </c>
      <c r="B65" s="79" t="s">
        <v>152</v>
      </c>
      <c r="C65" s="159">
        <v>179261</v>
      </c>
      <c r="D65" s="159">
        <v>170790</v>
      </c>
    </row>
    <row r="66" spans="1:4">
      <c r="A66" s="79" t="s">
        <v>78</v>
      </c>
      <c r="B66" s="79" t="s">
        <v>141</v>
      </c>
      <c r="C66" s="159">
        <v>175560</v>
      </c>
      <c r="D66" s="159">
        <v>171570</v>
      </c>
    </row>
    <row r="67" spans="1:4">
      <c r="A67" s="79" t="s">
        <v>54</v>
      </c>
      <c r="B67" s="79" t="s">
        <v>142</v>
      </c>
      <c r="C67" s="159">
        <v>175111</v>
      </c>
      <c r="D67" s="159">
        <v>172391</v>
      </c>
    </row>
    <row r="68" spans="1:4">
      <c r="A68" s="79" t="s">
        <v>54</v>
      </c>
      <c r="B68" s="79" t="s">
        <v>143</v>
      </c>
      <c r="C68" s="159">
        <v>175854</v>
      </c>
      <c r="D68" s="159">
        <v>172916</v>
      </c>
    </row>
    <row r="69" spans="1:4">
      <c r="A69" s="79" t="s">
        <v>54</v>
      </c>
      <c r="B69" s="79" t="s">
        <v>144</v>
      </c>
      <c r="C69" s="159">
        <v>177884</v>
      </c>
      <c r="D69" s="159">
        <v>173636</v>
      </c>
    </row>
    <row r="70" spans="1:4">
      <c r="A70" s="79" t="s">
        <v>54</v>
      </c>
      <c r="B70" s="79" t="s">
        <v>145</v>
      </c>
      <c r="C70" s="159">
        <v>180730</v>
      </c>
      <c r="D70" s="159">
        <v>174744</v>
      </c>
    </row>
    <row r="71" spans="1:4">
      <c r="A71" s="79" t="s">
        <v>54</v>
      </c>
      <c r="B71" s="79" t="s">
        <v>146</v>
      </c>
      <c r="C71" s="159">
        <v>182595</v>
      </c>
      <c r="D71" s="159">
        <v>175965</v>
      </c>
    </row>
    <row r="72" spans="1:4">
      <c r="A72" s="79" t="s">
        <v>54</v>
      </c>
      <c r="B72" s="79" t="s">
        <v>147</v>
      </c>
      <c r="C72" s="159">
        <v>185563</v>
      </c>
      <c r="D72" s="159">
        <v>177288</v>
      </c>
    </row>
    <row r="73" spans="1:4">
      <c r="A73" s="79" t="s">
        <v>54</v>
      </c>
      <c r="B73" s="79" t="s">
        <v>148</v>
      </c>
      <c r="C73" s="159">
        <v>188966</v>
      </c>
      <c r="D73" s="159">
        <v>178874</v>
      </c>
    </row>
    <row r="74" spans="1:4">
      <c r="A74" s="79" t="s">
        <v>54</v>
      </c>
      <c r="B74" s="79" t="s">
        <v>149</v>
      </c>
      <c r="C74" s="159">
        <v>192371</v>
      </c>
      <c r="D74" s="159">
        <v>180573</v>
      </c>
    </row>
    <row r="75" spans="1:4">
      <c r="A75" s="79" t="s">
        <v>54</v>
      </c>
      <c r="B75" s="79" t="s">
        <v>150</v>
      </c>
      <c r="C75" s="159">
        <v>194536</v>
      </c>
      <c r="D75" s="159">
        <v>182148</v>
      </c>
    </row>
    <row r="76" spans="1:4">
      <c r="A76" s="79" t="s">
        <v>54</v>
      </c>
      <c r="B76" s="79" t="s">
        <v>151</v>
      </c>
      <c r="C76" s="159">
        <v>194720</v>
      </c>
      <c r="D76" s="159">
        <v>183596</v>
      </c>
    </row>
    <row r="77" spans="1:4">
      <c r="A77" s="79" t="s">
        <v>54</v>
      </c>
      <c r="B77" s="79" t="s">
        <v>152</v>
      </c>
      <c r="C77" s="159">
        <v>195275</v>
      </c>
      <c r="D77" s="159">
        <v>184930</v>
      </c>
    </row>
    <row r="78" spans="1:4">
      <c r="A78" s="79" t="s">
        <v>79</v>
      </c>
      <c r="B78" s="79" t="s">
        <v>141</v>
      </c>
      <c r="C78" s="159">
        <v>195653</v>
      </c>
      <c r="D78" s="159">
        <v>186605</v>
      </c>
    </row>
    <row r="79" spans="1:4">
      <c r="A79" s="79" t="s">
        <v>54</v>
      </c>
      <c r="B79" s="79" t="s">
        <v>142</v>
      </c>
      <c r="C79" s="159">
        <v>195633</v>
      </c>
      <c r="D79" s="159">
        <v>188315</v>
      </c>
    </row>
    <row r="80" spans="1:4">
      <c r="A80" s="79" t="s">
        <v>54</v>
      </c>
      <c r="B80" s="79" t="s">
        <v>143</v>
      </c>
      <c r="C80" s="159">
        <v>198109</v>
      </c>
      <c r="D80" s="159">
        <v>190170</v>
      </c>
    </row>
    <row r="81" spans="1:4">
      <c r="A81" s="79" t="s">
        <v>54</v>
      </c>
      <c r="B81" s="79" t="s">
        <v>144</v>
      </c>
      <c r="C81" s="159">
        <v>203212</v>
      </c>
      <c r="D81" s="159">
        <v>192280</v>
      </c>
    </row>
    <row r="82" spans="1:4">
      <c r="A82" s="79" t="s">
        <v>54</v>
      </c>
      <c r="B82" s="79" t="s">
        <v>145</v>
      </c>
      <c r="C82" s="159">
        <v>203538</v>
      </c>
      <c r="D82" s="159">
        <v>194181</v>
      </c>
    </row>
    <row r="83" spans="1:4">
      <c r="A83" s="79" t="s">
        <v>54</v>
      </c>
      <c r="B83" s="79" t="s">
        <v>146</v>
      </c>
      <c r="C83" s="159">
        <v>204192</v>
      </c>
      <c r="D83" s="159">
        <v>195981</v>
      </c>
    </row>
    <row r="84" spans="1:4">
      <c r="A84" s="79" t="s">
        <v>54</v>
      </c>
      <c r="B84" s="79" t="s">
        <v>147</v>
      </c>
      <c r="C84" s="159">
        <v>203819</v>
      </c>
      <c r="D84" s="159">
        <v>197502</v>
      </c>
    </row>
    <row r="85" spans="1:4">
      <c r="A85" s="79" t="s">
        <v>54</v>
      </c>
      <c r="B85" s="79" t="s">
        <v>148</v>
      </c>
      <c r="C85" s="159">
        <v>202269</v>
      </c>
      <c r="D85" s="159">
        <v>198611</v>
      </c>
    </row>
    <row r="86" spans="1:4">
      <c r="A86" s="79" t="s">
        <v>54</v>
      </c>
      <c r="B86" s="79" t="s">
        <v>149</v>
      </c>
      <c r="C86" s="159">
        <v>206125</v>
      </c>
      <c r="D86" s="159">
        <v>199757</v>
      </c>
    </row>
    <row r="87" spans="1:4">
      <c r="A87" s="79" t="s">
        <v>54</v>
      </c>
      <c r="B87" s="79" t="s">
        <v>150</v>
      </c>
      <c r="C87" s="159">
        <v>207299</v>
      </c>
      <c r="D87" s="159">
        <v>200820</v>
      </c>
    </row>
    <row r="88" spans="1:4">
      <c r="A88" s="79" t="s">
        <v>54</v>
      </c>
      <c r="B88" s="79" t="s">
        <v>151</v>
      </c>
      <c r="C88" s="159">
        <v>205076</v>
      </c>
      <c r="D88" s="159">
        <v>201683</v>
      </c>
    </row>
    <row r="89" spans="1:4">
      <c r="A89" s="79" t="s">
        <v>54</v>
      </c>
      <c r="B89" s="79" t="s">
        <v>152</v>
      </c>
      <c r="C89" s="159">
        <v>205719</v>
      </c>
      <c r="D89" s="159">
        <v>202554</v>
      </c>
    </row>
    <row r="90" spans="1:4">
      <c r="A90" s="79" t="s">
        <v>80</v>
      </c>
      <c r="B90" s="79" t="s">
        <v>141</v>
      </c>
      <c r="C90" s="159">
        <v>200803</v>
      </c>
      <c r="D90" s="159">
        <v>202983</v>
      </c>
    </row>
    <row r="91" spans="1:4">
      <c r="A91" s="79" t="s">
        <v>54</v>
      </c>
      <c r="B91" s="79" t="s">
        <v>142</v>
      </c>
      <c r="C91" s="159">
        <v>200947</v>
      </c>
      <c r="D91" s="159">
        <v>203426</v>
      </c>
    </row>
    <row r="92" spans="1:4">
      <c r="A92" s="79" t="s">
        <v>54</v>
      </c>
      <c r="B92" s="79" t="s">
        <v>143</v>
      </c>
      <c r="C92" s="159">
        <v>203670</v>
      </c>
      <c r="D92" s="159">
        <v>203889</v>
      </c>
    </row>
    <row r="93" spans="1:4">
      <c r="A93" s="79" t="s">
        <v>54</v>
      </c>
      <c r="B93" s="79" t="s">
        <v>144</v>
      </c>
      <c r="C93" s="159">
        <v>198946</v>
      </c>
      <c r="D93" s="159">
        <v>203534</v>
      </c>
    </row>
    <row r="94" spans="1:4">
      <c r="A94" s="79" t="s">
        <v>54</v>
      </c>
      <c r="B94" s="79" t="s">
        <v>145</v>
      </c>
      <c r="C94" s="159">
        <v>193758</v>
      </c>
      <c r="D94" s="159">
        <v>202719</v>
      </c>
    </row>
    <row r="95" spans="1:4">
      <c r="A95" s="79" t="s">
        <v>54</v>
      </c>
      <c r="B95" s="79" t="s">
        <v>146</v>
      </c>
      <c r="C95" s="159">
        <v>194649</v>
      </c>
      <c r="D95" s="159">
        <v>201923</v>
      </c>
    </row>
    <row r="96" spans="1:4">
      <c r="A96" s="79" t="s">
        <v>54</v>
      </c>
      <c r="B96" s="79" t="s">
        <v>147</v>
      </c>
      <c r="C96" s="159">
        <v>191599</v>
      </c>
      <c r="D96" s="159">
        <v>200905</v>
      </c>
    </row>
    <row r="97" spans="1:4">
      <c r="A97" s="79" t="s">
        <v>54</v>
      </c>
      <c r="B97" s="79" t="s">
        <v>148</v>
      </c>
      <c r="C97" s="159">
        <v>192948</v>
      </c>
      <c r="D97" s="159">
        <v>200128</v>
      </c>
    </row>
    <row r="98" spans="1:4">
      <c r="A98" s="79" t="s">
        <v>54</v>
      </c>
      <c r="B98" s="79" t="s">
        <v>149</v>
      </c>
      <c r="C98" s="159">
        <v>195648</v>
      </c>
      <c r="D98" s="159">
        <v>199255</v>
      </c>
    </row>
    <row r="99" spans="1:4">
      <c r="A99" s="79" t="s">
        <v>54</v>
      </c>
      <c r="B99" s="79" t="s">
        <v>150</v>
      </c>
      <c r="C99" s="159">
        <v>195719</v>
      </c>
      <c r="D99" s="159">
        <v>198290</v>
      </c>
    </row>
    <row r="100" spans="1:4">
      <c r="A100" s="79" t="s">
        <v>54</v>
      </c>
      <c r="B100" s="79" t="s">
        <v>151</v>
      </c>
      <c r="C100" s="159">
        <v>198046</v>
      </c>
      <c r="D100" s="159">
        <v>197704</v>
      </c>
    </row>
    <row r="101" spans="1:4">
      <c r="A101" s="79" t="s">
        <v>54</v>
      </c>
      <c r="B101" s="79" t="s">
        <v>152</v>
      </c>
      <c r="C101" s="159">
        <v>200309</v>
      </c>
      <c r="D101" s="159">
        <v>197254</v>
      </c>
    </row>
    <row r="102" spans="1:4">
      <c r="A102" s="79" t="s">
        <v>611</v>
      </c>
      <c r="B102" s="79" t="s">
        <v>141</v>
      </c>
      <c r="C102" s="159">
        <v>200718</v>
      </c>
      <c r="D102" s="159">
        <v>197246</v>
      </c>
    </row>
    <row r="103" spans="1:4">
      <c r="A103" s="79" t="s">
        <v>54</v>
      </c>
      <c r="B103" s="79" t="s">
        <v>142</v>
      </c>
      <c r="C103" s="159">
        <v>205931</v>
      </c>
      <c r="D103" s="159">
        <v>197662</v>
      </c>
    </row>
    <row r="104" spans="1:4">
      <c r="A104" s="79" t="s">
        <v>54</v>
      </c>
      <c r="B104" s="79" t="s">
        <v>143</v>
      </c>
      <c r="C104" s="159">
        <v>207112</v>
      </c>
      <c r="D104" s="159">
        <v>197949</v>
      </c>
    </row>
    <row r="105" spans="1:4">
      <c r="A105" s="79" t="s">
        <v>54</v>
      </c>
      <c r="B105" s="79" t="s">
        <v>144</v>
      </c>
      <c r="C105" s="159">
        <v>209090</v>
      </c>
      <c r="D105" s="159">
        <v>198794</v>
      </c>
    </row>
    <row r="106" spans="1:4">
      <c r="A106" s="79" t="s">
        <v>54</v>
      </c>
      <c r="B106" s="79" t="s">
        <v>145</v>
      </c>
      <c r="C106" s="159">
        <v>207882</v>
      </c>
      <c r="D106" s="159">
        <v>199971</v>
      </c>
    </row>
  </sheetData>
  <mergeCells count="1">
    <mergeCell ref="H1:I1"/>
  </mergeCells>
  <hyperlinks>
    <hyperlink ref="H1:I1" location="Index!A1" display="Regresar al Índice" xr:uid="{00000000-0004-0000-9400-000000000000}"/>
  </hyperlink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38"/>
  <dimension ref="A1:K106"/>
  <sheetViews>
    <sheetView zoomScale="106" zoomScaleNormal="106" workbookViewId="0">
      <selection activeCell="B19" sqref="B19"/>
    </sheetView>
  </sheetViews>
  <sheetFormatPr baseColWidth="10" defaultColWidth="9.140625" defaultRowHeight="12"/>
  <cols>
    <col min="1" max="16384" width="9.140625" style="79"/>
  </cols>
  <sheetData>
    <row r="1" spans="1:11" ht="15">
      <c r="A1" s="1" t="s">
        <v>1903</v>
      </c>
      <c r="H1" s="688" t="s">
        <v>38</v>
      </c>
      <c r="I1" s="688"/>
    </row>
    <row r="2" spans="1:11">
      <c r="A2" s="79" t="s">
        <v>905</v>
      </c>
    </row>
    <row r="5" spans="1:11">
      <c r="A5" s="79" t="s">
        <v>325</v>
      </c>
      <c r="B5" s="79" t="s">
        <v>380</v>
      </c>
      <c r="C5" s="79" t="s">
        <v>52</v>
      </c>
      <c r="D5" s="79" t="s">
        <v>381</v>
      </c>
      <c r="G5" s="79" t="s">
        <v>145</v>
      </c>
      <c r="H5" s="79" t="s">
        <v>144</v>
      </c>
      <c r="I5" s="79" t="s">
        <v>985</v>
      </c>
      <c r="J5" s="79" t="s">
        <v>987</v>
      </c>
      <c r="K5" s="79" t="s">
        <v>929</v>
      </c>
    </row>
    <row r="6" spans="1:11">
      <c r="A6" s="79" t="s">
        <v>61</v>
      </c>
      <c r="B6" s="79" t="s">
        <v>141</v>
      </c>
      <c r="C6" s="158">
        <v>7</v>
      </c>
      <c r="D6" s="158">
        <v>4.5</v>
      </c>
      <c r="G6" s="158">
        <v>7.3</v>
      </c>
      <c r="H6" s="158">
        <v>5.0999999999999996</v>
      </c>
      <c r="I6" s="158">
        <v>-4.8</v>
      </c>
      <c r="J6" s="158">
        <v>-1.3</v>
      </c>
      <c r="K6" s="158">
        <v>-2.2999999999999998</v>
      </c>
    </row>
    <row r="7" spans="1:11">
      <c r="A7" s="79" t="s">
        <v>54</v>
      </c>
      <c r="B7" s="79" t="s">
        <v>142</v>
      </c>
      <c r="C7" s="158">
        <v>6</v>
      </c>
      <c r="D7" s="158">
        <v>4.5999999999999996</v>
      </c>
    </row>
    <row r="8" spans="1:11">
      <c r="A8" s="79" t="s">
        <v>54</v>
      </c>
      <c r="B8" s="79" t="s">
        <v>143</v>
      </c>
      <c r="C8" s="158">
        <v>6.3</v>
      </c>
      <c r="D8" s="158">
        <v>4.2</v>
      </c>
    </row>
    <row r="9" spans="1:11">
      <c r="A9" s="79" t="s">
        <v>54</v>
      </c>
      <c r="B9" s="79" t="s">
        <v>144</v>
      </c>
      <c r="C9" s="158">
        <v>8.3000000000000007</v>
      </c>
      <c r="D9" s="158">
        <v>4.7</v>
      </c>
    </row>
    <row r="10" spans="1:11">
      <c r="A10" s="79" t="s">
        <v>54</v>
      </c>
      <c r="B10" s="79" t="s">
        <v>145</v>
      </c>
      <c r="C10" s="158">
        <v>10.7</v>
      </c>
      <c r="D10" s="158">
        <v>5.3</v>
      </c>
    </row>
    <row r="11" spans="1:11">
      <c r="A11" s="79" t="s">
        <v>54</v>
      </c>
      <c r="B11" s="79" t="s">
        <v>146</v>
      </c>
      <c r="C11" s="158">
        <v>9.1</v>
      </c>
      <c r="D11" s="158">
        <v>5.6</v>
      </c>
    </row>
    <row r="12" spans="1:11">
      <c r="A12" s="79" t="s">
        <v>54</v>
      </c>
      <c r="B12" s="79" t="s">
        <v>147</v>
      </c>
      <c r="C12" s="158">
        <v>9.1999999999999993</v>
      </c>
      <c r="D12" s="158">
        <v>6</v>
      </c>
    </row>
    <row r="13" spans="1:11">
      <c r="A13" s="79" t="s">
        <v>54</v>
      </c>
      <c r="B13" s="79" t="s">
        <v>148</v>
      </c>
      <c r="C13" s="158">
        <v>11</v>
      </c>
      <c r="D13" s="158">
        <v>6.8</v>
      </c>
    </row>
    <row r="14" spans="1:11">
      <c r="A14" s="79" t="s">
        <v>54</v>
      </c>
      <c r="B14" s="79" t="s">
        <v>149</v>
      </c>
      <c r="C14" s="158">
        <v>10.3</v>
      </c>
      <c r="D14" s="158">
        <v>7.4</v>
      </c>
    </row>
    <row r="15" spans="1:11">
      <c r="A15" s="79" t="s">
        <v>54</v>
      </c>
      <c r="B15" s="79" t="s">
        <v>150</v>
      </c>
      <c r="C15" s="158">
        <v>9.5</v>
      </c>
      <c r="D15" s="158">
        <v>7.9</v>
      </c>
    </row>
    <row r="16" spans="1:11">
      <c r="A16" s="79" t="s">
        <v>54</v>
      </c>
      <c r="B16" s="79" t="s">
        <v>151</v>
      </c>
      <c r="C16" s="158">
        <v>8.1</v>
      </c>
      <c r="D16" s="158">
        <v>8.3000000000000007</v>
      </c>
    </row>
    <row r="17" spans="1:4">
      <c r="A17" s="79" t="s">
        <v>54</v>
      </c>
      <c r="B17" s="79" t="s">
        <v>152</v>
      </c>
      <c r="C17" s="158">
        <v>8.1</v>
      </c>
      <c r="D17" s="158">
        <v>8.6</v>
      </c>
    </row>
    <row r="18" spans="1:4">
      <c r="A18" s="79" t="s">
        <v>74</v>
      </c>
      <c r="B18" s="79" t="s">
        <v>141</v>
      </c>
      <c r="C18" s="158">
        <v>3.4</v>
      </c>
      <c r="D18" s="158">
        <v>8.3000000000000007</v>
      </c>
    </row>
    <row r="19" spans="1:4">
      <c r="A19" s="79" t="s">
        <v>54</v>
      </c>
      <c r="B19" s="79" t="s">
        <v>142</v>
      </c>
      <c r="C19" s="158">
        <v>4.7</v>
      </c>
      <c r="D19" s="158">
        <v>8.1999999999999993</v>
      </c>
    </row>
    <row r="20" spans="1:4">
      <c r="A20" s="79" t="s">
        <v>54</v>
      </c>
      <c r="B20" s="79" t="s">
        <v>143</v>
      </c>
      <c r="C20" s="158">
        <v>0.6</v>
      </c>
      <c r="D20" s="158">
        <v>7.7</v>
      </c>
    </row>
    <row r="21" spans="1:4">
      <c r="A21" s="79" t="s">
        <v>54</v>
      </c>
      <c r="B21" s="79" t="s">
        <v>144</v>
      </c>
      <c r="C21" s="158">
        <v>0.1</v>
      </c>
      <c r="D21" s="158">
        <v>7.1</v>
      </c>
    </row>
    <row r="22" spans="1:4">
      <c r="A22" s="79" t="s">
        <v>54</v>
      </c>
      <c r="B22" s="79" t="s">
        <v>145</v>
      </c>
      <c r="C22" s="158">
        <v>-1</v>
      </c>
      <c r="D22" s="158">
        <v>6.1</v>
      </c>
    </row>
    <row r="23" spans="1:4">
      <c r="A23" s="79" t="s">
        <v>54</v>
      </c>
      <c r="B23" s="79" t="s">
        <v>146</v>
      </c>
      <c r="C23" s="158">
        <v>-1.6</v>
      </c>
      <c r="D23" s="158">
        <v>5.2</v>
      </c>
    </row>
    <row r="24" spans="1:4">
      <c r="A24" s="79" t="s">
        <v>54</v>
      </c>
      <c r="B24" s="79" t="s">
        <v>147</v>
      </c>
      <c r="C24" s="158">
        <v>-1.7</v>
      </c>
      <c r="D24" s="158">
        <v>4.3</v>
      </c>
    </row>
    <row r="25" spans="1:4">
      <c r="A25" s="79" t="s">
        <v>54</v>
      </c>
      <c r="B25" s="79" t="s">
        <v>148</v>
      </c>
      <c r="C25" s="158">
        <v>0.5</v>
      </c>
      <c r="D25" s="158">
        <v>3.4</v>
      </c>
    </row>
    <row r="26" spans="1:4">
      <c r="A26" s="79" t="s">
        <v>54</v>
      </c>
      <c r="B26" s="79" t="s">
        <v>149</v>
      </c>
      <c r="C26" s="158">
        <v>2</v>
      </c>
      <c r="D26" s="158">
        <v>2.7</v>
      </c>
    </row>
    <row r="27" spans="1:4">
      <c r="A27" s="79" t="s">
        <v>54</v>
      </c>
      <c r="B27" s="79" t="s">
        <v>150</v>
      </c>
      <c r="C27" s="158">
        <v>0.8</v>
      </c>
      <c r="D27" s="158">
        <v>2</v>
      </c>
    </row>
    <row r="28" spans="1:4">
      <c r="A28" s="79" t="s">
        <v>54</v>
      </c>
      <c r="B28" s="79" t="s">
        <v>151</v>
      </c>
      <c r="C28" s="158">
        <v>3.2</v>
      </c>
      <c r="D28" s="158">
        <v>1.6</v>
      </c>
    </row>
    <row r="29" spans="1:4">
      <c r="A29" s="79" t="s">
        <v>54</v>
      </c>
      <c r="B29" s="79" t="s">
        <v>152</v>
      </c>
      <c r="C29" s="158">
        <v>1.1000000000000001</v>
      </c>
      <c r="D29" s="158">
        <v>1</v>
      </c>
    </row>
    <row r="30" spans="1:4">
      <c r="A30" s="79" t="s">
        <v>75</v>
      </c>
      <c r="B30" s="79" t="s">
        <v>141</v>
      </c>
      <c r="C30" s="158">
        <v>0.9</v>
      </c>
      <c r="D30" s="158">
        <v>0.8</v>
      </c>
    </row>
    <row r="31" spans="1:4">
      <c r="A31" s="79" t="s">
        <v>54</v>
      </c>
      <c r="B31" s="79" t="s">
        <v>142</v>
      </c>
      <c r="C31" s="158">
        <v>-2.1</v>
      </c>
      <c r="D31" s="158">
        <v>0.2</v>
      </c>
    </row>
    <row r="32" spans="1:4">
      <c r="A32" s="79" t="s">
        <v>54</v>
      </c>
      <c r="B32" s="79" t="s">
        <v>143</v>
      </c>
      <c r="C32" s="158">
        <v>0.5</v>
      </c>
      <c r="D32" s="158">
        <v>0.2</v>
      </c>
    </row>
    <row r="33" spans="1:4">
      <c r="A33" s="79" t="s">
        <v>54</v>
      </c>
      <c r="B33" s="79" t="s">
        <v>144</v>
      </c>
      <c r="C33" s="158">
        <v>1.7</v>
      </c>
      <c r="D33" s="158">
        <v>0.4</v>
      </c>
    </row>
    <row r="34" spans="1:4">
      <c r="A34" s="79" t="s">
        <v>54</v>
      </c>
      <c r="B34" s="79" t="s">
        <v>145</v>
      </c>
      <c r="C34" s="158">
        <v>2.2999999999999998</v>
      </c>
      <c r="D34" s="158">
        <v>0.6</v>
      </c>
    </row>
    <row r="35" spans="1:4">
      <c r="A35" s="79" t="s">
        <v>54</v>
      </c>
      <c r="B35" s="79" t="s">
        <v>146</v>
      </c>
      <c r="C35" s="158">
        <v>4.3</v>
      </c>
      <c r="D35" s="158">
        <v>1.1000000000000001</v>
      </c>
    </row>
    <row r="36" spans="1:4">
      <c r="A36" s="79" t="s">
        <v>54</v>
      </c>
      <c r="B36" s="79" t="s">
        <v>147</v>
      </c>
      <c r="C36" s="158">
        <v>5.9</v>
      </c>
      <c r="D36" s="158">
        <v>1.8</v>
      </c>
    </row>
    <row r="37" spans="1:4">
      <c r="A37" s="79" t="s">
        <v>54</v>
      </c>
      <c r="B37" s="79" t="s">
        <v>148</v>
      </c>
      <c r="C37" s="158">
        <v>3.3</v>
      </c>
      <c r="D37" s="158">
        <v>2</v>
      </c>
    </row>
    <row r="38" spans="1:4">
      <c r="A38" s="79" t="s">
        <v>54</v>
      </c>
      <c r="B38" s="79" t="s">
        <v>149</v>
      </c>
      <c r="C38" s="158">
        <v>3.7</v>
      </c>
      <c r="D38" s="158">
        <v>2.1</v>
      </c>
    </row>
    <row r="39" spans="1:4">
      <c r="A39" s="79" t="s">
        <v>54</v>
      </c>
      <c r="B39" s="79" t="s">
        <v>150</v>
      </c>
      <c r="C39" s="158">
        <v>4.8</v>
      </c>
      <c r="D39" s="158">
        <v>2.5</v>
      </c>
    </row>
    <row r="40" spans="1:4">
      <c r="A40" s="79" t="s">
        <v>54</v>
      </c>
      <c r="B40" s="79" t="s">
        <v>151</v>
      </c>
      <c r="C40" s="158">
        <v>4.0999999999999996</v>
      </c>
      <c r="D40" s="158">
        <v>2.5</v>
      </c>
    </row>
    <row r="41" spans="1:4">
      <c r="A41" s="79" t="s">
        <v>54</v>
      </c>
      <c r="B41" s="79" t="s">
        <v>152</v>
      </c>
      <c r="C41" s="158">
        <v>6.8</v>
      </c>
      <c r="D41" s="158">
        <v>3</v>
      </c>
    </row>
    <row r="42" spans="1:4">
      <c r="A42" s="79" t="s">
        <v>76</v>
      </c>
      <c r="B42" s="79" t="s">
        <v>141</v>
      </c>
      <c r="C42" s="158">
        <v>3.7</v>
      </c>
      <c r="D42" s="158">
        <v>3.2</v>
      </c>
    </row>
    <row r="43" spans="1:4">
      <c r="A43" s="79" t="s">
        <v>54</v>
      </c>
      <c r="B43" s="79" t="s">
        <v>142</v>
      </c>
      <c r="C43" s="158">
        <v>6.6</v>
      </c>
      <c r="D43" s="158">
        <v>4</v>
      </c>
    </row>
    <row r="44" spans="1:4">
      <c r="A44" s="79" t="s">
        <v>54</v>
      </c>
      <c r="B44" s="79" t="s">
        <v>143</v>
      </c>
      <c r="C44" s="158">
        <v>6.5</v>
      </c>
      <c r="D44" s="158">
        <v>4.5</v>
      </c>
    </row>
    <row r="45" spans="1:4">
      <c r="A45" s="79" t="s">
        <v>54</v>
      </c>
      <c r="B45" s="79" t="s">
        <v>144</v>
      </c>
      <c r="C45" s="158">
        <v>6.6</v>
      </c>
      <c r="D45" s="158">
        <v>4.9000000000000004</v>
      </c>
    </row>
    <row r="46" spans="1:4">
      <c r="A46" s="79" t="s">
        <v>54</v>
      </c>
      <c r="B46" s="79" t="s">
        <v>145</v>
      </c>
      <c r="C46" s="158">
        <v>5</v>
      </c>
      <c r="D46" s="158">
        <v>5.0999999999999996</v>
      </c>
    </row>
    <row r="47" spans="1:4">
      <c r="A47" s="79" t="s">
        <v>54</v>
      </c>
      <c r="B47" s="79" t="s">
        <v>146</v>
      </c>
      <c r="C47" s="158">
        <v>5.5</v>
      </c>
      <c r="D47" s="158">
        <v>5.2</v>
      </c>
    </row>
    <row r="48" spans="1:4">
      <c r="A48" s="79" t="s">
        <v>54</v>
      </c>
      <c r="B48" s="79" t="s">
        <v>147</v>
      </c>
      <c r="C48" s="158">
        <v>4.5999999999999996</v>
      </c>
      <c r="D48" s="158">
        <v>5.0999999999999996</v>
      </c>
    </row>
    <row r="49" spans="1:4">
      <c r="A49" s="79" t="s">
        <v>54</v>
      </c>
      <c r="B49" s="79" t="s">
        <v>148</v>
      </c>
      <c r="C49" s="158">
        <v>8.4</v>
      </c>
      <c r="D49" s="158">
        <v>5.5</v>
      </c>
    </row>
    <row r="50" spans="1:4">
      <c r="A50" s="79" t="s">
        <v>54</v>
      </c>
      <c r="B50" s="79" t="s">
        <v>149</v>
      </c>
      <c r="C50" s="158">
        <v>9.3000000000000007</v>
      </c>
      <c r="D50" s="158">
        <v>6</v>
      </c>
    </row>
    <row r="51" spans="1:4">
      <c r="A51" s="79" t="s">
        <v>54</v>
      </c>
      <c r="B51" s="79" t="s">
        <v>150</v>
      </c>
      <c r="C51" s="158">
        <v>12.2</v>
      </c>
      <c r="D51" s="158">
        <v>6.6</v>
      </c>
    </row>
    <row r="52" spans="1:4">
      <c r="A52" s="79" t="s">
        <v>54</v>
      </c>
      <c r="B52" s="79" t="s">
        <v>151</v>
      </c>
      <c r="C52" s="158">
        <v>13.2</v>
      </c>
      <c r="D52" s="158">
        <v>7.4</v>
      </c>
    </row>
    <row r="53" spans="1:4">
      <c r="A53" s="79" t="s">
        <v>54</v>
      </c>
      <c r="B53" s="79" t="s">
        <v>152</v>
      </c>
      <c r="C53" s="158">
        <v>13.1</v>
      </c>
      <c r="D53" s="158">
        <v>7.9</v>
      </c>
    </row>
    <row r="54" spans="1:4">
      <c r="A54" s="79" t="s">
        <v>77</v>
      </c>
      <c r="B54" s="79" t="s">
        <v>141</v>
      </c>
      <c r="C54" s="158">
        <v>15.9</v>
      </c>
      <c r="D54" s="158">
        <v>8.9</v>
      </c>
    </row>
    <row r="55" spans="1:4">
      <c r="A55" s="79" t="s">
        <v>54</v>
      </c>
      <c r="B55" s="79" t="s">
        <v>142</v>
      </c>
      <c r="C55" s="158">
        <v>14.6</v>
      </c>
      <c r="D55" s="158">
        <v>9.6</v>
      </c>
    </row>
    <row r="56" spans="1:4">
      <c r="A56" s="79" t="s">
        <v>54</v>
      </c>
      <c r="B56" s="79" t="s">
        <v>143</v>
      </c>
      <c r="C56" s="158">
        <v>16.8</v>
      </c>
      <c r="D56" s="158">
        <v>10.5</v>
      </c>
    </row>
    <row r="57" spans="1:4">
      <c r="A57" s="79" t="s">
        <v>54</v>
      </c>
      <c r="B57" s="79" t="s">
        <v>144</v>
      </c>
      <c r="C57" s="158">
        <v>15.1</v>
      </c>
      <c r="D57" s="158">
        <v>11.2</v>
      </c>
    </row>
    <row r="58" spans="1:4">
      <c r="A58" s="79" t="s">
        <v>54</v>
      </c>
      <c r="B58" s="79" t="s">
        <v>145</v>
      </c>
      <c r="C58" s="158">
        <v>14.7</v>
      </c>
      <c r="D58" s="158">
        <v>12</v>
      </c>
    </row>
    <row r="59" spans="1:4">
      <c r="A59" s="79" t="s">
        <v>54</v>
      </c>
      <c r="B59" s="79" t="s">
        <v>146</v>
      </c>
      <c r="C59" s="158">
        <v>12.9</v>
      </c>
      <c r="D59" s="158">
        <v>12.6</v>
      </c>
    </row>
    <row r="60" spans="1:4">
      <c r="A60" s="79" t="s">
        <v>54</v>
      </c>
      <c r="B60" s="79" t="s">
        <v>147</v>
      </c>
      <c r="C60" s="158">
        <v>14.9</v>
      </c>
      <c r="D60" s="158">
        <v>13.4</v>
      </c>
    </row>
    <row r="61" spans="1:4">
      <c r="A61" s="79" t="s">
        <v>54</v>
      </c>
      <c r="B61" s="79" t="s">
        <v>148</v>
      </c>
      <c r="C61" s="158">
        <v>11.3</v>
      </c>
      <c r="D61" s="158">
        <v>13.7</v>
      </c>
    </row>
    <row r="62" spans="1:4">
      <c r="A62" s="79" t="s">
        <v>54</v>
      </c>
      <c r="B62" s="79" t="s">
        <v>149</v>
      </c>
      <c r="C62" s="158">
        <v>9.9</v>
      </c>
      <c r="D62" s="158">
        <v>13.7</v>
      </c>
    </row>
    <row r="63" spans="1:4">
      <c r="A63" s="79" t="s">
        <v>54</v>
      </c>
      <c r="B63" s="79" t="s">
        <v>150</v>
      </c>
      <c r="C63" s="158">
        <v>7.9</v>
      </c>
      <c r="D63" s="158">
        <v>13.4</v>
      </c>
    </row>
    <row r="64" spans="1:4">
      <c r="A64" s="79" t="s">
        <v>54</v>
      </c>
      <c r="B64" s="79" t="s">
        <v>151</v>
      </c>
      <c r="C64" s="158">
        <v>6.7</v>
      </c>
      <c r="D64" s="158">
        <v>12.8</v>
      </c>
    </row>
    <row r="65" spans="1:4">
      <c r="A65" s="79" t="s">
        <v>54</v>
      </c>
      <c r="B65" s="79" t="s">
        <v>152</v>
      </c>
      <c r="C65" s="158">
        <v>7</v>
      </c>
      <c r="D65" s="158">
        <v>12.3</v>
      </c>
    </row>
    <row r="66" spans="1:4">
      <c r="A66" s="79" t="s">
        <v>78</v>
      </c>
      <c r="B66" s="79" t="s">
        <v>141</v>
      </c>
      <c r="C66" s="158">
        <v>5.6</v>
      </c>
      <c r="D66" s="158">
        <v>11.5</v>
      </c>
    </row>
    <row r="67" spans="1:4">
      <c r="A67" s="79" t="s">
        <v>54</v>
      </c>
      <c r="B67" s="79" t="s">
        <v>142</v>
      </c>
      <c r="C67" s="158">
        <v>6</v>
      </c>
      <c r="D67" s="158">
        <v>10.7</v>
      </c>
    </row>
    <row r="68" spans="1:4">
      <c r="A68" s="79" t="s">
        <v>54</v>
      </c>
      <c r="B68" s="79" t="s">
        <v>143</v>
      </c>
      <c r="C68" s="158">
        <v>3.7</v>
      </c>
      <c r="D68" s="158">
        <v>9.6</v>
      </c>
    </row>
    <row r="69" spans="1:4">
      <c r="A69" s="79" t="s">
        <v>54</v>
      </c>
      <c r="B69" s="79" t="s">
        <v>144</v>
      </c>
      <c r="C69" s="158">
        <v>5.0999999999999996</v>
      </c>
      <c r="D69" s="158">
        <v>8.8000000000000007</v>
      </c>
    </row>
    <row r="70" spans="1:4">
      <c r="A70" s="79" t="s">
        <v>54</v>
      </c>
      <c r="B70" s="79" t="s">
        <v>145</v>
      </c>
      <c r="C70" s="158">
        <v>7.9</v>
      </c>
      <c r="D70" s="158">
        <v>8.1999999999999993</v>
      </c>
    </row>
    <row r="71" spans="1:4">
      <c r="A71" s="79" t="s">
        <v>54</v>
      </c>
      <c r="B71" s="79" t="s">
        <v>146</v>
      </c>
      <c r="C71" s="158">
        <v>8.6999999999999993</v>
      </c>
      <c r="D71" s="158">
        <v>7.9</v>
      </c>
    </row>
    <row r="72" spans="1:4">
      <c r="A72" s="79" t="s">
        <v>54</v>
      </c>
      <c r="B72" s="79" t="s">
        <v>147</v>
      </c>
      <c r="C72" s="158">
        <v>9.4</v>
      </c>
      <c r="D72" s="158">
        <v>7.4</v>
      </c>
    </row>
    <row r="73" spans="1:4">
      <c r="A73" s="79" t="s">
        <v>54</v>
      </c>
      <c r="B73" s="79" t="s">
        <v>148</v>
      </c>
      <c r="C73" s="158">
        <v>11.2</v>
      </c>
      <c r="D73" s="158">
        <v>7.4</v>
      </c>
    </row>
    <row r="74" spans="1:4">
      <c r="A74" s="79" t="s">
        <v>54</v>
      </c>
      <c r="B74" s="79" t="s">
        <v>149</v>
      </c>
      <c r="C74" s="158">
        <v>11.9</v>
      </c>
      <c r="D74" s="158">
        <v>7.6</v>
      </c>
    </row>
    <row r="75" spans="1:4">
      <c r="A75" s="79" t="s">
        <v>54</v>
      </c>
      <c r="B75" s="79" t="s">
        <v>150</v>
      </c>
      <c r="C75" s="158">
        <v>10.8</v>
      </c>
      <c r="D75" s="158">
        <v>7.8</v>
      </c>
    </row>
    <row r="76" spans="1:4">
      <c r="A76" s="79" t="s">
        <v>54</v>
      </c>
      <c r="B76" s="79" t="s">
        <v>151</v>
      </c>
      <c r="C76" s="158">
        <v>9.8000000000000007</v>
      </c>
      <c r="D76" s="158">
        <v>8.1</v>
      </c>
    </row>
    <row r="77" spans="1:4">
      <c r="A77" s="79" t="s">
        <v>54</v>
      </c>
      <c r="B77" s="79" t="s">
        <v>152</v>
      </c>
      <c r="C77" s="158">
        <v>8.9</v>
      </c>
      <c r="D77" s="158">
        <v>8.1999999999999993</v>
      </c>
    </row>
    <row r="78" spans="1:4">
      <c r="A78" s="79" t="s">
        <v>79</v>
      </c>
      <c r="B78" s="79" t="s">
        <v>141</v>
      </c>
      <c r="C78" s="158">
        <v>11.4</v>
      </c>
      <c r="D78" s="158">
        <v>8.6999999999999993</v>
      </c>
    </row>
    <row r="79" spans="1:4">
      <c r="A79" s="79" t="s">
        <v>54</v>
      </c>
      <c r="B79" s="79" t="s">
        <v>142</v>
      </c>
      <c r="C79" s="158">
        <v>11.7</v>
      </c>
      <c r="D79" s="158">
        <v>9.1999999999999993</v>
      </c>
    </row>
    <row r="80" spans="1:4">
      <c r="A80" s="79" t="s">
        <v>54</v>
      </c>
      <c r="B80" s="79" t="s">
        <v>143</v>
      </c>
      <c r="C80" s="158">
        <v>12.7</v>
      </c>
      <c r="D80" s="158">
        <v>10</v>
      </c>
    </row>
    <row r="81" spans="1:4">
      <c r="A81" s="79" t="s">
        <v>54</v>
      </c>
      <c r="B81" s="79" t="s">
        <v>144</v>
      </c>
      <c r="C81" s="158">
        <v>14.2</v>
      </c>
      <c r="D81" s="158">
        <v>10.7</v>
      </c>
    </row>
    <row r="82" spans="1:4">
      <c r="A82" s="79" t="s">
        <v>54</v>
      </c>
      <c r="B82" s="79" t="s">
        <v>145</v>
      </c>
      <c r="C82" s="158">
        <v>12.6</v>
      </c>
      <c r="D82" s="158">
        <v>11.1</v>
      </c>
    </row>
    <row r="83" spans="1:4">
      <c r="A83" s="79" t="s">
        <v>54</v>
      </c>
      <c r="B83" s="79" t="s">
        <v>146</v>
      </c>
      <c r="C83" s="158">
        <v>11.8</v>
      </c>
      <c r="D83" s="158">
        <v>11.4</v>
      </c>
    </row>
    <row r="84" spans="1:4">
      <c r="A84" s="79" t="s">
        <v>54</v>
      </c>
      <c r="B84" s="79" t="s">
        <v>147</v>
      </c>
      <c r="C84" s="158">
        <v>9.8000000000000007</v>
      </c>
      <c r="D84" s="158">
        <v>11.4</v>
      </c>
    </row>
    <row r="85" spans="1:4">
      <c r="A85" s="79" t="s">
        <v>54</v>
      </c>
      <c r="B85" s="79" t="s">
        <v>148</v>
      </c>
      <c r="C85" s="158">
        <v>7</v>
      </c>
      <c r="D85" s="158">
        <v>11.1</v>
      </c>
    </row>
    <row r="86" spans="1:4">
      <c r="A86" s="79" t="s">
        <v>54</v>
      </c>
      <c r="B86" s="79" t="s">
        <v>149</v>
      </c>
      <c r="C86" s="158">
        <v>7.1</v>
      </c>
      <c r="D86" s="158">
        <v>10.7</v>
      </c>
    </row>
    <row r="87" spans="1:4">
      <c r="A87" s="79" t="s">
        <v>54</v>
      </c>
      <c r="B87" s="79" t="s">
        <v>150</v>
      </c>
      <c r="C87" s="158">
        <v>6.6</v>
      </c>
      <c r="D87" s="158">
        <v>10.3</v>
      </c>
    </row>
    <row r="88" spans="1:4">
      <c r="A88" s="79" t="s">
        <v>54</v>
      </c>
      <c r="B88" s="79" t="s">
        <v>151</v>
      </c>
      <c r="C88" s="158">
        <v>5.3</v>
      </c>
      <c r="D88" s="158">
        <v>9.9</v>
      </c>
    </row>
    <row r="89" spans="1:4">
      <c r="A89" s="79" t="s">
        <v>54</v>
      </c>
      <c r="B89" s="79" t="s">
        <v>152</v>
      </c>
      <c r="C89" s="158">
        <v>5.3</v>
      </c>
      <c r="D89" s="158">
        <v>9.6</v>
      </c>
    </row>
    <row r="90" spans="1:4">
      <c r="A90" s="79" t="s">
        <v>80</v>
      </c>
      <c r="B90" s="79" t="s">
        <v>141</v>
      </c>
      <c r="C90" s="158">
        <v>2.6</v>
      </c>
      <c r="D90" s="158">
        <v>8.9</v>
      </c>
    </row>
    <row r="91" spans="1:4">
      <c r="A91" s="79" t="s">
        <v>54</v>
      </c>
      <c r="B91" s="79" t="s">
        <v>142</v>
      </c>
      <c r="C91" s="158">
        <v>2.7</v>
      </c>
      <c r="D91" s="158">
        <v>8.1999999999999993</v>
      </c>
    </row>
    <row r="92" spans="1:4">
      <c r="A92" s="79" t="s">
        <v>54</v>
      </c>
      <c r="B92" s="79" t="s">
        <v>143</v>
      </c>
      <c r="C92" s="158">
        <v>2.8</v>
      </c>
      <c r="D92" s="158">
        <v>7.3</v>
      </c>
    </row>
    <row r="93" spans="1:4">
      <c r="A93" s="79" t="s">
        <v>54</v>
      </c>
      <c r="B93" s="79" t="s">
        <v>144</v>
      </c>
      <c r="C93" s="158">
        <v>-2.1</v>
      </c>
      <c r="D93" s="158">
        <v>6</v>
      </c>
    </row>
    <row r="94" spans="1:4">
      <c r="A94" s="79" t="s">
        <v>54</v>
      </c>
      <c r="B94" s="79" t="s">
        <v>145</v>
      </c>
      <c r="C94" s="158">
        <v>-4.8</v>
      </c>
      <c r="D94" s="158">
        <v>4.5</v>
      </c>
    </row>
    <row r="95" spans="1:4">
      <c r="A95" s="79" t="s">
        <v>54</v>
      </c>
      <c r="B95" s="79" t="s">
        <v>146</v>
      </c>
      <c r="C95" s="158">
        <v>-4.7</v>
      </c>
      <c r="D95" s="158">
        <v>3.2</v>
      </c>
    </row>
    <row r="96" spans="1:4">
      <c r="A96" s="79" t="s">
        <v>54</v>
      </c>
      <c r="B96" s="79" t="s">
        <v>147</v>
      </c>
      <c r="C96" s="158">
        <v>-6</v>
      </c>
      <c r="D96" s="158">
        <v>1.8</v>
      </c>
    </row>
    <row r="97" spans="1:4">
      <c r="A97" s="79" t="s">
        <v>54</v>
      </c>
      <c r="B97" s="79" t="s">
        <v>148</v>
      </c>
      <c r="C97" s="158">
        <v>-4.5999999999999996</v>
      </c>
      <c r="D97" s="158">
        <v>0.9</v>
      </c>
    </row>
    <row r="98" spans="1:4">
      <c r="A98" s="79" t="s">
        <v>54</v>
      </c>
      <c r="B98" s="79" t="s">
        <v>149</v>
      </c>
      <c r="C98" s="158">
        <v>-5.0999999999999996</v>
      </c>
      <c r="D98" s="158">
        <v>-0.2</v>
      </c>
    </row>
    <row r="99" spans="1:4">
      <c r="A99" s="79" t="s">
        <v>54</v>
      </c>
      <c r="B99" s="79" t="s">
        <v>150</v>
      </c>
      <c r="C99" s="158">
        <v>-5.6</v>
      </c>
      <c r="D99" s="158">
        <v>-1.2</v>
      </c>
    </row>
    <row r="100" spans="1:4">
      <c r="A100" s="79" t="s">
        <v>54</v>
      </c>
      <c r="B100" s="79" t="s">
        <v>151</v>
      </c>
      <c r="C100" s="158">
        <v>-3.4</v>
      </c>
      <c r="D100" s="158">
        <v>-1.9</v>
      </c>
    </row>
    <row r="101" spans="1:4">
      <c r="A101" s="79" t="s">
        <v>54</v>
      </c>
      <c r="B101" s="79" t="s">
        <v>152</v>
      </c>
      <c r="C101" s="158">
        <v>-2.6</v>
      </c>
      <c r="D101" s="158">
        <v>-2.6</v>
      </c>
    </row>
    <row r="102" spans="1:4">
      <c r="A102" s="79" t="s">
        <v>611</v>
      </c>
      <c r="B102" s="79" t="s">
        <v>141</v>
      </c>
      <c r="C102" s="158">
        <v>0</v>
      </c>
      <c r="D102" s="158">
        <v>-2.8</v>
      </c>
    </row>
    <row r="103" spans="1:4">
      <c r="A103" s="79" t="s">
        <v>54</v>
      </c>
      <c r="B103" s="79" t="s">
        <v>142</v>
      </c>
      <c r="C103" s="158">
        <v>2.5</v>
      </c>
      <c r="D103" s="158">
        <v>-2.8</v>
      </c>
    </row>
    <row r="104" spans="1:4">
      <c r="A104" s="79" t="s">
        <v>54</v>
      </c>
      <c r="B104" s="79" t="s">
        <v>143</v>
      </c>
      <c r="C104" s="158">
        <v>1.7</v>
      </c>
      <c r="D104" s="158">
        <v>-2.9</v>
      </c>
    </row>
    <row r="105" spans="1:4">
      <c r="A105" s="79" t="s">
        <v>54</v>
      </c>
      <c r="B105" s="79" t="s">
        <v>144</v>
      </c>
      <c r="C105" s="158">
        <v>5.0999999999999996</v>
      </c>
      <c r="D105" s="158">
        <v>-2.2999999999999998</v>
      </c>
    </row>
    <row r="106" spans="1:4">
      <c r="A106" s="79" t="s">
        <v>54</v>
      </c>
      <c r="B106" s="79" t="s">
        <v>145</v>
      </c>
      <c r="C106" s="158">
        <v>7.3</v>
      </c>
      <c r="D106" s="158">
        <v>-1.3</v>
      </c>
    </row>
  </sheetData>
  <mergeCells count="1">
    <mergeCell ref="H1:I1"/>
  </mergeCells>
  <hyperlinks>
    <hyperlink ref="H1:I1" location="Index!A1" display="Regresar al Índice" xr:uid="{00000000-0004-0000-9500-000000000000}"/>
  </hyperlink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139"/>
  <dimension ref="A1:I24"/>
  <sheetViews>
    <sheetView zoomScale="106" zoomScaleNormal="106" workbookViewId="0">
      <selection activeCell="B19" sqref="B19"/>
    </sheetView>
  </sheetViews>
  <sheetFormatPr baseColWidth="10" defaultColWidth="9.140625" defaultRowHeight="12"/>
  <cols>
    <col min="1" max="16384" width="9.140625" style="79"/>
  </cols>
  <sheetData>
    <row r="1" spans="1:9" ht="15">
      <c r="A1" s="1" t="s">
        <v>1904</v>
      </c>
      <c r="H1" s="688" t="s">
        <v>38</v>
      </c>
      <c r="I1" s="688"/>
    </row>
    <row r="2" spans="1:9">
      <c r="A2" s="79" t="s">
        <v>905</v>
      </c>
    </row>
    <row r="5" spans="1:9">
      <c r="A5" s="79" t="s">
        <v>2</v>
      </c>
      <c r="B5" s="79" t="s">
        <v>910</v>
      </c>
    </row>
    <row r="6" spans="1:9">
      <c r="A6" s="79" t="s">
        <v>17</v>
      </c>
      <c r="B6" s="158">
        <v>0.2</v>
      </c>
    </row>
    <row r="7" spans="1:9">
      <c r="A7" s="79" t="s">
        <v>31</v>
      </c>
      <c r="B7" s="158">
        <v>0.7</v>
      </c>
    </row>
    <row r="8" spans="1:9">
      <c r="A8" s="79" t="s">
        <v>32</v>
      </c>
      <c r="B8" s="158">
        <v>0.7</v>
      </c>
    </row>
    <row r="9" spans="1:9">
      <c r="A9" s="79" t="s">
        <v>9</v>
      </c>
      <c r="B9" s="158">
        <v>1.1000000000000001</v>
      </c>
    </row>
    <row r="10" spans="1:9">
      <c r="A10" s="79" t="s">
        <v>26</v>
      </c>
      <c r="B10" s="158">
        <v>1.4</v>
      </c>
    </row>
    <row r="11" spans="1:9">
      <c r="A11" s="79" t="s">
        <v>12</v>
      </c>
      <c r="B11" s="158">
        <v>1.5</v>
      </c>
    </row>
    <row r="12" spans="1:9">
      <c r="A12" s="79" t="s">
        <v>3</v>
      </c>
      <c r="B12" s="158">
        <v>2</v>
      </c>
    </row>
    <row r="13" spans="1:9">
      <c r="A13" s="79" t="s">
        <v>22</v>
      </c>
      <c r="B13" s="158">
        <v>2.5</v>
      </c>
    </row>
    <row r="14" spans="1:9">
      <c r="A14" s="79" t="s">
        <v>25</v>
      </c>
      <c r="B14" s="158">
        <v>2.8</v>
      </c>
    </row>
    <row r="15" spans="1:9">
      <c r="A15" s="79" t="s">
        <v>23</v>
      </c>
      <c r="B15" s="158">
        <v>3.4</v>
      </c>
    </row>
    <row r="16" spans="1:9">
      <c r="A16" s="79" t="s">
        <v>13</v>
      </c>
      <c r="B16" s="158">
        <v>4.5</v>
      </c>
    </row>
    <row r="17" spans="1:2">
      <c r="A17" s="79" t="s">
        <v>14</v>
      </c>
      <c r="B17" s="158">
        <v>5.8</v>
      </c>
    </row>
    <row r="18" spans="1:2">
      <c r="A18" s="79" t="s">
        <v>27</v>
      </c>
      <c r="B18" s="158">
        <v>6.1</v>
      </c>
    </row>
    <row r="19" spans="1:2">
      <c r="A19" s="79" t="s">
        <v>0</v>
      </c>
      <c r="B19" s="158">
        <v>6.7</v>
      </c>
    </row>
    <row r="20" spans="1:2">
      <c r="A20" s="79" t="s">
        <v>29</v>
      </c>
      <c r="B20" s="158">
        <v>8.4</v>
      </c>
    </row>
    <row r="21" spans="1:2">
      <c r="A21" s="79" t="s">
        <v>10</v>
      </c>
      <c r="B21" s="158">
        <v>8.6999999999999993</v>
      </c>
    </row>
    <row r="22" spans="1:2">
      <c r="A22" s="79" t="s">
        <v>20</v>
      </c>
      <c r="B22" s="158">
        <v>10.199999999999999</v>
      </c>
    </row>
    <row r="23" spans="1:2">
      <c r="A23" s="79" t="s">
        <v>4</v>
      </c>
      <c r="B23" s="158">
        <v>13.3</v>
      </c>
    </row>
    <row r="24" spans="1:2">
      <c r="A24" s="79" t="s">
        <v>8</v>
      </c>
      <c r="B24" s="158">
        <v>13.7</v>
      </c>
    </row>
  </sheetData>
  <mergeCells count="1">
    <mergeCell ref="H1:I1"/>
  </mergeCells>
  <hyperlinks>
    <hyperlink ref="H1:I1" location="Index!A1" display="Regresar al Índice" xr:uid="{00000000-0004-0000-9600-000000000000}"/>
  </hyperlink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62093-6E6E-4E0D-815C-953CF8A32341}">
  <sheetPr codeName="Hoja174"/>
  <dimension ref="A1:I84"/>
  <sheetViews>
    <sheetView workbookViewId="0">
      <selection activeCell="B19" sqref="B19"/>
    </sheetView>
  </sheetViews>
  <sheetFormatPr baseColWidth="10" defaultRowHeight="12"/>
  <cols>
    <col min="1" max="3" width="11.42578125" style="149"/>
    <col min="4" max="4" width="11.42578125" style="151"/>
    <col min="5" max="5" width="11.42578125" style="152"/>
    <col min="6" max="16384" width="11.42578125" style="149"/>
  </cols>
  <sheetData>
    <row r="1" spans="1:9" ht="15">
      <c r="A1" s="1" t="s">
        <v>1905</v>
      </c>
      <c r="H1" s="688" t="s">
        <v>38</v>
      </c>
      <c r="I1" s="688"/>
    </row>
    <row r="5" spans="1:9">
      <c r="A5" s="149" t="s">
        <v>618</v>
      </c>
      <c r="D5" s="151" t="s">
        <v>521</v>
      </c>
      <c r="E5" s="152" t="s">
        <v>924</v>
      </c>
    </row>
    <row r="6" spans="1:9">
      <c r="A6" s="153">
        <v>41974</v>
      </c>
      <c r="B6" s="154">
        <v>2014</v>
      </c>
      <c r="C6" s="149" t="s">
        <v>902</v>
      </c>
      <c r="D6" s="155"/>
      <c r="E6" s="152">
        <v>124.37519</v>
      </c>
    </row>
    <row r="7" spans="1:9">
      <c r="A7" s="153">
        <v>42005</v>
      </c>
      <c r="B7" s="154">
        <v>2015</v>
      </c>
      <c r="C7" s="149" t="s">
        <v>894</v>
      </c>
      <c r="D7" s="155">
        <f>E7/E6-1</f>
        <v>-0.15363369495154144</v>
      </c>
      <c r="E7" s="152">
        <v>105.26697</v>
      </c>
    </row>
    <row r="8" spans="1:9">
      <c r="A8" s="153">
        <v>42036</v>
      </c>
      <c r="B8" s="154"/>
      <c r="C8" s="149" t="s">
        <v>895</v>
      </c>
      <c r="D8" s="155">
        <f t="shared" ref="D8:D71" si="0">E8/E7-1</f>
        <v>-3.9658213777787998E-2</v>
      </c>
      <c r="E8" s="152">
        <v>101.09227</v>
      </c>
    </row>
    <row r="9" spans="1:9">
      <c r="A9" s="153">
        <v>42064</v>
      </c>
      <c r="B9" s="154"/>
      <c r="C9" s="149" t="s">
        <v>803</v>
      </c>
      <c r="D9" s="155">
        <f t="shared" si="0"/>
        <v>5.7000698470812905E-2</v>
      </c>
      <c r="E9" s="152">
        <v>106.8546</v>
      </c>
    </row>
    <row r="10" spans="1:9">
      <c r="A10" s="153">
        <v>42095</v>
      </c>
      <c r="B10" s="154"/>
      <c r="C10" s="149" t="s">
        <v>879</v>
      </c>
      <c r="D10" s="155">
        <f t="shared" si="0"/>
        <v>-4.9220061653873715E-2</v>
      </c>
      <c r="E10" s="152">
        <v>101.59520999999999</v>
      </c>
    </row>
    <row r="11" spans="1:9">
      <c r="A11" s="153">
        <v>42125</v>
      </c>
      <c r="B11" s="154"/>
      <c r="C11" s="149" t="s">
        <v>893</v>
      </c>
      <c r="D11" s="155">
        <f t="shared" si="0"/>
        <v>6.3697195960321418E-2</v>
      </c>
      <c r="E11" s="152">
        <v>108.06654</v>
      </c>
    </row>
    <row r="12" spans="1:9">
      <c r="A12" s="153">
        <v>42156</v>
      </c>
      <c r="B12" s="154"/>
      <c r="C12" s="149" t="s">
        <v>896</v>
      </c>
      <c r="D12" s="155">
        <f t="shared" si="0"/>
        <v>6.4935177900578678E-2</v>
      </c>
      <c r="E12" s="152">
        <v>115.08386</v>
      </c>
    </row>
    <row r="13" spans="1:9">
      <c r="A13" s="153">
        <v>42186</v>
      </c>
      <c r="B13" s="154"/>
      <c r="C13" s="149" t="s">
        <v>897</v>
      </c>
      <c r="D13" s="155">
        <f t="shared" si="0"/>
        <v>-2.9115290363045387E-3</v>
      </c>
      <c r="E13" s="152">
        <v>114.74879</v>
      </c>
    </row>
    <row r="14" spans="1:9">
      <c r="A14" s="153">
        <v>42217</v>
      </c>
      <c r="B14" s="154"/>
      <c r="C14" s="149" t="s">
        <v>898</v>
      </c>
      <c r="D14" s="155">
        <f t="shared" si="0"/>
        <v>6.0462511195107371E-3</v>
      </c>
      <c r="E14" s="152">
        <v>115.44259</v>
      </c>
    </row>
    <row r="15" spans="1:9">
      <c r="A15" s="153">
        <v>42248</v>
      </c>
      <c r="B15" s="154"/>
      <c r="C15" s="149" t="s">
        <v>899</v>
      </c>
      <c r="D15" s="155">
        <f t="shared" si="0"/>
        <v>-1.3805650063810848E-2</v>
      </c>
      <c r="E15" s="152">
        <v>113.84883000000001</v>
      </c>
    </row>
    <row r="16" spans="1:9">
      <c r="A16" s="153">
        <v>42278</v>
      </c>
      <c r="B16" s="154"/>
      <c r="C16" s="149" t="s">
        <v>900</v>
      </c>
      <c r="D16" s="155">
        <f t="shared" si="0"/>
        <v>3.9521706108003096E-2</v>
      </c>
      <c r="E16" s="152">
        <v>118.34833</v>
      </c>
    </row>
    <row r="17" spans="1:5">
      <c r="A17" s="153">
        <v>42309</v>
      </c>
      <c r="B17" s="154"/>
      <c r="C17" s="149" t="s">
        <v>901</v>
      </c>
      <c r="D17" s="155">
        <f t="shared" si="0"/>
        <v>3.5678154478394397E-2</v>
      </c>
      <c r="E17" s="152">
        <v>122.57078</v>
      </c>
    </row>
    <row r="18" spans="1:5">
      <c r="A18" s="153">
        <v>42339</v>
      </c>
      <c r="B18" s="154"/>
      <c r="C18" s="149" t="s">
        <v>902</v>
      </c>
      <c r="D18" s="155">
        <f t="shared" si="0"/>
        <v>2.9764679640612579E-2</v>
      </c>
      <c r="E18" s="152">
        <v>126.21906</v>
      </c>
    </row>
    <row r="19" spans="1:5">
      <c r="A19" s="153">
        <v>42370</v>
      </c>
      <c r="B19" s="154">
        <v>2016</v>
      </c>
      <c r="C19" s="149" t="s">
        <v>894</v>
      </c>
      <c r="D19" s="155">
        <f t="shared" si="0"/>
        <v>-0.10932112788670745</v>
      </c>
      <c r="E19" s="152">
        <v>112.42064999999999</v>
      </c>
    </row>
    <row r="20" spans="1:5">
      <c r="A20" s="153">
        <v>42401</v>
      </c>
      <c r="B20" s="154"/>
      <c r="C20" s="149" t="s">
        <v>895</v>
      </c>
      <c r="D20" s="155">
        <f t="shared" si="0"/>
        <v>-1.6418335955182606E-2</v>
      </c>
      <c r="E20" s="152">
        <v>110.57489</v>
      </c>
    </row>
    <row r="21" spans="1:5">
      <c r="A21" s="153">
        <v>42430</v>
      </c>
      <c r="B21" s="154"/>
      <c r="C21" s="149" t="s">
        <v>803</v>
      </c>
      <c r="D21" s="155">
        <f t="shared" si="0"/>
        <v>4.4961473622085357E-2</v>
      </c>
      <c r="E21" s="152">
        <v>115.54649999999999</v>
      </c>
    </row>
    <row r="22" spans="1:5">
      <c r="A22" s="153">
        <v>42461</v>
      </c>
      <c r="B22" s="154"/>
      <c r="C22" s="149" t="s">
        <v>879</v>
      </c>
      <c r="D22" s="155">
        <f t="shared" si="0"/>
        <v>3.0719753519145909E-2</v>
      </c>
      <c r="E22" s="152">
        <v>119.09605999999999</v>
      </c>
    </row>
    <row r="23" spans="1:5">
      <c r="A23" s="153">
        <v>42491</v>
      </c>
      <c r="B23" s="154"/>
      <c r="C23" s="149" t="s">
        <v>893</v>
      </c>
      <c r="D23" s="155">
        <f t="shared" si="0"/>
        <v>-1.6310867042956811E-2</v>
      </c>
      <c r="E23" s="152">
        <v>117.15349999999999</v>
      </c>
    </row>
    <row r="24" spans="1:5">
      <c r="A24" s="153">
        <v>42522</v>
      </c>
      <c r="B24" s="154"/>
      <c r="C24" s="149" t="s">
        <v>896</v>
      </c>
      <c r="D24" s="155">
        <f t="shared" si="0"/>
        <v>3.5354385485709017E-2</v>
      </c>
      <c r="E24" s="152">
        <v>121.29539</v>
      </c>
    </row>
    <row r="25" spans="1:5">
      <c r="A25" s="153">
        <v>42552</v>
      </c>
      <c r="B25" s="154"/>
      <c r="C25" s="149" t="s">
        <v>897</v>
      </c>
      <c r="D25" s="155">
        <f t="shared" si="0"/>
        <v>-4.724400490406111E-2</v>
      </c>
      <c r="E25" s="152">
        <v>115.56491</v>
      </c>
    </row>
    <row r="26" spans="1:5">
      <c r="A26" s="153">
        <v>42583</v>
      </c>
      <c r="B26" s="154"/>
      <c r="C26" s="149" t="s">
        <v>898</v>
      </c>
      <c r="D26" s="155">
        <f t="shared" si="0"/>
        <v>6.4294516389101108E-2</v>
      </c>
      <c r="E26" s="152">
        <v>122.99509999999999</v>
      </c>
    </row>
    <row r="27" spans="1:5">
      <c r="A27" s="153">
        <v>42614</v>
      </c>
      <c r="B27" s="154"/>
      <c r="C27" s="149" t="s">
        <v>899</v>
      </c>
      <c r="D27" s="155">
        <f t="shared" si="0"/>
        <v>-5.0343712879618696E-2</v>
      </c>
      <c r="E27" s="152">
        <v>116.80307000000001</v>
      </c>
    </row>
    <row r="28" spans="1:5">
      <c r="A28" s="153">
        <v>42644</v>
      </c>
      <c r="B28" s="154"/>
      <c r="C28" s="149" t="s">
        <v>900</v>
      </c>
      <c r="D28" s="155">
        <f t="shared" si="0"/>
        <v>2.0479855538043656E-2</v>
      </c>
      <c r="E28" s="152">
        <v>119.19517999999999</v>
      </c>
    </row>
    <row r="29" spans="1:5">
      <c r="A29" s="153">
        <v>42675</v>
      </c>
      <c r="B29" s="154"/>
      <c r="C29" s="149" t="s">
        <v>901</v>
      </c>
      <c r="D29" s="155">
        <f t="shared" si="0"/>
        <v>6.5083168631483446E-3</v>
      </c>
      <c r="E29" s="152">
        <v>119.97094</v>
      </c>
    </row>
    <row r="30" spans="1:5">
      <c r="A30" s="153">
        <v>42705</v>
      </c>
      <c r="B30" s="154"/>
      <c r="C30" s="149" t="s">
        <v>902</v>
      </c>
      <c r="D30" s="155">
        <f t="shared" si="0"/>
        <v>9.8954880240164744E-2</v>
      </c>
      <c r="E30" s="152">
        <v>131.84264999999999</v>
      </c>
    </row>
    <row r="31" spans="1:5">
      <c r="A31" s="153">
        <v>42736</v>
      </c>
      <c r="B31" s="154">
        <v>2017</v>
      </c>
      <c r="C31" s="149" t="s">
        <v>894</v>
      </c>
      <c r="D31" s="155">
        <f t="shared" si="0"/>
        <v>-0.12021542346122438</v>
      </c>
      <c r="E31" s="152">
        <v>115.99312999999999</v>
      </c>
    </row>
    <row r="32" spans="1:5">
      <c r="A32" s="153">
        <v>42767</v>
      </c>
      <c r="B32" s="154"/>
      <c r="C32" s="149" t="s">
        <v>895</v>
      </c>
      <c r="D32" s="155">
        <f t="shared" si="0"/>
        <v>-4.8447610647285644E-2</v>
      </c>
      <c r="E32" s="152">
        <v>110.37354000000001</v>
      </c>
    </row>
    <row r="33" spans="1:5">
      <c r="A33" s="153">
        <v>42795</v>
      </c>
      <c r="B33" s="154"/>
      <c r="C33" s="149" t="s">
        <v>803</v>
      </c>
      <c r="D33" s="155">
        <f t="shared" si="0"/>
        <v>7.4005146523342447E-2</v>
      </c>
      <c r="E33" s="152">
        <v>118.54174999999999</v>
      </c>
    </row>
    <row r="34" spans="1:5">
      <c r="A34" s="153">
        <v>42826</v>
      </c>
      <c r="B34" s="154"/>
      <c r="C34" s="149" t="s">
        <v>879</v>
      </c>
      <c r="D34" s="155">
        <f t="shared" si="0"/>
        <v>-0.10686344684467708</v>
      </c>
      <c r="E34" s="152">
        <v>105.87397</v>
      </c>
    </row>
    <row r="35" spans="1:5">
      <c r="A35" s="153">
        <v>42856</v>
      </c>
      <c r="B35" s="154"/>
      <c r="C35" s="149" t="s">
        <v>893</v>
      </c>
      <c r="D35" s="155">
        <f t="shared" si="0"/>
        <v>0.14291482599547378</v>
      </c>
      <c r="E35" s="152">
        <v>121.00493</v>
      </c>
    </row>
    <row r="36" spans="1:5">
      <c r="A36" s="153">
        <v>42887</v>
      </c>
      <c r="B36" s="154"/>
      <c r="C36" s="149" t="s">
        <v>896</v>
      </c>
      <c r="D36" s="155">
        <f t="shared" si="0"/>
        <v>-2.7144018016456051E-2</v>
      </c>
      <c r="E36" s="152">
        <v>117.72037</v>
      </c>
    </row>
    <row r="37" spans="1:5">
      <c r="A37" s="153">
        <v>42917</v>
      </c>
      <c r="B37" s="154"/>
      <c r="C37" s="149" t="s">
        <v>897</v>
      </c>
      <c r="D37" s="155">
        <f t="shared" si="0"/>
        <v>-2.3842602601401919E-2</v>
      </c>
      <c r="E37" s="152">
        <v>114.91361000000001</v>
      </c>
    </row>
    <row r="38" spans="1:5">
      <c r="A38" s="153">
        <v>42948</v>
      </c>
      <c r="B38" s="154"/>
      <c r="C38" s="149" t="s">
        <v>898</v>
      </c>
      <c r="D38" s="155">
        <f t="shared" si="0"/>
        <v>9.3047116003056596E-2</v>
      </c>
      <c r="E38" s="152">
        <v>125.60599000000001</v>
      </c>
    </row>
    <row r="39" spans="1:5">
      <c r="A39" s="153">
        <v>42979</v>
      </c>
      <c r="B39" s="154"/>
      <c r="C39" s="149" t="s">
        <v>899</v>
      </c>
      <c r="D39" s="155">
        <f t="shared" si="0"/>
        <v>-4.9618732355041328E-2</v>
      </c>
      <c r="E39" s="152">
        <v>119.37358</v>
      </c>
    </row>
    <row r="40" spans="1:5">
      <c r="A40" s="153">
        <v>43009</v>
      </c>
      <c r="B40" s="154"/>
      <c r="C40" s="149" t="s">
        <v>900</v>
      </c>
      <c r="D40" s="155">
        <f t="shared" si="0"/>
        <v>3.6682572475416952E-2</v>
      </c>
      <c r="E40" s="152">
        <v>123.75251</v>
      </c>
    </row>
    <row r="41" spans="1:5">
      <c r="A41" s="153">
        <v>43040</v>
      </c>
      <c r="B41" s="154"/>
      <c r="C41" s="149" t="s">
        <v>901</v>
      </c>
      <c r="D41" s="155">
        <f t="shared" si="0"/>
        <v>1.6450171394503332E-2</v>
      </c>
      <c r="E41" s="152">
        <v>125.78825999999999</v>
      </c>
    </row>
    <row r="42" spans="1:5">
      <c r="A42" s="153">
        <v>43070</v>
      </c>
      <c r="B42" s="154"/>
      <c r="C42" s="149" t="s">
        <v>902</v>
      </c>
      <c r="D42" s="155">
        <f t="shared" si="0"/>
        <v>9.4341077617259295E-3</v>
      </c>
      <c r="E42" s="152">
        <v>126.97496</v>
      </c>
    </row>
    <row r="43" spans="1:5">
      <c r="A43" s="153">
        <v>43101</v>
      </c>
      <c r="B43" s="154">
        <v>2018</v>
      </c>
      <c r="C43" s="149" t="s">
        <v>894</v>
      </c>
      <c r="D43" s="155">
        <f t="shared" si="0"/>
        <v>-4.7526772207685641E-2</v>
      </c>
      <c r="E43" s="152">
        <v>120.94025000000001</v>
      </c>
    </row>
    <row r="44" spans="1:5">
      <c r="A44" s="153">
        <v>43132</v>
      </c>
      <c r="B44" s="154"/>
      <c r="C44" s="149" t="s">
        <v>895</v>
      </c>
      <c r="D44" s="155">
        <f t="shared" si="0"/>
        <v>-7.4221196003811829E-2</v>
      </c>
      <c r="E44" s="152">
        <v>111.96392</v>
      </c>
    </row>
    <row r="45" spans="1:5">
      <c r="A45" s="153">
        <v>43160</v>
      </c>
      <c r="B45" s="154"/>
      <c r="C45" s="149" t="s">
        <v>803</v>
      </c>
      <c r="D45" s="155">
        <f t="shared" si="0"/>
        <v>6.7583110702090332E-2</v>
      </c>
      <c r="E45" s="152">
        <v>119.53079</v>
      </c>
    </row>
    <row r="46" spans="1:5">
      <c r="A46" s="153">
        <v>43191</v>
      </c>
      <c r="B46" s="154"/>
      <c r="C46" s="149" t="s">
        <v>879</v>
      </c>
      <c r="D46" s="155">
        <f t="shared" si="0"/>
        <v>2.8665501165013652E-2</v>
      </c>
      <c r="E46" s="152">
        <v>122.9572</v>
      </c>
    </row>
    <row r="47" spans="1:5">
      <c r="A47" s="153">
        <v>43221</v>
      </c>
      <c r="B47" s="154"/>
      <c r="C47" s="149" t="s">
        <v>893</v>
      </c>
      <c r="D47" s="155">
        <f t="shared" si="0"/>
        <v>3.0439372399501563E-2</v>
      </c>
      <c r="E47" s="152">
        <v>126.69994</v>
      </c>
    </row>
    <row r="48" spans="1:5">
      <c r="A48" s="153">
        <v>43252</v>
      </c>
      <c r="B48" s="154"/>
      <c r="C48" s="149" t="s">
        <v>896</v>
      </c>
      <c r="D48" s="155">
        <f t="shared" si="0"/>
        <v>3.0081861127953191E-2</v>
      </c>
      <c r="E48" s="152">
        <v>130.51131000000001</v>
      </c>
    </row>
    <row r="49" spans="1:5">
      <c r="A49" s="153">
        <v>43282</v>
      </c>
      <c r="B49" s="154"/>
      <c r="C49" s="149" t="s">
        <v>897</v>
      </c>
      <c r="D49" s="155">
        <f t="shared" si="0"/>
        <v>-4.5816718872869755E-3</v>
      </c>
      <c r="E49" s="152">
        <v>129.91335000000001</v>
      </c>
    </row>
    <row r="50" spans="1:5">
      <c r="A50" s="153">
        <v>43313</v>
      </c>
      <c r="B50" s="154"/>
      <c r="C50" s="149" t="s">
        <v>898</v>
      </c>
      <c r="D50" s="155">
        <f t="shared" si="0"/>
        <v>1.2313053277434483E-2</v>
      </c>
      <c r="E50" s="152">
        <v>131.51298</v>
      </c>
    </row>
    <row r="51" spans="1:5">
      <c r="A51" s="153">
        <v>43344</v>
      </c>
      <c r="B51" s="154"/>
      <c r="C51" s="149" t="s">
        <v>899</v>
      </c>
      <c r="D51" s="155">
        <f t="shared" si="0"/>
        <v>-1.2600277174161678E-2</v>
      </c>
      <c r="E51" s="152">
        <v>129.85588000000001</v>
      </c>
    </row>
    <row r="52" spans="1:5">
      <c r="A52" s="153">
        <v>43374</v>
      </c>
      <c r="B52" s="154"/>
      <c r="C52" s="149" t="s">
        <v>900</v>
      </c>
      <c r="D52" s="155">
        <f t="shared" si="0"/>
        <v>8.628866093703258E-2</v>
      </c>
      <c r="E52" s="152">
        <v>141.06097</v>
      </c>
    </row>
    <row r="53" spans="1:5">
      <c r="A53" s="153">
        <v>43405</v>
      </c>
      <c r="B53" s="154"/>
      <c r="C53" s="149" t="s">
        <v>901</v>
      </c>
      <c r="D53" s="155">
        <f t="shared" si="0"/>
        <v>-2.8386023433696672E-2</v>
      </c>
      <c r="E53" s="152">
        <v>137.05681000000001</v>
      </c>
    </row>
    <row r="54" spans="1:5">
      <c r="A54" s="153">
        <v>43435</v>
      </c>
      <c r="B54" s="154"/>
      <c r="C54" s="149" t="s">
        <v>902</v>
      </c>
      <c r="D54" s="155">
        <f t="shared" si="0"/>
        <v>-4.6355011472979823E-2</v>
      </c>
      <c r="E54" s="152">
        <v>130.70354</v>
      </c>
    </row>
    <row r="55" spans="1:5">
      <c r="A55" s="153">
        <v>43466</v>
      </c>
      <c r="B55" s="154">
        <v>2019</v>
      </c>
      <c r="C55" s="149" t="s">
        <v>894</v>
      </c>
      <c r="D55" s="155">
        <f t="shared" si="0"/>
        <v>-5.3516683633817452E-2</v>
      </c>
      <c r="E55" s="152">
        <v>123.70872</v>
      </c>
    </row>
    <row r="56" spans="1:5">
      <c r="A56" s="153">
        <v>43497</v>
      </c>
      <c r="B56" s="154"/>
      <c r="C56" s="149" t="s">
        <v>895</v>
      </c>
      <c r="D56" s="155">
        <f t="shared" si="0"/>
        <v>-7.1866154625154888E-2</v>
      </c>
      <c r="E56" s="152">
        <v>114.81825000000001</v>
      </c>
    </row>
    <row r="57" spans="1:5">
      <c r="A57" s="153">
        <v>43525</v>
      </c>
      <c r="B57" s="154"/>
      <c r="C57" s="149" t="s">
        <v>803</v>
      </c>
      <c r="D57" s="155">
        <f t="shared" si="0"/>
        <v>0.1237242337346196</v>
      </c>
      <c r="E57" s="152">
        <v>129.02404999999999</v>
      </c>
    </row>
    <row r="58" spans="1:5">
      <c r="A58" s="153">
        <v>43556</v>
      </c>
      <c r="B58" s="154"/>
      <c r="C58" s="149" t="s">
        <v>879</v>
      </c>
      <c r="D58" s="155">
        <f t="shared" si="0"/>
        <v>-4.6484977025600949E-2</v>
      </c>
      <c r="E58" s="152">
        <v>123.02637</v>
      </c>
    </row>
    <row r="59" spans="1:5">
      <c r="A59" s="153">
        <v>43586</v>
      </c>
      <c r="B59" s="154"/>
      <c r="C59" s="149" t="s">
        <v>893</v>
      </c>
      <c r="D59" s="155">
        <f t="shared" si="0"/>
        <v>3.7306473400783968E-2</v>
      </c>
      <c r="E59" s="152">
        <v>127.61605</v>
      </c>
    </row>
    <row r="60" spans="1:5">
      <c r="A60" s="153">
        <v>43617</v>
      </c>
      <c r="B60" s="154"/>
      <c r="C60" s="149" t="s">
        <v>896</v>
      </c>
      <c r="D60" s="155">
        <f t="shared" si="0"/>
        <v>-1.1964560883995445E-2</v>
      </c>
      <c r="E60" s="152">
        <v>126.08918</v>
      </c>
    </row>
    <row r="61" spans="1:5">
      <c r="A61" s="153">
        <v>43647</v>
      </c>
      <c r="B61" s="154"/>
      <c r="C61" s="149" t="s">
        <v>897</v>
      </c>
      <c r="D61" s="155">
        <f t="shared" si="0"/>
        <v>1.6938566814376887E-2</v>
      </c>
      <c r="E61" s="152">
        <v>128.22495000000001</v>
      </c>
    </row>
    <row r="62" spans="1:5">
      <c r="A62" s="153">
        <v>43678</v>
      </c>
      <c r="B62" s="154"/>
      <c r="C62" s="149" t="s">
        <v>898</v>
      </c>
      <c r="D62" s="155">
        <f t="shared" si="0"/>
        <v>-5.8446503586080389E-3</v>
      </c>
      <c r="E62" s="152">
        <v>127.47552</v>
      </c>
    </row>
    <row r="63" spans="1:5">
      <c r="A63" s="153">
        <v>43709</v>
      </c>
      <c r="B63" s="154"/>
      <c r="C63" s="149" t="s">
        <v>899</v>
      </c>
      <c r="D63" s="155">
        <f t="shared" si="0"/>
        <v>8.6643302180684501E-3</v>
      </c>
      <c r="E63" s="152">
        <v>128.58000999999999</v>
      </c>
    </row>
    <row r="64" spans="1:5">
      <c r="A64" s="153">
        <v>43739</v>
      </c>
      <c r="B64" s="154"/>
      <c r="C64" s="149" t="s">
        <v>900</v>
      </c>
      <c r="D64" s="155">
        <f t="shared" si="0"/>
        <v>4.4089979461037654E-2</v>
      </c>
      <c r="E64" s="152">
        <v>134.2491</v>
      </c>
    </row>
    <row r="65" spans="1:5">
      <c r="A65" s="153">
        <v>43770</v>
      </c>
      <c r="B65" s="154"/>
      <c r="C65" s="149" t="s">
        <v>901</v>
      </c>
      <c r="D65" s="155">
        <f t="shared" si="0"/>
        <v>-3.4039110876720846E-2</v>
      </c>
      <c r="E65" s="152">
        <v>129.67938000000001</v>
      </c>
    </row>
    <row r="66" spans="1:5">
      <c r="A66" s="153">
        <v>43800</v>
      </c>
      <c r="B66" s="154"/>
      <c r="C66" s="149" t="s">
        <v>902</v>
      </c>
      <c r="D66" s="155">
        <f t="shared" si="0"/>
        <v>2.4923468943173432E-2</v>
      </c>
      <c r="E66" s="152">
        <v>132.91144</v>
      </c>
    </row>
    <row r="67" spans="1:5">
      <c r="A67" s="153">
        <v>43831</v>
      </c>
      <c r="B67" s="154">
        <v>2020</v>
      </c>
      <c r="C67" s="149" t="s">
        <v>894</v>
      </c>
      <c r="D67" s="155">
        <f t="shared" si="0"/>
        <v>-9.9037675011270698E-2</v>
      </c>
      <c r="E67" s="152">
        <v>119.7482</v>
      </c>
    </row>
    <row r="68" spans="1:5">
      <c r="A68" s="153">
        <v>43862</v>
      </c>
      <c r="B68" s="154"/>
      <c r="C68" s="149" t="s">
        <v>895</v>
      </c>
      <c r="D68" s="155">
        <f t="shared" si="0"/>
        <v>-5.1367619722050062E-2</v>
      </c>
      <c r="E68" s="152">
        <v>113.59702</v>
      </c>
    </row>
    <row r="69" spans="1:5">
      <c r="A69" s="153">
        <v>43891</v>
      </c>
      <c r="B69" s="154"/>
      <c r="C69" s="149" t="s">
        <v>803</v>
      </c>
      <c r="D69" s="155">
        <f t="shared" si="0"/>
        <v>0.11218744998768448</v>
      </c>
      <c r="E69" s="152">
        <v>126.34117999999999</v>
      </c>
    </row>
    <row r="70" spans="1:5">
      <c r="A70" s="153">
        <v>43922</v>
      </c>
      <c r="B70" s="154"/>
      <c r="C70" s="149" t="s">
        <v>879</v>
      </c>
      <c r="D70" s="155">
        <f t="shared" si="0"/>
        <v>-0.20702806480040781</v>
      </c>
      <c r="E70" s="152">
        <v>100.18501000000001</v>
      </c>
    </row>
    <row r="71" spans="1:5">
      <c r="A71" s="153">
        <v>43952</v>
      </c>
      <c r="B71" s="154"/>
      <c r="C71" s="149" t="s">
        <v>893</v>
      </c>
      <c r="D71" s="155">
        <f t="shared" si="0"/>
        <v>1.8525026847828752E-2</v>
      </c>
      <c r="E71" s="152">
        <v>102.04094000000001</v>
      </c>
    </row>
    <row r="72" spans="1:5">
      <c r="A72" s="153">
        <v>43983</v>
      </c>
      <c r="B72" s="154"/>
      <c r="C72" s="149" t="s">
        <v>896</v>
      </c>
      <c r="D72" s="155">
        <f t="shared" ref="D72:D81" si="1">E72/E71-1</f>
        <v>0.11743384567017889</v>
      </c>
      <c r="E72" s="156">
        <v>114.024</v>
      </c>
    </row>
    <row r="73" spans="1:5">
      <c r="A73" s="153">
        <v>44013</v>
      </c>
      <c r="B73" s="154"/>
      <c r="C73" s="149" t="s">
        <v>897</v>
      </c>
      <c r="D73" s="155">
        <f t="shared" si="1"/>
        <v>3.5090244159124317E-2</v>
      </c>
      <c r="E73" s="152">
        <v>118.02513</v>
      </c>
    </row>
    <row r="74" spans="1:5">
      <c r="A74" s="153">
        <v>44044</v>
      </c>
      <c r="B74" s="154"/>
      <c r="C74" s="149" t="s">
        <v>898</v>
      </c>
      <c r="D74" s="155">
        <f t="shared" si="1"/>
        <v>-9.7838485752992366E-3</v>
      </c>
      <c r="E74" s="152">
        <v>116.87039</v>
      </c>
    </row>
    <row r="75" spans="1:5">
      <c r="A75" s="153">
        <v>44075</v>
      </c>
      <c r="B75" s="154"/>
      <c r="C75" s="149" t="s">
        <v>899</v>
      </c>
      <c r="D75" s="155">
        <f t="shared" si="1"/>
        <v>7.7923073586048108E-3</v>
      </c>
      <c r="E75" s="152">
        <v>117.78108</v>
      </c>
    </row>
    <row r="76" spans="1:5">
      <c r="A76" s="153">
        <v>44105</v>
      </c>
      <c r="B76" s="154"/>
      <c r="C76" s="149" t="s">
        <v>900</v>
      </c>
      <c r="D76" s="155">
        <f t="shared" si="1"/>
        <v>7.2210409345881299E-2</v>
      </c>
      <c r="E76" s="152">
        <v>126.2861</v>
      </c>
    </row>
    <row r="77" spans="1:5">
      <c r="A77" s="153">
        <v>44136</v>
      </c>
      <c r="B77" s="154"/>
      <c r="C77" s="149" t="s">
        <v>901</v>
      </c>
      <c r="D77" s="155">
        <f t="shared" si="1"/>
        <v>6.9583271634803268E-3</v>
      </c>
      <c r="E77" s="152">
        <v>127.16484</v>
      </c>
    </row>
    <row r="78" spans="1:5">
      <c r="A78" s="153">
        <v>44166</v>
      </c>
      <c r="B78" s="154"/>
      <c r="C78" s="149" t="s">
        <v>902</v>
      </c>
      <c r="D78" s="155">
        <f t="shared" si="1"/>
        <v>7.9392700057657306E-2</v>
      </c>
      <c r="E78" s="152">
        <v>137.26079999999999</v>
      </c>
    </row>
    <row r="79" spans="1:5">
      <c r="A79" s="153">
        <v>44197</v>
      </c>
      <c r="B79" s="154">
        <v>2021</v>
      </c>
      <c r="C79" s="149" t="s">
        <v>894</v>
      </c>
      <c r="D79" s="155">
        <f t="shared" si="1"/>
        <v>-0.1166826945493542</v>
      </c>
      <c r="E79" s="152">
        <v>121.24484</v>
      </c>
    </row>
    <row r="80" spans="1:5">
      <c r="A80" s="153">
        <v>44228</v>
      </c>
      <c r="B80" s="154"/>
      <c r="C80" s="149" t="s">
        <v>895</v>
      </c>
      <c r="D80" s="155">
        <f t="shared" si="1"/>
        <v>-1.5839849349465029E-2</v>
      </c>
      <c r="E80" s="152">
        <v>119.32434000000001</v>
      </c>
    </row>
    <row r="81" spans="1:5">
      <c r="A81" s="153">
        <v>44256</v>
      </c>
      <c r="B81" s="154"/>
      <c r="C81" s="149" t="s">
        <v>803</v>
      </c>
      <c r="D81" s="155">
        <f t="shared" si="1"/>
        <v>0.16422315849390001</v>
      </c>
      <c r="E81" s="152">
        <v>138.92016000000001</v>
      </c>
    </row>
    <row r="82" spans="1:5">
      <c r="A82" s="153">
        <v>44287</v>
      </c>
      <c r="B82" s="154"/>
      <c r="C82" s="149" t="s">
        <v>879</v>
      </c>
      <c r="D82" s="155">
        <f>E82/E81-1</f>
        <v>-6.344010833272884E-2</v>
      </c>
      <c r="E82" s="152">
        <v>130.10704999999999</v>
      </c>
    </row>
    <row r="83" spans="1:5">
      <c r="A83" s="153">
        <v>44317</v>
      </c>
      <c r="C83" s="149" t="s">
        <v>893</v>
      </c>
      <c r="D83" s="155">
        <f>E83/E82-1</f>
        <v>1.5212626833057907E-2</v>
      </c>
      <c r="E83" s="152">
        <v>132.08632</v>
      </c>
    </row>
    <row r="84" spans="1:5">
      <c r="C84" s="149" t="s">
        <v>896</v>
      </c>
      <c r="D84" s="155">
        <f>E84/E83-1</f>
        <v>6.7847374353377399E-2</v>
      </c>
      <c r="E84" s="156">
        <v>141.04803000000001</v>
      </c>
    </row>
  </sheetData>
  <mergeCells count="1">
    <mergeCell ref="H1:I1"/>
  </mergeCells>
  <hyperlinks>
    <hyperlink ref="H1:I1" location="Index!A1" display="Regresar al Índice" xr:uid="{22348246-D2FC-45DD-AACE-429543E07CE3}"/>
  </hyperlink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8B06-B852-4A16-9617-79F57CF12BC8}">
  <sheetPr codeName="Hoja175"/>
  <dimension ref="A1:I39"/>
  <sheetViews>
    <sheetView workbookViewId="0">
      <selection activeCell="B19" sqref="B19"/>
    </sheetView>
  </sheetViews>
  <sheetFormatPr baseColWidth="10" defaultColWidth="9.140625" defaultRowHeight="12"/>
  <cols>
    <col min="1" max="16384" width="9.140625" style="149"/>
  </cols>
  <sheetData>
    <row r="1" spans="1:9" ht="15">
      <c r="A1" s="1" t="s">
        <v>1906</v>
      </c>
      <c r="H1" s="688" t="s">
        <v>38</v>
      </c>
      <c r="I1" s="688"/>
    </row>
    <row r="6" spans="1:9">
      <c r="B6" s="149" t="s">
        <v>841</v>
      </c>
      <c r="C6" s="149" t="s">
        <v>842</v>
      </c>
    </row>
    <row r="7" spans="1:9">
      <c r="B7" s="149" t="s">
        <v>17</v>
      </c>
      <c r="C7" s="150">
        <v>-0.92356984959783961</v>
      </c>
    </row>
    <row r="8" spans="1:9">
      <c r="B8" s="149" t="s">
        <v>18</v>
      </c>
      <c r="C8" s="150">
        <v>0.58434817159956287</v>
      </c>
    </row>
    <row r="9" spans="1:9">
      <c r="B9" s="149" t="s">
        <v>33</v>
      </c>
      <c r="C9" s="150">
        <v>3.5694276136836094</v>
      </c>
    </row>
    <row r="10" spans="1:9">
      <c r="B10" s="149" t="s">
        <v>29</v>
      </c>
      <c r="C10" s="150">
        <v>5.3308890868307026</v>
      </c>
    </row>
    <row r="11" spans="1:9">
      <c r="B11" s="149" t="s">
        <v>15</v>
      </c>
      <c r="C11" s="150">
        <v>5.9603112775290601</v>
      </c>
    </row>
    <row r="12" spans="1:9">
      <c r="B12" s="149" t="s">
        <v>23</v>
      </c>
      <c r="C12" s="150">
        <v>6.0092664910514291</v>
      </c>
    </row>
    <row r="13" spans="1:9">
      <c r="B13" s="149" t="s">
        <v>21</v>
      </c>
      <c r="C13" s="150">
        <v>7.0141989066124344</v>
      </c>
    </row>
    <row r="14" spans="1:9">
      <c r="B14" s="149" t="s">
        <v>12</v>
      </c>
      <c r="C14" s="150">
        <v>8.1574552442515209</v>
      </c>
    </row>
    <row r="15" spans="1:9">
      <c r="B15" s="149" t="s">
        <v>3</v>
      </c>
      <c r="C15" s="150">
        <v>8.4929133035352606</v>
      </c>
    </row>
    <row r="16" spans="1:9">
      <c r="B16" s="149" t="s">
        <v>7</v>
      </c>
      <c r="C16" s="150">
        <v>8.8023306656043907</v>
      </c>
    </row>
    <row r="17" spans="2:3">
      <c r="B17" s="149" t="s">
        <v>22</v>
      </c>
      <c r="C17" s="150">
        <v>10.613638474560357</v>
      </c>
    </row>
    <row r="18" spans="2:3">
      <c r="B18" s="149" t="s">
        <v>19</v>
      </c>
      <c r="C18" s="150">
        <v>11.96877567808775</v>
      </c>
    </row>
    <row r="19" spans="2:3">
      <c r="B19" s="149" t="s">
        <v>28</v>
      </c>
      <c r="C19" s="150">
        <v>14.011058673200111</v>
      </c>
    </row>
    <row r="20" spans="2:3">
      <c r="B20" s="149" t="s">
        <v>16</v>
      </c>
      <c r="C20" s="150">
        <v>15.508058175826712</v>
      </c>
    </row>
    <row r="21" spans="2:3">
      <c r="B21" s="149" t="s">
        <v>31</v>
      </c>
      <c r="C21" s="150">
        <v>17.955130382278444</v>
      </c>
    </row>
    <row r="22" spans="2:3">
      <c r="B22" s="149" t="s">
        <v>14</v>
      </c>
      <c r="C22" s="150">
        <v>18.675936109113671</v>
      </c>
    </row>
    <row r="23" spans="2:3">
      <c r="B23" s="149" t="s">
        <v>11</v>
      </c>
      <c r="C23" s="150">
        <v>19.910467128365234</v>
      </c>
    </row>
    <row r="24" spans="2:3">
      <c r="B24" s="149" t="s">
        <v>1</v>
      </c>
      <c r="C24" s="150">
        <v>20.979324221418118</v>
      </c>
    </row>
    <row r="25" spans="2:3">
      <c r="B25" s="149" t="s">
        <v>8</v>
      </c>
      <c r="C25" s="150">
        <v>21.532062616396122</v>
      </c>
    </row>
    <row r="26" spans="2:3">
      <c r="B26" s="149" t="s">
        <v>845</v>
      </c>
      <c r="C26" s="150">
        <v>23.042107121232533</v>
      </c>
    </row>
    <row r="27" spans="2:3">
      <c r="B27" s="149" t="s">
        <v>847</v>
      </c>
      <c r="C27" s="150">
        <v>23.243371445662842</v>
      </c>
    </row>
    <row r="28" spans="2:3">
      <c r="B28" s="149" t="s">
        <v>0</v>
      </c>
      <c r="C28" s="150">
        <v>23.700298239468733</v>
      </c>
    </row>
    <row r="29" spans="2:3">
      <c r="B29" s="149" t="s">
        <v>846</v>
      </c>
      <c r="C29" s="150">
        <v>24.639445910868091</v>
      </c>
    </row>
    <row r="30" spans="2:3">
      <c r="B30" s="149" t="s">
        <v>10</v>
      </c>
      <c r="C30" s="150">
        <v>24.643649746541787</v>
      </c>
    </row>
    <row r="31" spans="2:3">
      <c r="B31" s="149" t="s">
        <v>848</v>
      </c>
      <c r="C31" s="150">
        <v>24.667140724692672</v>
      </c>
    </row>
    <row r="32" spans="2:3">
      <c r="B32" s="149" t="s">
        <v>849</v>
      </c>
      <c r="C32" s="150">
        <v>26.172576056143409</v>
      </c>
    </row>
    <row r="33" spans="2:3">
      <c r="B33" s="149" t="s">
        <v>6</v>
      </c>
      <c r="C33" s="150">
        <v>27.164073128801945</v>
      </c>
    </row>
    <row r="34" spans="2:3">
      <c r="B34" s="149" t="s">
        <v>32</v>
      </c>
      <c r="C34" s="150">
        <v>28.911026638712372</v>
      </c>
    </row>
    <row r="35" spans="2:3">
      <c r="B35" s="149" t="s">
        <v>30</v>
      </c>
      <c r="C35" s="150">
        <v>37.912672483522783</v>
      </c>
    </row>
    <row r="36" spans="2:3">
      <c r="B36" s="149" t="s">
        <v>27</v>
      </c>
      <c r="C36" s="150">
        <v>38.396567124982695</v>
      </c>
    </row>
    <row r="37" spans="2:3">
      <c r="B37" s="149" t="s">
        <v>26</v>
      </c>
      <c r="C37" s="150">
        <v>41.281210924269999</v>
      </c>
    </row>
    <row r="38" spans="2:3">
      <c r="B38" s="149" t="s">
        <v>844</v>
      </c>
      <c r="C38" s="150">
        <v>42.454405061349441</v>
      </c>
    </row>
    <row r="39" spans="2:3">
      <c r="B39" s="149" t="s">
        <v>843</v>
      </c>
      <c r="C39" s="150">
        <v>63.339583125519439</v>
      </c>
    </row>
  </sheetData>
  <mergeCells count="1">
    <mergeCell ref="H1:I1"/>
  </mergeCells>
  <hyperlinks>
    <hyperlink ref="H1:I1" location="Index!A1" display="Regresar al Índice" xr:uid="{E89E7AD5-CFD9-4552-8BCA-9DC4A81AAD9D}"/>
  </hyperlink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D79A1-B784-4764-AE99-157C70B10AB5}">
  <sheetPr codeName="Hoja176"/>
  <dimension ref="A1:I39"/>
  <sheetViews>
    <sheetView workbookViewId="0">
      <selection activeCell="B19" sqref="B19"/>
    </sheetView>
  </sheetViews>
  <sheetFormatPr baseColWidth="10" defaultColWidth="9.140625" defaultRowHeight="12"/>
  <cols>
    <col min="1" max="16384" width="9.140625" style="149"/>
  </cols>
  <sheetData>
    <row r="1" spans="1:9" ht="15">
      <c r="A1" s="1" t="s">
        <v>1907</v>
      </c>
      <c r="H1" s="688" t="s">
        <v>38</v>
      </c>
      <c r="I1" s="688"/>
    </row>
    <row r="6" spans="1:9">
      <c r="B6" s="149" t="s">
        <v>841</v>
      </c>
      <c r="C6" s="149" t="s">
        <v>850</v>
      </c>
    </row>
    <row r="7" spans="1:9">
      <c r="B7" s="149" t="s">
        <v>31</v>
      </c>
      <c r="C7" s="150">
        <v>-12.086340861120402</v>
      </c>
    </row>
    <row r="8" spans="1:9">
      <c r="B8" s="149" t="s">
        <v>6</v>
      </c>
      <c r="C8" s="150">
        <v>-5.3086282072895274</v>
      </c>
    </row>
    <row r="9" spans="1:9">
      <c r="B9" s="149" t="s">
        <v>28</v>
      </c>
      <c r="C9" s="150">
        <v>-4.2238882601548084</v>
      </c>
    </row>
    <row r="10" spans="1:9">
      <c r="B10" s="149" t="s">
        <v>30</v>
      </c>
      <c r="C10" s="150">
        <v>-1.8019051636011825</v>
      </c>
    </row>
    <row r="11" spans="1:9">
      <c r="B11" s="149" t="s">
        <v>26</v>
      </c>
      <c r="C11" s="150">
        <v>-1.713838432881218</v>
      </c>
    </row>
    <row r="12" spans="1:9">
      <c r="B12" s="149" t="s">
        <v>32</v>
      </c>
      <c r="C12" s="150">
        <v>-1.3612970427826465</v>
      </c>
    </row>
    <row r="13" spans="1:9">
      <c r="B13" s="149" t="s">
        <v>18</v>
      </c>
      <c r="C13" s="150">
        <v>-0.67334477550934468</v>
      </c>
    </row>
    <row r="14" spans="1:9">
      <c r="B14" s="149" t="s">
        <v>22</v>
      </c>
      <c r="C14" s="150">
        <v>-0.62788220182116894</v>
      </c>
    </row>
    <row r="15" spans="1:9">
      <c r="B15" s="149" t="s">
        <v>7</v>
      </c>
      <c r="C15" s="150">
        <v>-0.57319933666447664</v>
      </c>
    </row>
    <row r="16" spans="1:9">
      <c r="B16" s="149" t="s">
        <v>844</v>
      </c>
      <c r="C16" s="150">
        <v>-0.35469255622282109</v>
      </c>
    </row>
    <row r="17" spans="2:3">
      <c r="B17" s="149" t="s">
        <v>0</v>
      </c>
      <c r="C17" s="150">
        <v>-0.1347168294534786</v>
      </c>
    </row>
    <row r="18" spans="2:3">
      <c r="B18" s="149" t="s">
        <v>846</v>
      </c>
      <c r="C18" s="150">
        <v>-6.5880558497835195E-2</v>
      </c>
    </row>
    <row r="19" spans="2:3">
      <c r="B19" s="149" t="s">
        <v>23</v>
      </c>
      <c r="C19" s="150">
        <v>1.2128844786137714</v>
      </c>
    </row>
    <row r="20" spans="2:3">
      <c r="B20" s="149" t="s">
        <v>21</v>
      </c>
      <c r="C20" s="150">
        <v>1.2332796786712579</v>
      </c>
    </row>
    <row r="21" spans="2:3">
      <c r="B21" s="149" t="s">
        <v>8</v>
      </c>
      <c r="C21" s="150">
        <v>1.3777101215993739</v>
      </c>
    </row>
    <row r="22" spans="2:3">
      <c r="B22" s="149" t="s">
        <v>845</v>
      </c>
      <c r="C22" s="150">
        <v>1.4662273780332591</v>
      </c>
    </row>
    <row r="23" spans="2:3">
      <c r="B23" s="149" t="s">
        <v>10</v>
      </c>
      <c r="C23" s="150">
        <v>1.5259209990510276</v>
      </c>
    </row>
    <row r="24" spans="2:3">
      <c r="B24" s="149" t="s">
        <v>843</v>
      </c>
      <c r="C24" s="150">
        <v>1.5352219743016939</v>
      </c>
    </row>
    <row r="25" spans="2:3">
      <c r="B25" s="149" t="s">
        <v>15</v>
      </c>
      <c r="C25" s="150">
        <v>1.5891194215054263</v>
      </c>
    </row>
    <row r="26" spans="2:3">
      <c r="B26" s="149" t="s">
        <v>1</v>
      </c>
      <c r="C26" s="150">
        <v>1.6460235948016317</v>
      </c>
    </row>
    <row r="27" spans="2:3">
      <c r="B27" s="149" t="s">
        <v>12</v>
      </c>
      <c r="C27" s="150">
        <v>1.7242669429515418</v>
      </c>
    </row>
    <row r="28" spans="2:3">
      <c r="B28" s="149" t="s">
        <v>848</v>
      </c>
      <c r="C28" s="150">
        <v>1.7948429872113241</v>
      </c>
    </row>
    <row r="29" spans="2:3">
      <c r="B29" s="149" t="s">
        <v>29</v>
      </c>
      <c r="C29" s="150">
        <v>2.113553633464806</v>
      </c>
    </row>
    <row r="30" spans="2:3">
      <c r="B30" s="149" t="s">
        <v>14</v>
      </c>
      <c r="C30" s="150">
        <v>3.2761560721401253</v>
      </c>
    </row>
    <row r="31" spans="2:3">
      <c r="B31" s="149" t="s">
        <v>27</v>
      </c>
      <c r="C31" s="150">
        <v>3.5095632796819762</v>
      </c>
    </row>
    <row r="32" spans="2:3">
      <c r="B32" s="149" t="s">
        <v>847</v>
      </c>
      <c r="C32" s="150">
        <v>3.8371568152358502</v>
      </c>
    </row>
    <row r="33" spans="2:3">
      <c r="B33" s="149" t="s">
        <v>17</v>
      </c>
      <c r="C33" s="150">
        <v>3.9022908073251252</v>
      </c>
    </row>
    <row r="34" spans="2:3">
      <c r="B34" s="149" t="s">
        <v>11</v>
      </c>
      <c r="C34" s="150">
        <v>4.6931820873983892</v>
      </c>
    </row>
    <row r="35" spans="2:3">
      <c r="B35" s="149" t="s">
        <v>33</v>
      </c>
      <c r="C35" s="150">
        <v>5.6840390327946464</v>
      </c>
    </row>
    <row r="36" spans="2:3">
      <c r="B36" s="149" t="s">
        <v>51</v>
      </c>
      <c r="C36" s="150">
        <v>6.067171048084103</v>
      </c>
    </row>
    <row r="37" spans="2:3">
      <c r="B37" s="149" t="s">
        <v>16</v>
      </c>
      <c r="C37" s="150">
        <v>6.4983211143688049</v>
      </c>
    </row>
    <row r="38" spans="2:3">
      <c r="B38" s="149" t="s">
        <v>3</v>
      </c>
      <c r="C38" s="150">
        <v>7.8246967853289062</v>
      </c>
    </row>
    <row r="39" spans="2:3">
      <c r="B39" s="149" t="s">
        <v>19</v>
      </c>
      <c r="C39" s="150">
        <v>9.5979721874994492</v>
      </c>
    </row>
  </sheetData>
  <mergeCells count="1">
    <mergeCell ref="H1:I1"/>
  </mergeCells>
  <hyperlinks>
    <hyperlink ref="H1:I1" location="Index!A1" display="Regresar al Índice" xr:uid="{D0475B77-A6EB-4128-B34F-834CC32BBD55}"/>
  </hyperlink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2B9FC-951B-425A-975F-C10A068136D9}">
  <sheetPr codeName="Hoja177"/>
  <dimension ref="A1:I84"/>
  <sheetViews>
    <sheetView workbookViewId="0">
      <selection activeCell="B19" sqref="B19"/>
    </sheetView>
  </sheetViews>
  <sheetFormatPr baseColWidth="10" defaultRowHeight="12"/>
  <cols>
    <col min="1" max="3" width="11.42578125" style="149"/>
    <col min="4" max="4" width="11.42578125" style="151"/>
    <col min="5" max="5" width="11.42578125" style="152"/>
    <col min="6" max="16384" width="11.42578125" style="149"/>
  </cols>
  <sheetData>
    <row r="1" spans="1:9" ht="15">
      <c r="A1" s="1" t="s">
        <v>1908</v>
      </c>
      <c r="H1" s="688" t="s">
        <v>38</v>
      </c>
      <c r="I1" s="688"/>
    </row>
    <row r="5" spans="1:9">
      <c r="A5" s="149" t="s">
        <v>618</v>
      </c>
      <c r="D5" s="151" t="s">
        <v>521</v>
      </c>
      <c r="E5" s="152" t="s">
        <v>924</v>
      </c>
    </row>
    <row r="6" spans="1:9">
      <c r="A6" s="153">
        <v>41974</v>
      </c>
      <c r="B6" s="154">
        <v>2014</v>
      </c>
      <c r="C6" s="149" t="s">
        <v>902</v>
      </c>
      <c r="D6" s="155"/>
      <c r="E6" s="152">
        <v>128.34317999999999</v>
      </c>
    </row>
    <row r="7" spans="1:9">
      <c r="A7" s="153">
        <v>42005</v>
      </c>
      <c r="B7" s="154">
        <v>2015</v>
      </c>
      <c r="C7" s="149" t="s">
        <v>894</v>
      </c>
      <c r="D7" s="155">
        <f>E7/E6-1</f>
        <v>-0.18585802533488727</v>
      </c>
      <c r="E7" s="152">
        <v>104.48957</v>
      </c>
    </row>
    <row r="8" spans="1:9">
      <c r="A8" s="153">
        <v>42036</v>
      </c>
      <c r="B8" s="154"/>
      <c r="C8" s="149" t="s">
        <v>895</v>
      </c>
      <c r="D8" s="155">
        <f t="shared" ref="D8:D69" si="0">E8/E7-1</f>
        <v>-8.8765146607455603E-2</v>
      </c>
      <c r="E8" s="152">
        <v>95.214538000000005</v>
      </c>
    </row>
    <row r="9" spans="1:9">
      <c r="A9" s="153">
        <v>42064</v>
      </c>
      <c r="B9" s="154"/>
      <c r="C9" s="149" t="s">
        <v>803</v>
      </c>
      <c r="D9" s="155">
        <f t="shared" si="0"/>
        <v>9.2716114423618823E-2</v>
      </c>
      <c r="E9" s="152">
        <v>104.04246000000001</v>
      </c>
    </row>
    <row r="10" spans="1:9">
      <c r="A10" s="153">
        <v>42095</v>
      </c>
      <c r="B10" s="154"/>
      <c r="C10" s="149" t="s">
        <v>879</v>
      </c>
      <c r="D10" s="155">
        <f t="shared" si="0"/>
        <v>-3.8293212213552086E-2</v>
      </c>
      <c r="E10" s="152">
        <v>100.05834</v>
      </c>
    </row>
    <row r="11" spans="1:9">
      <c r="A11" s="153">
        <v>42125</v>
      </c>
      <c r="B11" s="154"/>
      <c r="C11" s="149" t="s">
        <v>893</v>
      </c>
      <c r="D11" s="155">
        <f t="shared" si="0"/>
        <v>6.4295090244351538E-2</v>
      </c>
      <c r="E11" s="152">
        <v>106.49160000000001</v>
      </c>
    </row>
    <row r="12" spans="1:9">
      <c r="A12" s="153">
        <v>42156</v>
      </c>
      <c r="B12" s="154"/>
      <c r="C12" s="149" t="s">
        <v>896</v>
      </c>
      <c r="D12" s="155">
        <f t="shared" si="0"/>
        <v>-3.285705163599828E-3</v>
      </c>
      <c r="E12" s="152">
        <v>106.1417</v>
      </c>
    </row>
    <row r="13" spans="1:9">
      <c r="A13" s="153">
        <v>42186</v>
      </c>
      <c r="B13" s="154"/>
      <c r="C13" s="149" t="s">
        <v>897</v>
      </c>
      <c r="D13" s="155">
        <f t="shared" si="0"/>
        <v>4.0757025749540432E-2</v>
      </c>
      <c r="E13" s="152">
        <v>110.46772</v>
      </c>
    </row>
    <row r="14" spans="1:9">
      <c r="A14" s="153">
        <v>42217</v>
      </c>
      <c r="B14" s="154"/>
      <c r="C14" s="149" t="s">
        <v>898</v>
      </c>
      <c r="D14" s="155">
        <f t="shared" si="0"/>
        <v>-1.771286670893657E-3</v>
      </c>
      <c r="E14" s="152">
        <v>110.27204999999999</v>
      </c>
    </row>
    <row r="15" spans="1:9">
      <c r="A15" s="153">
        <v>42248</v>
      </c>
      <c r="B15" s="154"/>
      <c r="C15" s="149" t="s">
        <v>899</v>
      </c>
      <c r="D15" s="155">
        <f t="shared" si="0"/>
        <v>-4.7395056136165015E-2</v>
      </c>
      <c r="E15" s="152">
        <v>105.0457</v>
      </c>
    </row>
    <row r="16" spans="1:9">
      <c r="A16" s="153">
        <v>42278</v>
      </c>
      <c r="B16" s="154"/>
      <c r="C16" s="149" t="s">
        <v>900</v>
      </c>
      <c r="D16" s="155">
        <f t="shared" si="0"/>
        <v>3.6242701985897519E-2</v>
      </c>
      <c r="E16" s="152">
        <v>108.85284</v>
      </c>
    </row>
    <row r="17" spans="1:5">
      <c r="A17" s="153">
        <v>42309</v>
      </c>
      <c r="B17" s="154"/>
      <c r="C17" s="149" t="s">
        <v>901</v>
      </c>
      <c r="D17" s="155">
        <f t="shared" si="0"/>
        <v>7.6323961781796346E-2</v>
      </c>
      <c r="E17" s="152">
        <v>117.16092</v>
      </c>
    </row>
    <row r="18" spans="1:5">
      <c r="A18" s="153">
        <v>42339</v>
      </c>
      <c r="B18" s="154"/>
      <c r="C18" s="149" t="s">
        <v>902</v>
      </c>
      <c r="D18" s="155">
        <f t="shared" si="0"/>
        <v>0.16576098924453642</v>
      </c>
      <c r="E18" s="152">
        <v>136.58162999999999</v>
      </c>
    </row>
    <row r="19" spans="1:5">
      <c r="A19" s="153">
        <v>42370</v>
      </c>
      <c r="B19" s="154">
        <v>2016</v>
      </c>
      <c r="C19" s="149" t="s">
        <v>894</v>
      </c>
      <c r="D19" s="155">
        <f t="shared" si="0"/>
        <v>-0.18095822988786991</v>
      </c>
      <c r="E19" s="152">
        <v>111.86606</v>
      </c>
    </row>
    <row r="20" spans="1:5">
      <c r="A20" s="153">
        <v>42401</v>
      </c>
      <c r="B20" s="154"/>
      <c r="C20" s="149" t="s">
        <v>895</v>
      </c>
      <c r="D20" s="155">
        <f t="shared" si="0"/>
        <v>-5.3931907497233755E-2</v>
      </c>
      <c r="E20" s="152">
        <v>105.83291</v>
      </c>
    </row>
    <row r="21" spans="1:5">
      <c r="A21" s="153">
        <v>42430</v>
      </c>
      <c r="B21" s="154"/>
      <c r="C21" s="149" t="s">
        <v>803</v>
      </c>
      <c r="D21" s="155">
        <f t="shared" si="0"/>
        <v>4.1000101008278111E-2</v>
      </c>
      <c r="E21" s="152">
        <v>110.17207000000001</v>
      </c>
    </row>
    <row r="22" spans="1:5">
      <c r="A22" s="153">
        <v>42461</v>
      </c>
      <c r="B22" s="154"/>
      <c r="C22" s="149" t="s">
        <v>879</v>
      </c>
      <c r="D22" s="155">
        <f t="shared" si="0"/>
        <v>1.1649685805122711E-2</v>
      </c>
      <c r="E22" s="152">
        <v>111.45554</v>
      </c>
    </row>
    <row r="23" spans="1:5">
      <c r="A23" s="153">
        <v>42491</v>
      </c>
      <c r="B23" s="154"/>
      <c r="C23" s="149" t="s">
        <v>893</v>
      </c>
      <c r="D23" s="155">
        <f t="shared" si="0"/>
        <v>3.6722445559906669E-2</v>
      </c>
      <c r="E23" s="152">
        <v>115.54846000000001</v>
      </c>
    </row>
    <row r="24" spans="1:5">
      <c r="A24" s="153">
        <v>42522</v>
      </c>
      <c r="B24" s="154"/>
      <c r="C24" s="149" t="s">
        <v>896</v>
      </c>
      <c r="D24" s="155">
        <f t="shared" si="0"/>
        <v>-3.9785039108266584E-3</v>
      </c>
      <c r="E24" s="152">
        <v>115.08875</v>
      </c>
    </row>
    <row r="25" spans="1:5">
      <c r="A25" s="153">
        <v>42552</v>
      </c>
      <c r="B25" s="154"/>
      <c r="C25" s="149" t="s">
        <v>897</v>
      </c>
      <c r="D25" s="155">
        <f t="shared" si="0"/>
        <v>1.2991452248807933E-2</v>
      </c>
      <c r="E25" s="152">
        <v>116.58392000000001</v>
      </c>
    </row>
    <row r="26" spans="1:5">
      <c r="A26" s="153">
        <v>42583</v>
      </c>
      <c r="B26" s="154"/>
      <c r="C26" s="149" t="s">
        <v>898</v>
      </c>
      <c r="D26" s="155">
        <f t="shared" si="0"/>
        <v>2.9326171224985487E-2</v>
      </c>
      <c r="E26" s="152">
        <v>120.00288</v>
      </c>
    </row>
    <row r="27" spans="1:5">
      <c r="A27" s="153">
        <v>42614</v>
      </c>
      <c r="B27" s="154"/>
      <c r="C27" s="149" t="s">
        <v>899</v>
      </c>
      <c r="D27" s="155">
        <f t="shared" si="0"/>
        <v>-6.1930513667671994E-2</v>
      </c>
      <c r="E27" s="152">
        <v>112.57104</v>
      </c>
    </row>
    <row r="28" spans="1:5">
      <c r="A28" s="153">
        <v>42644</v>
      </c>
      <c r="B28" s="154"/>
      <c r="C28" s="149" t="s">
        <v>900</v>
      </c>
      <c r="D28" s="155">
        <f t="shared" si="0"/>
        <v>7.5176262029736929E-2</v>
      </c>
      <c r="E28" s="152">
        <v>121.03371</v>
      </c>
    </row>
    <row r="29" spans="1:5">
      <c r="A29" s="153">
        <v>42675</v>
      </c>
      <c r="B29" s="154"/>
      <c r="C29" s="149" t="s">
        <v>901</v>
      </c>
      <c r="D29" s="155">
        <f t="shared" si="0"/>
        <v>0.10473049202573392</v>
      </c>
      <c r="E29" s="152">
        <v>133.70963</v>
      </c>
    </row>
    <row r="30" spans="1:5">
      <c r="A30" s="153">
        <v>42705</v>
      </c>
      <c r="B30" s="154"/>
      <c r="C30" s="149" t="s">
        <v>902</v>
      </c>
      <c r="D30" s="155">
        <f t="shared" si="0"/>
        <v>0.13657924264692078</v>
      </c>
      <c r="E30" s="152">
        <v>151.97158999999999</v>
      </c>
    </row>
    <row r="31" spans="1:5">
      <c r="A31" s="153">
        <v>42736</v>
      </c>
      <c r="B31" s="154">
        <v>2017</v>
      </c>
      <c r="C31" s="149" t="s">
        <v>894</v>
      </c>
      <c r="D31" s="155">
        <f t="shared" si="0"/>
        <v>-0.21587962592218712</v>
      </c>
      <c r="E31" s="152">
        <v>119.16401999999999</v>
      </c>
    </row>
    <row r="32" spans="1:5">
      <c r="A32" s="153">
        <v>42767</v>
      </c>
      <c r="B32" s="154"/>
      <c r="C32" s="149" t="s">
        <v>895</v>
      </c>
      <c r="D32" s="155">
        <f t="shared" si="0"/>
        <v>-9.5574989833340673E-2</v>
      </c>
      <c r="E32" s="152">
        <v>107.77491999999999</v>
      </c>
    </row>
    <row r="33" spans="1:5">
      <c r="A33" s="153">
        <v>42795</v>
      </c>
      <c r="B33" s="154"/>
      <c r="C33" s="149" t="s">
        <v>803</v>
      </c>
      <c r="D33" s="155">
        <f t="shared" si="0"/>
        <v>0.11023724257925704</v>
      </c>
      <c r="E33" s="152">
        <v>119.65573000000001</v>
      </c>
    </row>
    <row r="34" spans="1:5">
      <c r="A34" s="153">
        <v>42826</v>
      </c>
      <c r="B34" s="154"/>
      <c r="C34" s="149" t="s">
        <v>879</v>
      </c>
      <c r="D34" s="155">
        <f t="shared" si="0"/>
        <v>-6.9548946799288358E-2</v>
      </c>
      <c r="E34" s="152">
        <v>111.3338</v>
      </c>
    </row>
    <row r="35" spans="1:5">
      <c r="A35" s="153">
        <v>42856</v>
      </c>
      <c r="B35" s="154"/>
      <c r="C35" s="149" t="s">
        <v>893</v>
      </c>
      <c r="D35" s="155">
        <f t="shared" si="0"/>
        <v>7.9998077852368343E-2</v>
      </c>
      <c r="E35" s="152">
        <v>120.24029</v>
      </c>
    </row>
    <row r="36" spans="1:5">
      <c r="A36" s="153">
        <v>42887</v>
      </c>
      <c r="B36" s="154"/>
      <c r="C36" s="149" t="s">
        <v>896</v>
      </c>
      <c r="D36" s="155">
        <f t="shared" si="0"/>
        <v>-3.085746050679028E-2</v>
      </c>
      <c r="E36" s="152">
        <v>116.52997999999999</v>
      </c>
    </row>
    <row r="37" spans="1:5">
      <c r="A37" s="153">
        <v>42917</v>
      </c>
      <c r="B37" s="154"/>
      <c r="C37" s="149" t="s">
        <v>897</v>
      </c>
      <c r="D37" s="155">
        <f t="shared" si="0"/>
        <v>1.2694930523458492E-2</v>
      </c>
      <c r="E37" s="152">
        <v>118.00932</v>
      </c>
    </row>
    <row r="38" spans="1:5">
      <c r="A38" s="153">
        <v>42948</v>
      </c>
      <c r="B38" s="154"/>
      <c r="C38" s="149" t="s">
        <v>898</v>
      </c>
      <c r="D38" s="155">
        <f t="shared" si="0"/>
        <v>7.4867815525079262E-3</v>
      </c>
      <c r="E38" s="152">
        <v>118.89283</v>
      </c>
    </row>
    <row r="39" spans="1:5">
      <c r="A39" s="153">
        <v>42979</v>
      </c>
      <c r="B39" s="154"/>
      <c r="C39" s="149" t="s">
        <v>899</v>
      </c>
      <c r="D39" s="155">
        <f t="shared" si="0"/>
        <v>-7.0528559207481245E-2</v>
      </c>
      <c r="E39" s="152">
        <v>110.50749</v>
      </c>
    </row>
    <row r="40" spans="1:5">
      <c r="A40" s="153">
        <v>43009</v>
      </c>
      <c r="B40" s="154"/>
      <c r="C40" s="149" t="s">
        <v>900</v>
      </c>
      <c r="D40" s="155">
        <f t="shared" si="0"/>
        <v>8.0817870354308097E-2</v>
      </c>
      <c r="E40" s="152">
        <v>119.43847</v>
      </c>
    </row>
    <row r="41" spans="1:5">
      <c r="A41" s="153">
        <v>43040</v>
      </c>
      <c r="B41" s="154"/>
      <c r="C41" s="149" t="s">
        <v>901</v>
      </c>
      <c r="D41" s="155">
        <f t="shared" si="0"/>
        <v>0.10864188062690361</v>
      </c>
      <c r="E41" s="152">
        <v>132.41449</v>
      </c>
    </row>
    <row r="42" spans="1:5">
      <c r="A42" s="153">
        <v>43070</v>
      </c>
      <c r="B42" s="154"/>
      <c r="C42" s="149" t="s">
        <v>902</v>
      </c>
      <c r="D42" s="155">
        <f t="shared" si="0"/>
        <v>0.13755118491941487</v>
      </c>
      <c r="E42" s="152">
        <v>150.62826000000001</v>
      </c>
    </row>
    <row r="43" spans="1:5">
      <c r="A43" s="153">
        <v>43101</v>
      </c>
      <c r="B43" s="154">
        <v>2018</v>
      </c>
      <c r="C43" s="149" t="s">
        <v>894</v>
      </c>
      <c r="D43" s="155">
        <f t="shared" si="0"/>
        <v>-0.18849809458065847</v>
      </c>
      <c r="E43" s="152">
        <v>122.23511999999999</v>
      </c>
    </row>
    <row r="44" spans="1:5">
      <c r="A44" s="153">
        <v>43132</v>
      </c>
      <c r="B44" s="154"/>
      <c r="C44" s="149" t="s">
        <v>895</v>
      </c>
      <c r="D44" s="155">
        <f t="shared" si="0"/>
        <v>-0.1002355951382875</v>
      </c>
      <c r="E44" s="152">
        <v>109.98281</v>
      </c>
    </row>
    <row r="45" spans="1:5">
      <c r="A45" s="153">
        <v>43160</v>
      </c>
      <c r="B45" s="154"/>
      <c r="C45" s="149" t="s">
        <v>803</v>
      </c>
      <c r="D45" s="155">
        <f t="shared" si="0"/>
        <v>9.8791165637611922E-2</v>
      </c>
      <c r="E45" s="152">
        <v>120.84814</v>
      </c>
    </row>
    <row r="46" spans="1:5">
      <c r="A46" s="153">
        <v>43191</v>
      </c>
      <c r="B46" s="154"/>
      <c r="C46" s="149" t="s">
        <v>879</v>
      </c>
      <c r="D46" s="155">
        <f t="shared" si="0"/>
        <v>-2.9678239152046593E-2</v>
      </c>
      <c r="E46" s="152">
        <v>117.26158</v>
      </c>
    </row>
    <row r="47" spans="1:5">
      <c r="A47" s="153">
        <v>43221</v>
      </c>
      <c r="B47" s="154"/>
      <c r="C47" s="149" t="s">
        <v>893</v>
      </c>
      <c r="D47" s="155">
        <f t="shared" si="0"/>
        <v>7.0377953290412965E-2</v>
      </c>
      <c r="E47" s="152">
        <v>125.51421000000001</v>
      </c>
    </row>
    <row r="48" spans="1:5">
      <c r="A48" s="153">
        <v>43252</v>
      </c>
      <c r="B48" s="154"/>
      <c r="C48" s="149" t="s">
        <v>896</v>
      </c>
      <c r="D48" s="155">
        <f t="shared" si="0"/>
        <v>-3.0888614125842873E-2</v>
      </c>
      <c r="E48" s="152">
        <v>121.63724999999999</v>
      </c>
    </row>
    <row r="49" spans="1:5">
      <c r="A49" s="153">
        <v>43282</v>
      </c>
      <c r="B49" s="154"/>
      <c r="C49" s="149" t="s">
        <v>897</v>
      </c>
      <c r="D49" s="155">
        <f t="shared" si="0"/>
        <v>2.2011924800996452E-2</v>
      </c>
      <c r="E49" s="152">
        <v>124.31471999999999</v>
      </c>
    </row>
    <row r="50" spans="1:5">
      <c r="A50" s="153">
        <v>43313</v>
      </c>
      <c r="B50" s="154"/>
      <c r="C50" s="149" t="s">
        <v>898</v>
      </c>
      <c r="D50" s="155">
        <f t="shared" si="0"/>
        <v>-1.285447129672046E-3</v>
      </c>
      <c r="E50" s="152">
        <v>124.15492</v>
      </c>
    </row>
    <row r="51" spans="1:5">
      <c r="A51" s="153">
        <v>43344</v>
      </c>
      <c r="B51" s="154"/>
      <c r="C51" s="149" t="s">
        <v>899</v>
      </c>
      <c r="D51" s="155">
        <f t="shared" si="0"/>
        <v>-5.7196283481959487E-2</v>
      </c>
      <c r="E51" s="152">
        <v>117.05372</v>
      </c>
    </row>
    <row r="52" spans="1:5">
      <c r="A52" s="153">
        <v>43374</v>
      </c>
      <c r="B52" s="154"/>
      <c r="C52" s="149" t="s">
        <v>900</v>
      </c>
      <c r="D52" s="155">
        <f t="shared" si="0"/>
        <v>7.6311201386850547E-2</v>
      </c>
      <c r="E52" s="152">
        <v>125.98623000000001</v>
      </c>
    </row>
    <row r="53" spans="1:5">
      <c r="A53" s="153">
        <v>43405</v>
      </c>
      <c r="B53" s="154"/>
      <c r="C53" s="149" t="s">
        <v>901</v>
      </c>
      <c r="D53" s="155">
        <f t="shared" si="0"/>
        <v>0.10768041872512568</v>
      </c>
      <c r="E53" s="152">
        <v>139.55248</v>
      </c>
    </row>
    <row r="54" spans="1:5">
      <c r="A54" s="153">
        <v>43435</v>
      </c>
      <c r="B54" s="154"/>
      <c r="C54" s="149" t="s">
        <v>902</v>
      </c>
      <c r="D54" s="155">
        <f t="shared" si="0"/>
        <v>7.1106869616362145E-2</v>
      </c>
      <c r="E54" s="152">
        <v>149.47561999999999</v>
      </c>
    </row>
    <row r="55" spans="1:5">
      <c r="A55" s="153">
        <v>43466</v>
      </c>
      <c r="B55" s="154">
        <v>2019</v>
      </c>
      <c r="C55" s="149" t="s">
        <v>894</v>
      </c>
      <c r="D55" s="155">
        <f t="shared" si="0"/>
        <v>-0.16746650724713497</v>
      </c>
      <c r="E55" s="152">
        <v>124.44346</v>
      </c>
    </row>
    <row r="56" spans="1:5">
      <c r="A56" s="153">
        <v>43497</v>
      </c>
      <c r="B56" s="154"/>
      <c r="C56" s="149" t="s">
        <v>895</v>
      </c>
      <c r="D56" s="155">
        <f t="shared" si="0"/>
        <v>-8.1031337444330109E-2</v>
      </c>
      <c r="E56" s="152">
        <v>114.35964</v>
      </c>
    </row>
    <row r="57" spans="1:5">
      <c r="A57" s="153">
        <v>43525</v>
      </c>
      <c r="B57" s="154"/>
      <c r="C57" s="149" t="s">
        <v>803</v>
      </c>
      <c r="D57" s="155">
        <f t="shared" si="0"/>
        <v>9.944233822352011E-2</v>
      </c>
      <c r="E57" s="152">
        <v>125.73183</v>
      </c>
    </row>
    <row r="58" spans="1:5">
      <c r="A58" s="153">
        <v>43556</v>
      </c>
      <c r="B58" s="154"/>
      <c r="C58" s="149" t="s">
        <v>879</v>
      </c>
      <c r="D58" s="155">
        <f t="shared" si="0"/>
        <v>-5.0865162783362061E-2</v>
      </c>
      <c r="E58" s="152">
        <v>119.33646</v>
      </c>
    </row>
    <row r="59" spans="1:5">
      <c r="A59" s="153">
        <v>43586</v>
      </c>
      <c r="B59" s="154"/>
      <c r="C59" s="149" t="s">
        <v>893</v>
      </c>
      <c r="D59" s="155">
        <f t="shared" si="0"/>
        <v>8.6437791099216232E-2</v>
      </c>
      <c r="E59" s="152">
        <v>129.65163999999999</v>
      </c>
    </row>
    <row r="60" spans="1:5">
      <c r="A60" s="153">
        <v>43617</v>
      </c>
      <c r="B60" s="154"/>
      <c r="C60" s="149" t="s">
        <v>896</v>
      </c>
      <c r="D60" s="155">
        <f t="shared" si="0"/>
        <v>-4.1750108213054471E-2</v>
      </c>
      <c r="E60" s="152">
        <v>124.23867</v>
      </c>
    </row>
    <row r="61" spans="1:5">
      <c r="A61" s="153">
        <v>43647</v>
      </c>
      <c r="B61" s="154"/>
      <c r="C61" s="149" t="s">
        <v>897</v>
      </c>
      <c r="D61" s="155">
        <f t="shared" si="0"/>
        <v>3.2414223365398342E-2</v>
      </c>
      <c r="E61" s="152">
        <v>128.26577</v>
      </c>
    </row>
    <row r="62" spans="1:5">
      <c r="A62" s="153">
        <v>43678</v>
      </c>
      <c r="B62" s="154"/>
      <c r="C62" s="149" t="s">
        <v>898</v>
      </c>
      <c r="D62" s="155">
        <f t="shared" si="0"/>
        <v>-6.8329219869026625E-3</v>
      </c>
      <c r="E62" s="152">
        <v>127.38934</v>
      </c>
    </row>
    <row r="63" spans="1:5">
      <c r="A63" s="153">
        <v>43709</v>
      </c>
      <c r="B63" s="154"/>
      <c r="C63" s="149" t="s">
        <v>899</v>
      </c>
      <c r="D63" s="155">
        <f t="shared" si="0"/>
        <v>-6.1010756473029892E-2</v>
      </c>
      <c r="E63" s="152">
        <v>119.61722</v>
      </c>
    </row>
    <row r="64" spans="1:5">
      <c r="A64" s="153">
        <v>43739</v>
      </c>
      <c r="B64" s="154"/>
      <c r="C64" s="149" t="s">
        <v>900</v>
      </c>
      <c r="D64" s="155">
        <f t="shared" si="0"/>
        <v>9.010617367633178E-2</v>
      </c>
      <c r="E64" s="152">
        <v>130.39546999999999</v>
      </c>
    </row>
    <row r="65" spans="1:5">
      <c r="A65" s="153">
        <v>43770</v>
      </c>
      <c r="B65" s="154"/>
      <c r="C65" s="149" t="s">
        <v>901</v>
      </c>
      <c r="D65" s="155">
        <f t="shared" si="0"/>
        <v>9.9721178964269352E-2</v>
      </c>
      <c r="E65" s="152">
        <v>143.39866000000001</v>
      </c>
    </row>
    <row r="66" spans="1:5">
      <c r="A66" s="153">
        <v>43800</v>
      </c>
      <c r="B66" s="154"/>
      <c r="C66" s="149" t="s">
        <v>902</v>
      </c>
      <c r="D66" s="155">
        <f t="shared" si="0"/>
        <v>8.373648679841228E-2</v>
      </c>
      <c r="E66" s="152">
        <v>155.40636000000001</v>
      </c>
    </row>
    <row r="67" spans="1:5">
      <c r="A67" s="153">
        <v>43831</v>
      </c>
      <c r="B67" s="154">
        <v>2020</v>
      </c>
      <c r="C67" s="149" t="s">
        <v>894</v>
      </c>
      <c r="D67" s="155">
        <f t="shared" si="0"/>
        <v>-0.1870420232479546</v>
      </c>
      <c r="E67" s="152">
        <v>126.33884</v>
      </c>
    </row>
    <row r="68" spans="1:5">
      <c r="A68" s="153">
        <v>43862</v>
      </c>
      <c r="B68" s="154"/>
      <c r="C68" s="149" t="s">
        <v>895</v>
      </c>
      <c r="D68" s="155">
        <f t="shared" si="0"/>
        <v>-6.3491401377438694E-2</v>
      </c>
      <c r="E68" s="152">
        <v>118.31741</v>
      </c>
    </row>
    <row r="69" spans="1:5">
      <c r="A69" s="153">
        <v>43891</v>
      </c>
      <c r="B69" s="154"/>
      <c r="C69" s="149" t="s">
        <v>803</v>
      </c>
      <c r="D69" s="155">
        <f t="shared" si="0"/>
        <v>3.0835614133203348E-2</v>
      </c>
      <c r="E69" s="152">
        <v>121.9658</v>
      </c>
    </row>
    <row r="70" spans="1:5">
      <c r="A70" s="153">
        <v>43922</v>
      </c>
      <c r="B70" s="154"/>
      <c r="C70" s="149" t="s">
        <v>879</v>
      </c>
      <c r="D70" s="155">
        <f>E70/E69-1</f>
        <v>-0.25778472325848723</v>
      </c>
      <c r="E70" s="152">
        <v>90.524879999999996</v>
      </c>
    </row>
    <row r="71" spans="1:5">
      <c r="A71" s="153">
        <v>43952</v>
      </c>
      <c r="B71" s="154"/>
      <c r="C71" s="149" t="s">
        <v>893</v>
      </c>
      <c r="D71" s="155">
        <f>E71/E70-1</f>
        <v>0.10498395579204312</v>
      </c>
      <c r="E71" s="152">
        <v>100.02854000000001</v>
      </c>
    </row>
    <row r="72" spans="1:5">
      <c r="A72" s="153">
        <v>43983</v>
      </c>
      <c r="B72" s="154"/>
      <c r="C72" s="149" t="s">
        <v>896</v>
      </c>
      <c r="D72" s="155">
        <f t="shared" ref="D72:D81" si="1">E72/E71-1</f>
        <v>0.10211525630585028</v>
      </c>
      <c r="E72" s="156">
        <v>110.24298</v>
      </c>
    </row>
    <row r="73" spans="1:5">
      <c r="A73" s="153">
        <v>44013</v>
      </c>
      <c r="B73" s="154"/>
      <c r="C73" s="149" t="s">
        <v>897</v>
      </c>
      <c r="D73" s="155">
        <f t="shared" si="1"/>
        <v>6.8733900335422593E-2</v>
      </c>
      <c r="E73" s="152">
        <v>117.82041</v>
      </c>
    </row>
    <row r="74" spans="1:5">
      <c r="A74" s="153">
        <v>44044</v>
      </c>
      <c r="B74" s="154"/>
      <c r="C74" s="149" t="s">
        <v>898</v>
      </c>
      <c r="D74" s="155">
        <f t="shared" si="1"/>
        <v>-6.5846825690047961E-3</v>
      </c>
      <c r="E74" s="152">
        <v>117.0446</v>
      </c>
    </row>
    <row r="75" spans="1:5">
      <c r="A75" s="153">
        <v>44075</v>
      </c>
      <c r="B75" s="154"/>
      <c r="C75" s="149" t="s">
        <v>899</v>
      </c>
      <c r="D75" s="155">
        <f t="shared" si="1"/>
        <v>1.2947115885739269E-2</v>
      </c>
      <c r="E75" s="152">
        <v>118.55999</v>
      </c>
    </row>
    <row r="76" spans="1:5">
      <c r="A76" s="153">
        <v>44105</v>
      </c>
      <c r="B76" s="154"/>
      <c r="C76" s="149" t="s">
        <v>900</v>
      </c>
      <c r="D76" s="155">
        <f t="shared" si="1"/>
        <v>4.6165236687351285E-2</v>
      </c>
      <c r="E76" s="152">
        <v>124.03334</v>
      </c>
    </row>
    <row r="77" spans="1:5">
      <c r="A77" s="153">
        <v>44136</v>
      </c>
      <c r="B77" s="154"/>
      <c r="C77" s="149" t="s">
        <v>901</v>
      </c>
      <c r="D77" s="155">
        <f t="shared" si="1"/>
        <v>0.1305873082189033</v>
      </c>
      <c r="E77" s="152">
        <v>140.23052000000001</v>
      </c>
    </row>
    <row r="78" spans="1:5">
      <c r="A78" s="153">
        <v>44166</v>
      </c>
      <c r="B78" s="154"/>
      <c r="C78" s="149" t="s">
        <v>902</v>
      </c>
      <c r="D78" s="155">
        <f t="shared" si="1"/>
        <v>9.5911788674819087E-2</v>
      </c>
      <c r="E78" s="152">
        <v>153.68028000000001</v>
      </c>
    </row>
    <row r="79" spans="1:5">
      <c r="A79" s="153">
        <v>44197</v>
      </c>
      <c r="B79" s="154">
        <v>2021</v>
      </c>
      <c r="C79" s="149" t="s">
        <v>894</v>
      </c>
      <c r="D79" s="155">
        <f t="shared" si="1"/>
        <v>-0.22264554697583849</v>
      </c>
      <c r="E79" s="152">
        <v>119.46405</v>
      </c>
    </row>
    <row r="80" spans="1:5">
      <c r="A80" s="153">
        <v>44228</v>
      </c>
      <c r="B80" s="154"/>
      <c r="C80" s="149" t="s">
        <v>895</v>
      </c>
      <c r="D80" s="155">
        <f t="shared" si="1"/>
        <v>-4.4871239506780514E-2</v>
      </c>
      <c r="E80" s="152">
        <v>114.10355</v>
      </c>
    </row>
    <row r="81" spans="1:5">
      <c r="A81" s="153">
        <v>44256</v>
      </c>
      <c r="B81" s="154"/>
      <c r="C81" s="149" t="s">
        <v>803</v>
      </c>
      <c r="D81" s="155">
        <f t="shared" si="1"/>
        <v>0.14937607112136297</v>
      </c>
      <c r="E81" s="152">
        <v>131.14788999999999</v>
      </c>
    </row>
    <row r="82" spans="1:5">
      <c r="A82" s="153">
        <v>44287</v>
      </c>
      <c r="B82" s="154"/>
      <c r="C82" s="149" t="s">
        <v>879</v>
      </c>
      <c r="D82" s="155">
        <f>E82/E81-1</f>
        <v>-6.6795432240655872E-2</v>
      </c>
      <c r="E82" s="152">
        <v>122.38781</v>
      </c>
    </row>
    <row r="83" spans="1:5">
      <c r="A83" s="153">
        <v>44317</v>
      </c>
      <c r="C83" s="149" t="s">
        <v>893</v>
      </c>
      <c r="D83" s="155">
        <f>E83/E82-1</f>
        <v>7.3639359998352916E-2</v>
      </c>
      <c r="E83" s="152">
        <v>131.40037000000001</v>
      </c>
    </row>
    <row r="84" spans="1:5">
      <c r="C84" s="149" t="s">
        <v>896</v>
      </c>
      <c r="D84" s="157">
        <f>E84/E83-1</f>
        <v>-3.5894647785238432E-2</v>
      </c>
      <c r="E84" s="156">
        <v>126.68380000000001</v>
      </c>
    </row>
  </sheetData>
  <mergeCells count="1">
    <mergeCell ref="H1:I1"/>
  </mergeCells>
  <hyperlinks>
    <hyperlink ref="H1:I1" location="Index!A1" display="Regresar al Índice" xr:uid="{8C2DF3F1-3AA7-44AB-A6BF-5D668BAA27AA}"/>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0"/>
  <dimension ref="A1:S15"/>
  <sheetViews>
    <sheetView zoomScale="90" zoomScaleNormal="90" workbookViewId="0">
      <selection activeCell="B19" sqref="B19"/>
    </sheetView>
  </sheetViews>
  <sheetFormatPr baseColWidth="10" defaultRowHeight="12"/>
  <cols>
    <col min="1" max="1" width="34.42578125" style="60" customWidth="1"/>
    <col min="2" max="2" width="9.140625" style="60" bestFit="1" customWidth="1"/>
    <col min="3" max="3" width="13" style="60" customWidth="1"/>
    <col min="4" max="4" width="9.42578125" style="60" customWidth="1"/>
    <col min="5" max="5" width="10.5703125" style="60" customWidth="1"/>
    <col min="6" max="6" width="8" style="60" bestFit="1" customWidth="1"/>
    <col min="7" max="7" width="12.7109375" style="60" bestFit="1" customWidth="1"/>
    <col min="8" max="8" width="8" style="60" customWidth="1"/>
    <col min="9" max="9" width="8.140625" style="60" customWidth="1"/>
    <col min="10" max="16384" width="11.42578125" style="60"/>
  </cols>
  <sheetData>
    <row r="1" spans="1:19" ht="15">
      <c r="A1" t="s">
        <v>1766</v>
      </c>
      <c r="H1" s="686" t="s">
        <v>38</v>
      </c>
      <c r="I1" s="686"/>
    </row>
    <row r="2" spans="1:19">
      <c r="A2" s="296" t="s">
        <v>523</v>
      </c>
    </row>
    <row r="3" spans="1:19">
      <c r="A3" s="296"/>
    </row>
    <row r="4" spans="1:19">
      <c r="A4" s="296"/>
    </row>
    <row r="5" spans="1:19">
      <c r="A5" s="296"/>
    </row>
    <row r="8" spans="1:19" ht="12.75" customHeight="1">
      <c r="A8" s="326" t="s">
        <v>35</v>
      </c>
      <c r="B8" s="327">
        <v>2020</v>
      </c>
      <c r="C8" s="327"/>
      <c r="D8" s="327"/>
      <c r="E8" s="327"/>
      <c r="F8" s="327"/>
      <c r="G8" s="327"/>
      <c r="H8" s="327"/>
      <c r="I8" s="327"/>
      <c r="J8" s="328">
        <v>2021</v>
      </c>
      <c r="K8" s="328"/>
      <c r="L8" s="328"/>
      <c r="M8" s="328"/>
      <c r="N8" s="328"/>
      <c r="O8" s="328"/>
      <c r="P8" s="327" t="s">
        <v>281</v>
      </c>
      <c r="Q8" s="327"/>
      <c r="R8" s="327" t="s">
        <v>882</v>
      </c>
      <c r="S8" s="327"/>
    </row>
    <row r="9" spans="1:19" ht="28.5" customHeight="1">
      <c r="A9" s="326"/>
      <c r="B9" s="329" t="s">
        <v>40</v>
      </c>
      <c r="C9" s="329" t="s">
        <v>44</v>
      </c>
      <c r="D9" s="329" t="s">
        <v>45</v>
      </c>
      <c r="E9" s="329" t="s">
        <v>46</v>
      </c>
      <c r="F9" s="329" t="s">
        <v>47</v>
      </c>
      <c r="G9" s="329" t="s">
        <v>48</v>
      </c>
      <c r="H9" s="329" t="s">
        <v>49</v>
      </c>
      <c r="I9" s="329" t="s">
        <v>50</v>
      </c>
      <c r="J9" s="329" t="s">
        <v>39</v>
      </c>
      <c r="K9" s="329" t="s">
        <v>40</v>
      </c>
      <c r="L9" s="329" t="s">
        <v>41</v>
      </c>
      <c r="M9" s="329" t="s">
        <v>43</v>
      </c>
      <c r="N9" s="329" t="s">
        <v>44</v>
      </c>
      <c r="O9" s="329" t="s">
        <v>45</v>
      </c>
      <c r="P9" s="329" t="s">
        <v>314</v>
      </c>
      <c r="Q9" s="329" t="s">
        <v>522</v>
      </c>
      <c r="R9" s="329" t="s">
        <v>314</v>
      </c>
      <c r="S9" s="329" t="s">
        <v>522</v>
      </c>
    </row>
    <row r="10" spans="1:19" ht="24">
      <c r="A10" s="330" t="s">
        <v>36</v>
      </c>
      <c r="B10" s="331">
        <v>41.838602329450907</v>
      </c>
      <c r="C10" s="331">
        <v>35.235715067593461</v>
      </c>
      <c r="D10" s="331">
        <v>32.712146422628948</v>
      </c>
      <c r="E10" s="331">
        <v>33.68552412645591</v>
      </c>
      <c r="F10" s="331">
        <v>33.815609090054785</v>
      </c>
      <c r="G10" s="331">
        <v>32.251655629139073</v>
      </c>
      <c r="H10" s="331">
        <v>32.138103161397666</v>
      </c>
      <c r="I10" s="331">
        <v>32.371048252911812</v>
      </c>
      <c r="J10" s="331">
        <v>33.760399334442596</v>
      </c>
      <c r="K10" s="331">
        <v>34.134775374376041</v>
      </c>
      <c r="L10" s="331">
        <v>37.868988391376448</v>
      </c>
      <c r="M10" s="331">
        <v>38.885191347753747</v>
      </c>
      <c r="N10" s="331">
        <v>41.229235880398669</v>
      </c>
      <c r="O10" s="331">
        <v>37.034883720930239</v>
      </c>
      <c r="P10" s="332">
        <f>O10/N10-1</f>
        <v>-0.10173247381144213</v>
      </c>
      <c r="Q10" s="331">
        <f>O10-N10</f>
        <v>-4.1943521594684299</v>
      </c>
      <c r="R10" s="332">
        <f>O10/D10-1</f>
        <v>0.13214471598571098</v>
      </c>
      <c r="S10" s="331">
        <f>O10-D10</f>
        <v>4.3227372983012913</v>
      </c>
    </row>
    <row r="11" spans="1:19" ht="48">
      <c r="A11" s="577" t="s">
        <v>562</v>
      </c>
      <c r="B11" s="578">
        <v>40.557404326123127</v>
      </c>
      <c r="C11" s="578">
        <v>30.504966887417218</v>
      </c>
      <c r="D11" s="578">
        <v>28.868552412645592</v>
      </c>
      <c r="E11" s="578">
        <v>29.118136439267886</v>
      </c>
      <c r="F11" s="578">
        <v>30.897009966777407</v>
      </c>
      <c r="G11" s="578">
        <v>31.125827814569536</v>
      </c>
      <c r="H11" s="578">
        <v>30.199667221297837</v>
      </c>
      <c r="I11" s="578">
        <v>29.700499168053245</v>
      </c>
      <c r="J11" s="578">
        <v>31.447587354409318</v>
      </c>
      <c r="K11" s="578">
        <v>30.865224625623959</v>
      </c>
      <c r="L11" s="578">
        <v>33.540630182421225</v>
      </c>
      <c r="M11" s="578">
        <v>36.938435940099836</v>
      </c>
      <c r="N11" s="578">
        <v>39.036544850498338</v>
      </c>
      <c r="O11" s="578">
        <v>35.963455149501662</v>
      </c>
      <c r="P11" s="579">
        <f t="shared" ref="P11:P15" si="0">O11/N11-1</f>
        <v>-7.8723404255319096E-2</v>
      </c>
      <c r="Q11" s="578">
        <f t="shared" ref="Q11:Q15" si="1">O11-N11</f>
        <v>-3.0730897009966753</v>
      </c>
      <c r="R11" s="579">
        <f t="shared" ref="R11:R15" si="2">O11/D11-1</f>
        <v>0.24576579509224783</v>
      </c>
      <c r="S11" s="578">
        <f t="shared" ref="S11:S15" si="3">O11-D11</f>
        <v>7.0949027368560706</v>
      </c>
    </row>
    <row r="12" spans="1:19" ht="36">
      <c r="A12" s="580" t="s">
        <v>563</v>
      </c>
      <c r="B12" s="581">
        <v>48.211314475873543</v>
      </c>
      <c r="C12" s="581">
        <v>50.703642384105962</v>
      </c>
      <c r="D12" s="581">
        <v>49.667221297836939</v>
      </c>
      <c r="E12" s="581">
        <v>53.078202995008319</v>
      </c>
      <c r="F12" s="581">
        <v>50.166112956810629</v>
      </c>
      <c r="G12" s="581">
        <v>47.226821192052981</v>
      </c>
      <c r="H12" s="581">
        <v>46.339434276206326</v>
      </c>
      <c r="I12" s="581">
        <v>48.336106489184694</v>
      </c>
      <c r="J12" s="581">
        <v>49.084858569051583</v>
      </c>
      <c r="K12" s="581">
        <v>48.960066555740433</v>
      </c>
      <c r="L12" s="581">
        <v>54.892205638474294</v>
      </c>
      <c r="M12" s="581">
        <v>53.577371048252914</v>
      </c>
      <c r="N12" s="581">
        <v>57.973421926910298</v>
      </c>
      <c r="O12" s="581">
        <v>50.747508305647841</v>
      </c>
      <c r="P12" s="582">
        <f t="shared" si="0"/>
        <v>-0.12464183381088823</v>
      </c>
      <c r="Q12" s="581">
        <f t="shared" si="1"/>
        <v>-7.2259136212624568</v>
      </c>
      <c r="R12" s="582">
        <f t="shared" si="2"/>
        <v>2.1750502234316738E-2</v>
      </c>
      <c r="S12" s="581">
        <f t="shared" si="3"/>
        <v>1.0802870078109024</v>
      </c>
    </row>
    <row r="13" spans="1:19" ht="24">
      <c r="A13" s="577" t="s">
        <v>564</v>
      </c>
      <c r="B13" s="578">
        <v>40.806988352745421</v>
      </c>
      <c r="C13" s="578">
        <v>28.766556291390728</v>
      </c>
      <c r="D13" s="578">
        <v>24.292845257903494</v>
      </c>
      <c r="E13" s="578">
        <v>22.795341098169718</v>
      </c>
      <c r="F13" s="578">
        <v>25.498338870431894</v>
      </c>
      <c r="G13" s="578">
        <v>25.082781456953644</v>
      </c>
      <c r="H13" s="578">
        <v>25.623960066555739</v>
      </c>
      <c r="I13" s="578">
        <v>24.916805324459233</v>
      </c>
      <c r="J13" s="578">
        <v>27.495840266222963</v>
      </c>
      <c r="K13" s="578">
        <v>25.9567387687188</v>
      </c>
      <c r="L13" s="578">
        <v>32.048092868988391</v>
      </c>
      <c r="M13" s="578">
        <v>35.024958402662229</v>
      </c>
      <c r="N13" s="578">
        <v>37.043189368770761</v>
      </c>
      <c r="O13" s="578">
        <v>36.544850498338867</v>
      </c>
      <c r="P13" s="579">
        <f t="shared" si="0"/>
        <v>-1.3452914798206317E-2</v>
      </c>
      <c r="Q13" s="578">
        <f t="shared" si="1"/>
        <v>-0.49833887043189407</v>
      </c>
      <c r="R13" s="579">
        <f t="shared" si="2"/>
        <v>0.50434624311655196</v>
      </c>
      <c r="S13" s="578">
        <f t="shared" si="3"/>
        <v>12.252005240435373</v>
      </c>
    </row>
    <row r="14" spans="1:19" ht="36">
      <c r="A14" s="580" t="s">
        <v>565</v>
      </c>
      <c r="B14" s="581">
        <v>52.163061564059902</v>
      </c>
      <c r="C14" s="581">
        <v>53.062913907284766</v>
      </c>
      <c r="D14" s="581">
        <v>49.500831946755405</v>
      </c>
      <c r="E14" s="581">
        <v>53.785357737104825</v>
      </c>
      <c r="F14" s="581">
        <v>52.533222591362126</v>
      </c>
      <c r="G14" s="581">
        <v>47.309602649006621</v>
      </c>
      <c r="H14" s="581">
        <v>47.712146422628955</v>
      </c>
      <c r="I14" s="581">
        <v>48.336106489184694</v>
      </c>
      <c r="J14" s="581">
        <v>49.0432612312812</v>
      </c>
      <c r="K14" s="581">
        <v>52.246256239600669</v>
      </c>
      <c r="L14" s="581">
        <v>56.923714759535656</v>
      </c>
      <c r="M14" s="581">
        <v>54.742096505823625</v>
      </c>
      <c r="N14" s="581">
        <v>58.471760797342192</v>
      </c>
      <c r="O14" s="581">
        <v>52.699335548172755</v>
      </c>
      <c r="P14" s="582">
        <f t="shared" si="0"/>
        <v>-9.8721590909090939E-2</v>
      </c>
      <c r="Q14" s="581">
        <f t="shared" si="1"/>
        <v>-5.7724252491694372</v>
      </c>
      <c r="R14" s="582">
        <f t="shared" si="2"/>
        <v>6.4615148384935317E-2</v>
      </c>
      <c r="S14" s="581">
        <f t="shared" si="3"/>
        <v>3.1985036014173502</v>
      </c>
    </row>
    <row r="15" spans="1:19" ht="60">
      <c r="A15" s="577" t="s">
        <v>37</v>
      </c>
      <c r="B15" s="578">
        <v>27.45424292845258</v>
      </c>
      <c r="C15" s="578">
        <v>13.16225165562914</v>
      </c>
      <c r="D15" s="578">
        <v>11.231281198003328</v>
      </c>
      <c r="E15" s="578">
        <v>9.6505823627287857</v>
      </c>
      <c r="F15" s="578">
        <v>9.9833610648918469</v>
      </c>
      <c r="G15" s="578">
        <v>10.513245033112582</v>
      </c>
      <c r="H15" s="578">
        <v>10.8153078202995</v>
      </c>
      <c r="I15" s="578">
        <v>10.565723793677204</v>
      </c>
      <c r="J15" s="578">
        <v>11.73044925124792</v>
      </c>
      <c r="K15" s="578">
        <v>12.645590682196339</v>
      </c>
      <c r="L15" s="578">
        <v>11.940298507462687</v>
      </c>
      <c r="M15" s="578">
        <v>14.143094841930116</v>
      </c>
      <c r="N15" s="578">
        <v>13.621262458471762</v>
      </c>
      <c r="O15" s="578">
        <v>9.2192691029900331</v>
      </c>
      <c r="P15" s="579">
        <f t="shared" si="0"/>
        <v>-0.32317073170731714</v>
      </c>
      <c r="Q15" s="578">
        <f t="shared" si="1"/>
        <v>-4.4019933554817285</v>
      </c>
      <c r="R15" s="579">
        <f t="shared" si="2"/>
        <v>-0.17914359542266522</v>
      </c>
      <c r="S15" s="578">
        <f t="shared" si="3"/>
        <v>-2.0120120950132954</v>
      </c>
    </row>
  </sheetData>
  <mergeCells count="6">
    <mergeCell ref="H1:I1"/>
    <mergeCell ref="A8:A9"/>
    <mergeCell ref="B8:I8"/>
    <mergeCell ref="J8:O8"/>
    <mergeCell ref="P8:Q8"/>
    <mergeCell ref="R8:S8"/>
  </mergeCells>
  <hyperlinks>
    <hyperlink ref="H1:I1" location="Index!A1" display="Regresar al Índice" xr:uid="{00000000-0004-0000-0900-000000000000}"/>
  </hyperlinks>
  <pageMargins left="0.7" right="0.7" top="0.75" bottom="0.75" header="0.3" footer="0.3"/>
  <pageSetup orientation="portrait" horizontalDpi="4294967295" verticalDpi="4294967295"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F5DC8-1F79-4F60-94D7-1C778DAB3225}">
  <sheetPr codeName="Hoja178"/>
  <dimension ref="A1:I39"/>
  <sheetViews>
    <sheetView workbookViewId="0">
      <selection activeCell="B19" sqref="B19"/>
    </sheetView>
  </sheetViews>
  <sheetFormatPr baseColWidth="10" defaultColWidth="9.140625" defaultRowHeight="12"/>
  <cols>
    <col min="1" max="16384" width="9.140625" style="149"/>
  </cols>
  <sheetData>
    <row r="1" spans="1:9" ht="15">
      <c r="A1" s="1" t="s">
        <v>1909</v>
      </c>
      <c r="H1" s="688" t="s">
        <v>38</v>
      </c>
      <c r="I1" s="688"/>
    </row>
    <row r="6" spans="1:9">
      <c r="B6" s="149" t="s">
        <v>841</v>
      </c>
      <c r="C6" s="149" t="s">
        <v>842</v>
      </c>
    </row>
    <row r="7" spans="1:9">
      <c r="B7" s="149" t="s">
        <v>29</v>
      </c>
      <c r="C7" s="150">
        <v>3.3399711284785703</v>
      </c>
    </row>
    <row r="8" spans="1:9">
      <c r="B8" s="149" t="s">
        <v>3</v>
      </c>
      <c r="C8" s="150">
        <v>7.1752893734048531</v>
      </c>
    </row>
    <row r="9" spans="1:9">
      <c r="B9" s="149" t="s">
        <v>12</v>
      </c>
      <c r="C9" s="150">
        <v>7.3360384205099782</v>
      </c>
    </row>
    <row r="10" spans="1:9">
      <c r="B10" s="149" t="s">
        <v>849</v>
      </c>
      <c r="C10" s="150">
        <v>7.5431178456495021</v>
      </c>
    </row>
    <row r="11" spans="1:9">
      <c r="B11" s="149" t="s">
        <v>851</v>
      </c>
      <c r="C11" s="150">
        <v>9.0309731147164989</v>
      </c>
    </row>
    <row r="12" spans="1:9">
      <c r="B12" s="149" t="s">
        <v>848</v>
      </c>
      <c r="C12" s="150">
        <v>9.7348966307432914</v>
      </c>
    </row>
    <row r="13" spans="1:9">
      <c r="B13" s="149" t="s">
        <v>14</v>
      </c>
      <c r="C13" s="150">
        <v>11.294634570860595</v>
      </c>
    </row>
    <row r="14" spans="1:9">
      <c r="B14" s="149" t="s">
        <v>23</v>
      </c>
      <c r="C14" s="150">
        <v>11.98329913517907</v>
      </c>
    </row>
    <row r="15" spans="1:9">
      <c r="B15" s="149" t="s">
        <v>31</v>
      </c>
      <c r="C15" s="150">
        <v>12.91471425928281</v>
      </c>
    </row>
    <row r="16" spans="1:9">
      <c r="B16" s="149" t="s">
        <v>8</v>
      </c>
      <c r="C16" s="150">
        <v>12.919281339255548</v>
      </c>
    </row>
    <row r="17" spans="2:3">
      <c r="B17" s="149" t="s">
        <v>27</v>
      </c>
      <c r="C17" s="150">
        <v>14.566478351491451</v>
      </c>
    </row>
    <row r="18" spans="2:3">
      <c r="B18" s="149" t="s">
        <v>18</v>
      </c>
      <c r="C18" s="150">
        <v>14.606159764534702</v>
      </c>
    </row>
    <row r="19" spans="2:3">
      <c r="B19" s="149" t="s">
        <v>28</v>
      </c>
      <c r="C19" s="150">
        <v>14.718257694638901</v>
      </c>
    </row>
    <row r="20" spans="2:3">
      <c r="B20" s="149" t="s">
        <v>0</v>
      </c>
      <c r="C20" s="150">
        <v>14.913257033894467</v>
      </c>
    </row>
    <row r="21" spans="2:3">
      <c r="B21" s="149" t="s">
        <v>10</v>
      </c>
      <c r="C21" s="150">
        <v>15.663545414244151</v>
      </c>
    </row>
    <row r="22" spans="2:3">
      <c r="B22" s="149" t="s">
        <v>11</v>
      </c>
      <c r="C22" s="150">
        <v>16.1796246588484</v>
      </c>
    </row>
    <row r="23" spans="2:3">
      <c r="B23" s="149" t="s">
        <v>6</v>
      </c>
      <c r="C23" s="150">
        <v>16.383510027240355</v>
      </c>
    </row>
    <row r="24" spans="2:3">
      <c r="B24" s="149" t="s">
        <v>32</v>
      </c>
      <c r="C24" s="150">
        <v>16.598651663094309</v>
      </c>
    </row>
    <row r="25" spans="2:3">
      <c r="B25" s="149" t="s">
        <v>1</v>
      </c>
      <c r="C25" s="150">
        <v>17.673149648831391</v>
      </c>
    </row>
    <row r="26" spans="2:3">
      <c r="B26" s="149" t="s">
        <v>15</v>
      </c>
      <c r="C26" s="150">
        <v>17.973255546870128</v>
      </c>
    </row>
    <row r="27" spans="2:3">
      <c r="B27" s="149" t="s">
        <v>22</v>
      </c>
      <c r="C27" s="150">
        <v>18.258238546691221</v>
      </c>
    </row>
    <row r="28" spans="2:3">
      <c r="B28" s="149" t="s">
        <v>7</v>
      </c>
      <c r="C28" s="150">
        <v>18.519130544615038</v>
      </c>
    </row>
    <row r="29" spans="2:3">
      <c r="B29" s="149" t="s">
        <v>21</v>
      </c>
      <c r="C29" s="150">
        <v>19.445004843681303</v>
      </c>
    </row>
    <row r="30" spans="2:3">
      <c r="B30" s="149" t="s">
        <v>846</v>
      </c>
      <c r="C30" s="150">
        <v>19.860797865585443</v>
      </c>
    </row>
    <row r="31" spans="2:3">
      <c r="B31" s="149" t="s">
        <v>847</v>
      </c>
      <c r="C31" s="150">
        <v>20.413751965993804</v>
      </c>
    </row>
    <row r="32" spans="2:3">
      <c r="B32" s="149" t="s">
        <v>30</v>
      </c>
      <c r="C32" s="150">
        <v>21.534583120775157</v>
      </c>
    </row>
    <row r="33" spans="2:3">
      <c r="B33" s="149" t="s">
        <v>26</v>
      </c>
      <c r="C33" s="150">
        <v>24.285830362608948</v>
      </c>
    </row>
    <row r="34" spans="2:3">
      <c r="B34" s="149" t="s">
        <v>19</v>
      </c>
      <c r="C34" s="150">
        <v>25.198050546707989</v>
      </c>
    </row>
    <row r="35" spans="2:3">
      <c r="B35" s="149" t="s">
        <v>33</v>
      </c>
      <c r="C35" s="150">
        <v>26.577818495695489</v>
      </c>
    </row>
    <row r="36" spans="2:3">
      <c r="B36" s="149" t="s">
        <v>844</v>
      </c>
      <c r="C36" s="150">
        <v>27.675688859072118</v>
      </c>
    </row>
    <row r="37" spans="2:3">
      <c r="B37" s="149" t="s">
        <v>845</v>
      </c>
      <c r="C37" s="150">
        <v>32.290082574823167</v>
      </c>
    </row>
    <row r="38" spans="2:3">
      <c r="B38" s="149" t="s">
        <v>16</v>
      </c>
      <c r="C38" s="150">
        <v>38.688712223365499</v>
      </c>
    </row>
    <row r="39" spans="2:3">
      <c r="B39" s="149" t="s">
        <v>843</v>
      </c>
      <c r="C39" s="150">
        <v>44.255821775601497</v>
      </c>
    </row>
  </sheetData>
  <mergeCells count="1">
    <mergeCell ref="H1:I1"/>
  </mergeCells>
  <hyperlinks>
    <hyperlink ref="H1:I1" location="Index!A1" display="Regresar al Índice" xr:uid="{9C84F6BD-CE53-4502-9288-4D07B8486BBC}"/>
  </hyperlink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A094F-FEDF-42AC-96EB-72C95680BA2D}">
  <sheetPr codeName="Hoja179"/>
  <dimension ref="A1:I39"/>
  <sheetViews>
    <sheetView workbookViewId="0">
      <selection activeCell="B19" sqref="B19"/>
    </sheetView>
  </sheetViews>
  <sheetFormatPr baseColWidth="10" defaultColWidth="9.140625" defaultRowHeight="12"/>
  <cols>
    <col min="1" max="16384" width="9.140625" style="149"/>
  </cols>
  <sheetData>
    <row r="1" spans="1:9" ht="15">
      <c r="A1" s="1" t="s">
        <v>1910</v>
      </c>
      <c r="H1" s="688" t="s">
        <v>38</v>
      </c>
      <c r="I1" s="688"/>
    </row>
    <row r="6" spans="1:9">
      <c r="B6" s="149" t="s">
        <v>841</v>
      </c>
      <c r="C6" s="149" t="s">
        <v>850</v>
      </c>
    </row>
    <row r="7" spans="1:9">
      <c r="B7" s="149" t="s">
        <v>12</v>
      </c>
      <c r="C7" s="150">
        <v>-4.061105388090624</v>
      </c>
    </row>
    <row r="8" spans="1:9">
      <c r="B8" s="149" t="s">
        <v>29</v>
      </c>
      <c r="C8" s="150">
        <v>-3.8292685152521599</v>
      </c>
    </row>
    <row r="9" spans="1:9">
      <c r="B9" s="149" t="s">
        <v>10</v>
      </c>
      <c r="C9" s="150">
        <v>-2.9831108289562449</v>
      </c>
    </row>
    <row r="10" spans="1:9">
      <c r="B10" s="149" t="s">
        <v>21</v>
      </c>
      <c r="C10" s="150">
        <v>-1.6686248812646267</v>
      </c>
    </row>
    <row r="11" spans="1:9">
      <c r="B11" s="149" t="s">
        <v>6</v>
      </c>
      <c r="C11" s="150">
        <v>-1.6088391465577268</v>
      </c>
    </row>
    <row r="12" spans="1:9">
      <c r="B12" s="149" t="s">
        <v>31</v>
      </c>
      <c r="C12" s="150">
        <v>-0.97557005610093306</v>
      </c>
    </row>
    <row r="13" spans="1:9">
      <c r="B13" s="149" t="s">
        <v>7</v>
      </c>
      <c r="C13" s="150">
        <v>-0.95359245684265381</v>
      </c>
    </row>
    <row r="14" spans="1:9">
      <c r="B14" s="149" t="s">
        <v>22</v>
      </c>
      <c r="C14" s="150">
        <v>-0.85803691108387015</v>
      </c>
    </row>
    <row r="15" spans="1:9">
      <c r="B15" s="149" t="s">
        <v>11</v>
      </c>
      <c r="C15" s="150">
        <v>-0.85140683787313964</v>
      </c>
    </row>
    <row r="16" spans="1:9">
      <c r="B16" s="149" t="s">
        <v>3</v>
      </c>
      <c r="C16" s="150">
        <v>-0.72686994526437998</v>
      </c>
    </row>
    <row r="17" spans="2:3">
      <c r="B17" s="149" t="s">
        <v>845</v>
      </c>
      <c r="C17" s="150">
        <v>-0.23257832575873397</v>
      </c>
    </row>
    <row r="18" spans="2:3">
      <c r="B18" s="149" t="s">
        <v>32</v>
      </c>
      <c r="C18" s="150">
        <v>0.50264281115663134</v>
      </c>
    </row>
    <row r="19" spans="2:3">
      <c r="B19" s="149" t="s">
        <v>28</v>
      </c>
      <c r="C19" s="150">
        <v>0.67877000335366233</v>
      </c>
    </row>
    <row r="20" spans="2:3">
      <c r="B20" s="149" t="s">
        <v>843</v>
      </c>
      <c r="C20" s="150">
        <v>0.72696687409981775</v>
      </c>
    </row>
    <row r="21" spans="2:3">
      <c r="B21" s="149" t="s">
        <v>51</v>
      </c>
      <c r="C21" s="150">
        <v>1.3166924285332666</v>
      </c>
    </row>
    <row r="22" spans="2:3">
      <c r="B22" s="149" t="s">
        <v>16</v>
      </c>
      <c r="C22" s="150">
        <v>1.4927481518641139</v>
      </c>
    </row>
    <row r="23" spans="2:3">
      <c r="B23" s="149" t="s">
        <v>848</v>
      </c>
      <c r="C23" s="150">
        <v>2.1961743824731887</v>
      </c>
    </row>
    <row r="24" spans="2:3">
      <c r="B24" s="149" t="s">
        <v>17</v>
      </c>
      <c r="C24" s="150">
        <v>2.2755911689281967</v>
      </c>
    </row>
    <row r="25" spans="2:3">
      <c r="B25" s="149" t="s">
        <v>19</v>
      </c>
      <c r="C25" s="150">
        <v>2.3044636938203498</v>
      </c>
    </row>
    <row r="26" spans="2:3">
      <c r="B26" s="149" t="s">
        <v>844</v>
      </c>
      <c r="C26" s="150">
        <v>2.5048590718749009</v>
      </c>
    </row>
    <row r="27" spans="2:3">
      <c r="B27" s="149" t="s">
        <v>33</v>
      </c>
      <c r="C27" s="150">
        <v>2.5690311250488587</v>
      </c>
    </row>
    <row r="28" spans="2:3">
      <c r="B28" s="149" t="s">
        <v>15</v>
      </c>
      <c r="C28" s="150">
        <v>3.0103898791205661</v>
      </c>
    </row>
    <row r="29" spans="2:3">
      <c r="B29" s="149" t="s">
        <v>30</v>
      </c>
      <c r="C29" s="150">
        <v>3.0112854111049328</v>
      </c>
    </row>
    <row r="30" spans="2:3">
      <c r="B30" s="149" t="s">
        <v>27</v>
      </c>
      <c r="C30" s="150">
        <v>3.1431176727458952</v>
      </c>
    </row>
    <row r="31" spans="2:3">
      <c r="B31" s="149" t="s">
        <v>1</v>
      </c>
      <c r="C31" s="150">
        <v>3.7529328511655149</v>
      </c>
    </row>
    <row r="32" spans="2:3">
      <c r="B32" s="149" t="s">
        <v>26</v>
      </c>
      <c r="C32" s="150">
        <v>3.8617873847818189</v>
      </c>
    </row>
    <row r="33" spans="2:3">
      <c r="B33" s="149" t="s">
        <v>23</v>
      </c>
      <c r="C33" s="150">
        <v>4.1166645130666062</v>
      </c>
    </row>
    <row r="34" spans="2:3">
      <c r="B34" s="149" t="s">
        <v>18</v>
      </c>
      <c r="C34" s="150">
        <v>4.1709917991622349</v>
      </c>
    </row>
    <row r="35" spans="2:3">
      <c r="B35" s="149" t="s">
        <v>0</v>
      </c>
      <c r="C35" s="150">
        <v>4.418844695881945</v>
      </c>
    </row>
    <row r="36" spans="2:3">
      <c r="B36" s="149" t="s">
        <v>14</v>
      </c>
      <c r="C36" s="150">
        <v>4.8608995159853068</v>
      </c>
    </row>
    <row r="37" spans="2:3">
      <c r="B37" s="149" t="s">
        <v>847</v>
      </c>
      <c r="C37" s="150">
        <v>5.2684552056316507</v>
      </c>
    </row>
    <row r="38" spans="2:3">
      <c r="B38" s="149" t="s">
        <v>8</v>
      </c>
      <c r="C38" s="150">
        <v>5.3834157262705711</v>
      </c>
    </row>
    <row r="39" spans="2:3">
      <c r="B39" s="149" t="s">
        <v>846</v>
      </c>
      <c r="C39" s="150">
        <v>7.9483525355461406</v>
      </c>
    </row>
  </sheetData>
  <mergeCells count="1">
    <mergeCell ref="H1:I1"/>
  </mergeCells>
  <hyperlinks>
    <hyperlink ref="H1:I1" location="Index!A1" display="Regresar al Índice" xr:uid="{345BFE8A-102C-4296-BD85-9A6CA34418F5}"/>
  </hyperlink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06513-D33C-4C3C-B2A3-5F016ADB5934}">
  <sheetPr codeName="Hoja180"/>
  <dimension ref="A1:I70"/>
  <sheetViews>
    <sheetView topLeftCell="C1" workbookViewId="0">
      <selection activeCell="B19" sqref="B19"/>
    </sheetView>
  </sheetViews>
  <sheetFormatPr baseColWidth="10" defaultRowHeight="12"/>
  <cols>
    <col min="1" max="16384" width="11.42578125" style="121"/>
  </cols>
  <sheetData>
    <row r="1" spans="1:9" ht="15">
      <c r="A1" s="1" t="s">
        <v>1911</v>
      </c>
      <c r="H1" s="688" t="s">
        <v>38</v>
      </c>
      <c r="I1" s="688"/>
    </row>
    <row r="2" spans="1:9">
      <c r="A2" s="122" t="s">
        <v>601</v>
      </c>
    </row>
    <row r="4" spans="1:9">
      <c r="C4" s="137"/>
    </row>
    <row r="5" spans="1:9">
      <c r="D5" s="138" t="s">
        <v>602</v>
      </c>
      <c r="E5" s="138" t="s">
        <v>603</v>
      </c>
      <c r="F5" s="138" t="s">
        <v>604</v>
      </c>
      <c r="G5" s="138" t="s">
        <v>605</v>
      </c>
      <c r="H5" s="138" t="s">
        <v>606</v>
      </c>
      <c r="I5" s="138" t="s">
        <v>607</v>
      </c>
    </row>
    <row r="6" spans="1:9">
      <c r="A6" s="139">
        <v>2016</v>
      </c>
      <c r="B6" s="140" t="s">
        <v>39</v>
      </c>
      <c r="C6" s="140" t="s">
        <v>0</v>
      </c>
      <c r="D6" s="141">
        <v>2</v>
      </c>
      <c r="E6" s="141">
        <v>0</v>
      </c>
      <c r="F6" s="141">
        <v>7</v>
      </c>
      <c r="G6" s="141">
        <v>9</v>
      </c>
      <c r="H6" s="142">
        <v>4.4400000000000004</v>
      </c>
      <c r="I6" s="141">
        <v>142</v>
      </c>
    </row>
    <row r="7" spans="1:9">
      <c r="A7" s="139"/>
      <c r="B7" s="143" t="s">
        <v>40</v>
      </c>
      <c r="C7" s="143" t="s">
        <v>0</v>
      </c>
      <c r="D7" s="144">
        <v>5</v>
      </c>
      <c r="E7" s="144">
        <v>0</v>
      </c>
      <c r="F7" s="144">
        <v>6</v>
      </c>
      <c r="G7" s="144">
        <v>11</v>
      </c>
      <c r="H7" s="145">
        <v>3.78</v>
      </c>
      <c r="I7" s="144">
        <v>121</v>
      </c>
    </row>
    <row r="8" spans="1:9">
      <c r="A8" s="139"/>
      <c r="B8" s="140" t="s">
        <v>41</v>
      </c>
      <c r="C8" s="140" t="s">
        <v>0</v>
      </c>
      <c r="D8" s="141">
        <v>4</v>
      </c>
      <c r="E8" s="141">
        <v>0</v>
      </c>
      <c r="F8" s="141">
        <v>30</v>
      </c>
      <c r="G8" s="141">
        <v>34</v>
      </c>
      <c r="H8" s="142">
        <v>19.78</v>
      </c>
      <c r="I8" s="141">
        <v>633</v>
      </c>
    </row>
    <row r="9" spans="1:9">
      <c r="A9" s="139"/>
      <c r="B9" s="143" t="s">
        <v>42</v>
      </c>
      <c r="C9" s="143" t="s">
        <v>0</v>
      </c>
      <c r="D9" s="144">
        <v>2</v>
      </c>
      <c r="E9" s="144">
        <v>1</v>
      </c>
      <c r="F9" s="144">
        <v>30</v>
      </c>
      <c r="G9" s="144">
        <v>33</v>
      </c>
      <c r="H9" s="145">
        <v>13.53</v>
      </c>
      <c r="I9" s="144">
        <v>433</v>
      </c>
    </row>
    <row r="10" spans="1:9">
      <c r="A10" s="139"/>
      <c r="B10" s="140" t="s">
        <v>43</v>
      </c>
      <c r="C10" s="140" t="s">
        <v>0</v>
      </c>
      <c r="D10" s="141">
        <v>2</v>
      </c>
      <c r="E10" s="141">
        <v>4</v>
      </c>
      <c r="F10" s="141">
        <v>56</v>
      </c>
      <c r="G10" s="141">
        <v>62</v>
      </c>
      <c r="H10" s="142">
        <v>13.63</v>
      </c>
      <c r="I10" s="141">
        <v>436</v>
      </c>
    </row>
    <row r="11" spans="1:9">
      <c r="A11" s="139"/>
      <c r="B11" s="143" t="s">
        <v>44</v>
      </c>
      <c r="C11" s="143" t="s">
        <v>0</v>
      </c>
      <c r="D11" s="144">
        <v>3</v>
      </c>
      <c r="E11" s="144">
        <v>6</v>
      </c>
      <c r="F11" s="144">
        <v>128</v>
      </c>
      <c r="G11" s="144">
        <v>137</v>
      </c>
      <c r="H11" s="145">
        <v>33.53</v>
      </c>
      <c r="I11" s="145">
        <v>1073</v>
      </c>
    </row>
    <row r="12" spans="1:9">
      <c r="A12" s="139"/>
      <c r="B12" s="140" t="s">
        <v>45</v>
      </c>
      <c r="C12" s="140" t="s">
        <v>0</v>
      </c>
      <c r="D12" s="141">
        <v>2</v>
      </c>
      <c r="E12" s="141">
        <v>2</v>
      </c>
      <c r="F12" s="141">
        <v>64</v>
      </c>
      <c r="G12" s="141">
        <v>68</v>
      </c>
      <c r="H12" s="142">
        <v>27.94</v>
      </c>
      <c r="I12" s="141">
        <v>894</v>
      </c>
    </row>
    <row r="13" spans="1:9">
      <c r="A13" s="139"/>
      <c r="B13" s="143" t="s">
        <v>46</v>
      </c>
      <c r="C13" s="143" t="s">
        <v>0</v>
      </c>
      <c r="D13" s="144">
        <v>1</v>
      </c>
      <c r="E13" s="144">
        <v>8</v>
      </c>
      <c r="F13" s="144">
        <v>43</v>
      </c>
      <c r="G13" s="144">
        <v>52</v>
      </c>
      <c r="H13" s="145">
        <v>27.91</v>
      </c>
      <c r="I13" s="144">
        <v>893</v>
      </c>
    </row>
    <row r="14" spans="1:9">
      <c r="A14" s="139"/>
      <c r="B14" s="140" t="s">
        <v>47</v>
      </c>
      <c r="C14" s="140" t="s">
        <v>0</v>
      </c>
      <c r="D14" s="141">
        <v>1</v>
      </c>
      <c r="E14" s="141">
        <v>9</v>
      </c>
      <c r="F14" s="141">
        <v>28</v>
      </c>
      <c r="G14" s="141">
        <v>38</v>
      </c>
      <c r="H14" s="142">
        <v>27.34</v>
      </c>
      <c r="I14" s="141">
        <v>875</v>
      </c>
    </row>
    <row r="15" spans="1:9">
      <c r="A15" s="139"/>
      <c r="B15" s="143" t="s">
        <v>48</v>
      </c>
      <c r="C15" s="143" t="s">
        <v>0</v>
      </c>
      <c r="D15" s="144">
        <v>20</v>
      </c>
      <c r="E15" s="144">
        <v>5</v>
      </c>
      <c r="F15" s="144">
        <v>28</v>
      </c>
      <c r="G15" s="144">
        <v>53</v>
      </c>
      <c r="H15" s="145">
        <v>22.88</v>
      </c>
      <c r="I15" s="144">
        <v>732</v>
      </c>
    </row>
    <row r="16" spans="1:9">
      <c r="A16" s="139"/>
      <c r="B16" s="140" t="s">
        <v>49</v>
      </c>
      <c r="C16" s="140" t="s">
        <v>0</v>
      </c>
      <c r="D16" s="141">
        <v>8</v>
      </c>
      <c r="E16" s="141">
        <v>6</v>
      </c>
      <c r="F16" s="141">
        <v>51</v>
      </c>
      <c r="G16" s="141">
        <v>65</v>
      </c>
      <c r="H16" s="142">
        <v>29</v>
      </c>
      <c r="I16" s="141">
        <v>928</v>
      </c>
    </row>
    <row r="17" spans="1:9">
      <c r="A17" s="139"/>
      <c r="B17" s="143" t="s">
        <v>50</v>
      </c>
      <c r="C17" s="143" t="s">
        <v>0</v>
      </c>
      <c r="D17" s="144">
        <v>1</v>
      </c>
      <c r="E17" s="144">
        <v>10</v>
      </c>
      <c r="F17" s="144">
        <v>51</v>
      </c>
      <c r="G17" s="144">
        <v>62</v>
      </c>
      <c r="H17" s="145">
        <v>34.53</v>
      </c>
      <c r="I17" s="145">
        <v>1105</v>
      </c>
    </row>
    <row r="18" spans="1:9">
      <c r="A18" s="139">
        <v>2017</v>
      </c>
      <c r="B18" s="140" t="s">
        <v>39</v>
      </c>
      <c r="C18" s="140" t="s">
        <v>0</v>
      </c>
      <c r="D18" s="141">
        <v>15</v>
      </c>
      <c r="E18" s="141">
        <v>6</v>
      </c>
      <c r="F18" s="141">
        <v>21</v>
      </c>
      <c r="G18" s="141">
        <v>42</v>
      </c>
      <c r="H18" s="142">
        <v>18.66</v>
      </c>
      <c r="I18" s="141">
        <v>597</v>
      </c>
    </row>
    <row r="19" spans="1:9">
      <c r="A19" s="139"/>
      <c r="B19" s="143" t="s">
        <v>40</v>
      </c>
      <c r="C19" s="143" t="s">
        <v>0</v>
      </c>
      <c r="D19" s="144">
        <v>3</v>
      </c>
      <c r="E19" s="144">
        <v>4</v>
      </c>
      <c r="F19" s="144">
        <v>29</v>
      </c>
      <c r="G19" s="144">
        <v>36</v>
      </c>
      <c r="H19" s="145">
        <v>23.44</v>
      </c>
      <c r="I19" s="144">
        <v>750</v>
      </c>
    </row>
    <row r="20" spans="1:9">
      <c r="A20" s="139"/>
      <c r="B20" s="140" t="s">
        <v>41</v>
      </c>
      <c r="C20" s="140" t="s">
        <v>0</v>
      </c>
      <c r="D20" s="141">
        <v>1</v>
      </c>
      <c r="E20" s="141">
        <v>7</v>
      </c>
      <c r="F20" s="141">
        <v>61</v>
      </c>
      <c r="G20" s="141">
        <v>69</v>
      </c>
      <c r="H20" s="142">
        <v>35.630000000000003</v>
      </c>
      <c r="I20" s="142">
        <v>1140</v>
      </c>
    </row>
    <row r="21" spans="1:9">
      <c r="A21" s="139"/>
      <c r="B21" s="143" t="s">
        <v>42</v>
      </c>
      <c r="C21" s="143" t="s">
        <v>0</v>
      </c>
      <c r="D21" s="144">
        <v>1</v>
      </c>
      <c r="E21" s="144">
        <v>1</v>
      </c>
      <c r="F21" s="144">
        <v>57</v>
      </c>
      <c r="G21" s="144">
        <v>59</v>
      </c>
      <c r="H21" s="145">
        <v>28.63</v>
      </c>
      <c r="I21" s="144">
        <v>916</v>
      </c>
    </row>
    <row r="22" spans="1:9">
      <c r="A22" s="139"/>
      <c r="B22" s="140" t="s">
        <v>43</v>
      </c>
      <c r="C22" s="140" t="s">
        <v>0</v>
      </c>
      <c r="D22" s="141">
        <v>0</v>
      </c>
      <c r="E22" s="141">
        <v>4</v>
      </c>
      <c r="F22" s="141">
        <v>107</v>
      </c>
      <c r="G22" s="141">
        <v>111</v>
      </c>
      <c r="H22" s="142">
        <v>26.41</v>
      </c>
      <c r="I22" s="141">
        <v>845</v>
      </c>
    </row>
    <row r="23" spans="1:9">
      <c r="A23" s="139"/>
      <c r="B23" s="143" t="s">
        <v>44</v>
      </c>
      <c r="C23" s="143" t="s">
        <v>0</v>
      </c>
      <c r="D23" s="144">
        <v>0</v>
      </c>
      <c r="E23" s="144">
        <v>6</v>
      </c>
      <c r="F23" s="144">
        <v>41</v>
      </c>
      <c r="G23" s="144">
        <v>47</v>
      </c>
      <c r="H23" s="145">
        <v>24.72</v>
      </c>
      <c r="I23" s="144">
        <v>791</v>
      </c>
    </row>
    <row r="24" spans="1:9">
      <c r="A24" s="139"/>
      <c r="B24" s="140" t="s">
        <v>45</v>
      </c>
      <c r="C24" s="140" t="s">
        <v>0</v>
      </c>
      <c r="D24" s="141">
        <v>1</v>
      </c>
      <c r="E24" s="141">
        <v>3</v>
      </c>
      <c r="F24" s="141">
        <v>45</v>
      </c>
      <c r="G24" s="141">
        <v>49</v>
      </c>
      <c r="H24" s="142">
        <v>21.03</v>
      </c>
      <c r="I24" s="141">
        <v>673</v>
      </c>
    </row>
    <row r="25" spans="1:9">
      <c r="A25" s="139"/>
      <c r="B25" s="143" t="s">
        <v>46</v>
      </c>
      <c r="C25" s="143" t="s">
        <v>0</v>
      </c>
      <c r="D25" s="144">
        <v>3</v>
      </c>
      <c r="E25" s="144">
        <v>5</v>
      </c>
      <c r="F25" s="144">
        <v>37</v>
      </c>
      <c r="G25" s="144">
        <v>45</v>
      </c>
      <c r="H25" s="145">
        <v>24.03</v>
      </c>
      <c r="I25" s="144">
        <v>769</v>
      </c>
    </row>
    <row r="26" spans="1:9">
      <c r="A26" s="139"/>
      <c r="B26" s="140" t="s">
        <v>47</v>
      </c>
      <c r="C26" s="140" t="s">
        <v>0</v>
      </c>
      <c r="D26" s="141">
        <v>2</v>
      </c>
      <c r="E26" s="141">
        <v>7</v>
      </c>
      <c r="F26" s="141">
        <v>49</v>
      </c>
      <c r="G26" s="141">
        <v>58</v>
      </c>
      <c r="H26" s="142">
        <v>25.5</v>
      </c>
      <c r="I26" s="141">
        <v>816</v>
      </c>
    </row>
    <row r="27" spans="1:9">
      <c r="A27" s="139"/>
      <c r="B27" s="143" t="s">
        <v>48</v>
      </c>
      <c r="C27" s="143" t="s">
        <v>0</v>
      </c>
      <c r="D27" s="144">
        <v>0</v>
      </c>
      <c r="E27" s="144">
        <v>5</v>
      </c>
      <c r="F27" s="144">
        <v>77</v>
      </c>
      <c r="G27" s="144">
        <v>82</v>
      </c>
      <c r="H27" s="145">
        <v>30.97</v>
      </c>
      <c r="I27" s="144">
        <v>991</v>
      </c>
    </row>
    <row r="28" spans="1:9">
      <c r="A28" s="139"/>
      <c r="B28" s="140" t="s">
        <v>49</v>
      </c>
      <c r="C28" s="140" t="s">
        <v>0</v>
      </c>
      <c r="D28" s="141">
        <v>1</v>
      </c>
      <c r="E28" s="141">
        <v>6</v>
      </c>
      <c r="F28" s="141">
        <v>55</v>
      </c>
      <c r="G28" s="141">
        <v>62</v>
      </c>
      <c r="H28" s="142">
        <v>28.59</v>
      </c>
      <c r="I28" s="141">
        <v>915</v>
      </c>
    </row>
    <row r="29" spans="1:9">
      <c r="A29" s="139"/>
      <c r="B29" s="143" t="s">
        <v>50</v>
      </c>
      <c r="C29" s="143" t="s">
        <v>0</v>
      </c>
      <c r="D29" s="144">
        <v>3</v>
      </c>
      <c r="E29" s="144">
        <v>7</v>
      </c>
      <c r="F29" s="144">
        <v>130</v>
      </c>
      <c r="G29" s="144">
        <v>140</v>
      </c>
      <c r="H29" s="145">
        <v>42.22</v>
      </c>
      <c r="I29" s="145">
        <v>1351</v>
      </c>
    </row>
    <row r="30" spans="1:9">
      <c r="A30" s="139">
        <v>2018</v>
      </c>
      <c r="B30" s="140" t="s">
        <v>39</v>
      </c>
      <c r="C30" s="140" t="s">
        <v>0</v>
      </c>
      <c r="D30" s="141">
        <v>1</v>
      </c>
      <c r="E30" s="141">
        <v>8</v>
      </c>
      <c r="F30" s="141">
        <v>70</v>
      </c>
      <c r="G30" s="141">
        <v>79</v>
      </c>
      <c r="H30" s="142">
        <v>31.28</v>
      </c>
      <c r="I30" s="142">
        <v>1001</v>
      </c>
    </row>
    <row r="31" spans="1:9">
      <c r="A31" s="139"/>
      <c r="B31" s="143" t="s">
        <v>40</v>
      </c>
      <c r="C31" s="143" t="s">
        <v>0</v>
      </c>
      <c r="D31" s="144">
        <v>0</v>
      </c>
      <c r="E31" s="144">
        <v>8</v>
      </c>
      <c r="F31" s="144">
        <v>93</v>
      </c>
      <c r="G31" s="144">
        <v>101</v>
      </c>
      <c r="H31" s="145">
        <v>40.909999999999997</v>
      </c>
      <c r="I31" s="145">
        <v>1309</v>
      </c>
    </row>
    <row r="32" spans="1:9">
      <c r="A32" s="139"/>
      <c r="B32" s="140" t="s">
        <v>41</v>
      </c>
      <c r="C32" s="140" t="s">
        <v>0</v>
      </c>
      <c r="D32" s="141">
        <v>4</v>
      </c>
      <c r="E32" s="141">
        <v>22</v>
      </c>
      <c r="F32" s="141">
        <v>100</v>
      </c>
      <c r="G32" s="141">
        <v>126</v>
      </c>
      <c r="H32" s="142">
        <v>40.94</v>
      </c>
      <c r="I32" s="142">
        <v>1310</v>
      </c>
    </row>
    <row r="33" spans="1:9">
      <c r="A33" s="139"/>
      <c r="B33" s="143" t="s">
        <v>42</v>
      </c>
      <c r="C33" s="143" t="s">
        <v>0</v>
      </c>
      <c r="D33" s="144">
        <v>0</v>
      </c>
      <c r="E33" s="144">
        <v>19</v>
      </c>
      <c r="F33" s="144">
        <v>91</v>
      </c>
      <c r="G33" s="144">
        <v>110</v>
      </c>
      <c r="H33" s="145">
        <v>43.22</v>
      </c>
      <c r="I33" s="145">
        <v>1383</v>
      </c>
    </row>
    <row r="34" spans="1:9">
      <c r="A34" s="139"/>
      <c r="B34" s="140" t="s">
        <v>43</v>
      </c>
      <c r="C34" s="140" t="s">
        <v>0</v>
      </c>
      <c r="D34" s="141">
        <v>0</v>
      </c>
      <c r="E34" s="141">
        <v>21</v>
      </c>
      <c r="F34" s="141">
        <v>125</v>
      </c>
      <c r="G34" s="141">
        <v>146</v>
      </c>
      <c r="H34" s="142">
        <v>46.5</v>
      </c>
      <c r="I34" s="142">
        <v>1488</v>
      </c>
    </row>
    <row r="35" spans="1:9">
      <c r="A35" s="139"/>
      <c r="B35" s="143" t="s">
        <v>44</v>
      </c>
      <c r="C35" s="143" t="s">
        <v>0</v>
      </c>
      <c r="D35" s="144">
        <v>0</v>
      </c>
      <c r="E35" s="144">
        <v>26</v>
      </c>
      <c r="F35" s="144">
        <v>96</v>
      </c>
      <c r="G35" s="144">
        <v>122</v>
      </c>
      <c r="H35" s="145">
        <v>49.72</v>
      </c>
      <c r="I35" s="145">
        <v>1591</v>
      </c>
    </row>
    <row r="36" spans="1:9">
      <c r="A36" s="139"/>
      <c r="B36" s="140" t="s">
        <v>45</v>
      </c>
      <c r="C36" s="140" t="s">
        <v>0</v>
      </c>
      <c r="D36" s="141">
        <v>1</v>
      </c>
      <c r="E36" s="141">
        <v>7</v>
      </c>
      <c r="F36" s="141">
        <v>74</v>
      </c>
      <c r="G36" s="141">
        <v>82</v>
      </c>
      <c r="H36" s="142">
        <v>38.72</v>
      </c>
      <c r="I36" s="142">
        <v>1239</v>
      </c>
    </row>
    <row r="37" spans="1:9">
      <c r="A37" s="139"/>
      <c r="B37" s="143" t="s">
        <v>46</v>
      </c>
      <c r="C37" s="143" t="s">
        <v>0</v>
      </c>
      <c r="D37" s="144">
        <v>1</v>
      </c>
      <c r="E37" s="144">
        <v>2</v>
      </c>
      <c r="F37" s="144">
        <v>91</v>
      </c>
      <c r="G37" s="144">
        <v>94</v>
      </c>
      <c r="H37" s="145">
        <v>39.909999999999997</v>
      </c>
      <c r="I37" s="145">
        <v>1277</v>
      </c>
    </row>
    <row r="38" spans="1:9">
      <c r="A38" s="139"/>
      <c r="B38" s="140" t="s">
        <v>47</v>
      </c>
      <c r="C38" s="140" t="s">
        <v>0</v>
      </c>
      <c r="D38" s="141">
        <v>1</v>
      </c>
      <c r="E38" s="141">
        <v>11</v>
      </c>
      <c r="F38" s="141">
        <v>141</v>
      </c>
      <c r="G38" s="141">
        <v>153</v>
      </c>
      <c r="H38" s="142">
        <v>51.84</v>
      </c>
      <c r="I38" s="142">
        <v>1659</v>
      </c>
    </row>
    <row r="39" spans="1:9">
      <c r="A39" s="139"/>
      <c r="B39" s="143" t="s">
        <v>48</v>
      </c>
      <c r="C39" s="143" t="s">
        <v>0</v>
      </c>
      <c r="D39" s="144">
        <v>3</v>
      </c>
      <c r="E39" s="144">
        <v>8</v>
      </c>
      <c r="F39" s="144">
        <v>156</v>
      </c>
      <c r="G39" s="144">
        <v>167</v>
      </c>
      <c r="H39" s="145">
        <v>50.44</v>
      </c>
      <c r="I39" s="145">
        <v>1614</v>
      </c>
    </row>
    <row r="40" spans="1:9">
      <c r="A40" s="139"/>
      <c r="B40" s="140" t="s">
        <v>49</v>
      </c>
      <c r="C40" s="140" t="s">
        <v>0</v>
      </c>
      <c r="D40" s="141">
        <v>3</v>
      </c>
      <c r="E40" s="141">
        <v>9</v>
      </c>
      <c r="F40" s="141">
        <v>151</v>
      </c>
      <c r="G40" s="141">
        <v>163</v>
      </c>
      <c r="H40" s="142">
        <v>55.72</v>
      </c>
      <c r="I40" s="142">
        <v>1783</v>
      </c>
    </row>
    <row r="41" spans="1:9">
      <c r="A41" s="139"/>
      <c r="B41" s="143" t="s">
        <v>50</v>
      </c>
      <c r="C41" s="143" t="s">
        <v>0</v>
      </c>
      <c r="D41" s="144">
        <v>5</v>
      </c>
      <c r="E41" s="144">
        <v>11</v>
      </c>
      <c r="F41" s="144">
        <v>218</v>
      </c>
      <c r="G41" s="144">
        <v>234</v>
      </c>
      <c r="H41" s="145">
        <v>67.28</v>
      </c>
      <c r="I41" s="145">
        <v>2153</v>
      </c>
    </row>
    <row r="42" spans="1:9">
      <c r="A42" s="139">
        <v>2019</v>
      </c>
      <c r="B42" s="140" t="s">
        <v>39</v>
      </c>
      <c r="C42" s="140" t="s">
        <v>0</v>
      </c>
      <c r="D42" s="141">
        <v>16</v>
      </c>
      <c r="E42" s="141">
        <v>13</v>
      </c>
      <c r="F42" s="141">
        <v>148</v>
      </c>
      <c r="G42" s="141">
        <v>177</v>
      </c>
      <c r="H42" s="142">
        <v>57.78</v>
      </c>
      <c r="I42" s="142">
        <v>1849</v>
      </c>
    </row>
    <row r="43" spans="1:9">
      <c r="A43" s="139"/>
      <c r="B43" s="143" t="s">
        <v>40</v>
      </c>
      <c r="C43" s="143" t="s">
        <v>0</v>
      </c>
      <c r="D43" s="144">
        <v>5</v>
      </c>
      <c r="E43" s="144">
        <v>16</v>
      </c>
      <c r="F43" s="144">
        <v>107</v>
      </c>
      <c r="G43" s="144">
        <v>128</v>
      </c>
      <c r="H43" s="145">
        <v>45.47</v>
      </c>
      <c r="I43" s="145">
        <v>1455</v>
      </c>
    </row>
    <row r="44" spans="1:9">
      <c r="A44" s="139"/>
      <c r="B44" s="140" t="s">
        <v>41</v>
      </c>
      <c r="C44" s="140" t="s">
        <v>0</v>
      </c>
      <c r="D44" s="141">
        <v>2</v>
      </c>
      <c r="E44" s="141">
        <v>10</v>
      </c>
      <c r="F44" s="141">
        <v>159</v>
      </c>
      <c r="G44" s="141">
        <v>171</v>
      </c>
      <c r="H44" s="142">
        <v>67.5</v>
      </c>
      <c r="I44" s="142">
        <v>2160</v>
      </c>
    </row>
    <row r="45" spans="1:9">
      <c r="A45" s="139"/>
      <c r="B45" s="143" t="s">
        <v>42</v>
      </c>
      <c r="C45" s="143" t="s">
        <v>0</v>
      </c>
      <c r="D45" s="144">
        <v>5</v>
      </c>
      <c r="E45" s="144">
        <v>3</v>
      </c>
      <c r="F45" s="144">
        <v>98</v>
      </c>
      <c r="G45" s="144">
        <v>106</v>
      </c>
      <c r="H45" s="145">
        <v>39.06</v>
      </c>
      <c r="I45" s="145">
        <v>1250</v>
      </c>
    </row>
    <row r="46" spans="1:9">
      <c r="A46" s="139"/>
      <c r="B46" s="140" t="s">
        <v>43</v>
      </c>
      <c r="C46" s="140" t="s">
        <v>0</v>
      </c>
      <c r="D46" s="141">
        <v>4</v>
      </c>
      <c r="E46" s="141">
        <v>1</v>
      </c>
      <c r="F46" s="141">
        <v>97</v>
      </c>
      <c r="G46" s="141">
        <v>102</v>
      </c>
      <c r="H46" s="142">
        <v>35.47</v>
      </c>
      <c r="I46" s="142">
        <v>1135</v>
      </c>
    </row>
    <row r="47" spans="1:9">
      <c r="A47" s="139"/>
      <c r="B47" s="143" t="s">
        <v>44</v>
      </c>
      <c r="C47" s="143" t="s">
        <v>0</v>
      </c>
      <c r="D47" s="144">
        <v>2</v>
      </c>
      <c r="E47" s="144">
        <v>2</v>
      </c>
      <c r="F47" s="144">
        <v>217</v>
      </c>
      <c r="G47" s="144">
        <v>221</v>
      </c>
      <c r="H47" s="145">
        <v>77.84</v>
      </c>
      <c r="I47" s="145">
        <v>2491</v>
      </c>
    </row>
    <row r="48" spans="1:9">
      <c r="A48" s="139"/>
      <c r="B48" s="140" t="s">
        <v>45</v>
      </c>
      <c r="C48" s="140" t="s">
        <v>0</v>
      </c>
      <c r="D48" s="141">
        <v>1</v>
      </c>
      <c r="E48" s="141">
        <v>8</v>
      </c>
      <c r="F48" s="141">
        <v>176</v>
      </c>
      <c r="G48" s="141">
        <v>185</v>
      </c>
      <c r="H48" s="142">
        <v>64.63</v>
      </c>
      <c r="I48" s="142">
        <v>2068</v>
      </c>
    </row>
    <row r="49" spans="1:9">
      <c r="A49" s="139"/>
      <c r="B49" s="143" t="s">
        <v>46</v>
      </c>
      <c r="C49" s="143" t="s">
        <v>0</v>
      </c>
      <c r="D49" s="144">
        <v>1</v>
      </c>
      <c r="E49" s="144">
        <v>4</v>
      </c>
      <c r="F49" s="144">
        <v>156</v>
      </c>
      <c r="G49" s="144">
        <v>161</v>
      </c>
      <c r="H49" s="145">
        <v>57.09</v>
      </c>
      <c r="I49" s="145">
        <v>1827</v>
      </c>
    </row>
    <row r="50" spans="1:9">
      <c r="A50" s="139"/>
      <c r="B50" s="140" t="s">
        <v>47</v>
      </c>
      <c r="C50" s="140" t="s">
        <v>0</v>
      </c>
      <c r="D50" s="141">
        <v>2</v>
      </c>
      <c r="E50" s="141">
        <v>6</v>
      </c>
      <c r="F50" s="141">
        <v>238</v>
      </c>
      <c r="G50" s="141">
        <v>246</v>
      </c>
      <c r="H50" s="142">
        <v>77.06</v>
      </c>
      <c r="I50" s="142">
        <v>2466</v>
      </c>
    </row>
    <row r="51" spans="1:9">
      <c r="A51" s="139"/>
      <c r="B51" s="143" t="s">
        <v>48</v>
      </c>
      <c r="C51" s="143" t="s">
        <v>0</v>
      </c>
      <c r="D51" s="144">
        <v>0</v>
      </c>
      <c r="E51" s="144">
        <v>15</v>
      </c>
      <c r="F51" s="144">
        <v>244</v>
      </c>
      <c r="G51" s="144">
        <v>259</v>
      </c>
      <c r="H51" s="145">
        <v>90.44</v>
      </c>
      <c r="I51" s="145">
        <v>2894</v>
      </c>
    </row>
    <row r="52" spans="1:9">
      <c r="A52" s="139"/>
      <c r="B52" s="140" t="s">
        <v>49</v>
      </c>
      <c r="C52" s="140" t="s">
        <v>0</v>
      </c>
      <c r="D52" s="141">
        <v>4</v>
      </c>
      <c r="E52" s="141">
        <v>10</v>
      </c>
      <c r="F52" s="141">
        <v>293</v>
      </c>
      <c r="G52" s="141">
        <v>307</v>
      </c>
      <c r="H52" s="142">
        <v>96.56</v>
      </c>
      <c r="I52" s="142">
        <v>3090</v>
      </c>
    </row>
    <row r="53" spans="1:9">
      <c r="A53" s="139"/>
      <c r="B53" s="143" t="s">
        <v>50</v>
      </c>
      <c r="C53" s="143" t="s">
        <v>0</v>
      </c>
      <c r="D53" s="144">
        <v>3</v>
      </c>
      <c r="E53" s="144">
        <v>9</v>
      </c>
      <c r="F53" s="144">
        <v>302</v>
      </c>
      <c r="G53" s="144">
        <v>314</v>
      </c>
      <c r="H53" s="145">
        <v>91.34</v>
      </c>
      <c r="I53" s="145">
        <v>2923</v>
      </c>
    </row>
    <row r="54" spans="1:9">
      <c r="A54" s="146">
        <v>2020</v>
      </c>
      <c r="B54" s="140" t="s">
        <v>39</v>
      </c>
      <c r="C54" s="140" t="s">
        <v>0</v>
      </c>
      <c r="D54" s="141">
        <v>1</v>
      </c>
      <c r="E54" s="141">
        <v>19</v>
      </c>
      <c r="F54" s="141">
        <v>191</v>
      </c>
      <c r="G54" s="141">
        <v>211</v>
      </c>
      <c r="H54" s="142">
        <v>78.41</v>
      </c>
      <c r="I54" s="142">
        <v>2509</v>
      </c>
    </row>
    <row r="55" spans="1:9">
      <c r="A55" s="146"/>
      <c r="B55" s="143" t="s">
        <v>40</v>
      </c>
      <c r="C55" s="143" t="s">
        <v>0</v>
      </c>
      <c r="D55" s="144">
        <v>5</v>
      </c>
      <c r="E55" s="144">
        <v>13</v>
      </c>
      <c r="F55" s="144">
        <v>182</v>
      </c>
      <c r="G55" s="144">
        <v>200</v>
      </c>
      <c r="H55" s="145">
        <v>74.81</v>
      </c>
      <c r="I55" s="145">
        <v>2394</v>
      </c>
    </row>
    <row r="56" spans="1:9">
      <c r="A56" s="146"/>
      <c r="B56" s="140" t="s">
        <v>41</v>
      </c>
      <c r="C56" s="140" t="s">
        <v>0</v>
      </c>
      <c r="D56" s="141">
        <v>4</v>
      </c>
      <c r="E56" s="141">
        <v>23</v>
      </c>
      <c r="F56" s="141">
        <v>234</v>
      </c>
      <c r="G56" s="141">
        <v>261</v>
      </c>
      <c r="H56" s="142">
        <v>74.63</v>
      </c>
      <c r="I56" s="142">
        <v>2388</v>
      </c>
    </row>
    <row r="57" spans="1:9">
      <c r="A57" s="146"/>
      <c r="B57" s="143" t="s">
        <v>42</v>
      </c>
      <c r="C57" s="143" t="s">
        <v>0</v>
      </c>
      <c r="D57" s="144">
        <v>2</v>
      </c>
      <c r="E57" s="144">
        <v>10</v>
      </c>
      <c r="F57" s="144">
        <v>142</v>
      </c>
      <c r="G57" s="144">
        <v>154</v>
      </c>
      <c r="H57" s="145">
        <v>34.53</v>
      </c>
      <c r="I57" s="145">
        <v>1105</v>
      </c>
    </row>
    <row r="58" spans="1:9">
      <c r="A58" s="146"/>
      <c r="B58" s="140" t="s">
        <v>43</v>
      </c>
      <c r="C58" s="140" t="s">
        <v>0</v>
      </c>
      <c r="D58" s="141">
        <v>4</v>
      </c>
      <c r="E58" s="141">
        <v>6</v>
      </c>
      <c r="F58" s="141">
        <v>87</v>
      </c>
      <c r="G58" s="141">
        <v>97</v>
      </c>
      <c r="H58" s="142">
        <v>36.94</v>
      </c>
      <c r="I58" s="142">
        <v>1182</v>
      </c>
    </row>
    <row r="59" spans="1:9">
      <c r="A59" s="146"/>
      <c r="B59" s="143" t="s">
        <v>44</v>
      </c>
      <c r="C59" s="143" t="s">
        <v>0</v>
      </c>
      <c r="D59" s="144">
        <v>1</v>
      </c>
      <c r="E59" s="144">
        <v>10</v>
      </c>
      <c r="F59" s="144">
        <v>143</v>
      </c>
      <c r="G59" s="144">
        <v>154</v>
      </c>
      <c r="H59" s="145">
        <v>52.69</v>
      </c>
      <c r="I59" s="145">
        <v>1686</v>
      </c>
    </row>
    <row r="60" spans="1:9">
      <c r="A60" s="146"/>
      <c r="B60" s="140" t="s">
        <v>45</v>
      </c>
      <c r="C60" s="140" t="s">
        <v>0</v>
      </c>
      <c r="D60" s="141">
        <v>0</v>
      </c>
      <c r="E60" s="141">
        <v>11</v>
      </c>
      <c r="F60" s="141">
        <v>172</v>
      </c>
      <c r="G60" s="141">
        <v>183</v>
      </c>
      <c r="H60" s="142">
        <v>55.19</v>
      </c>
      <c r="I60" s="142">
        <v>1766</v>
      </c>
    </row>
    <row r="61" spans="1:9">
      <c r="A61" s="146"/>
      <c r="B61" s="143" t="s">
        <v>46</v>
      </c>
      <c r="C61" s="143" t="s">
        <v>0</v>
      </c>
      <c r="D61" s="144">
        <v>3</v>
      </c>
      <c r="E61" s="144">
        <v>9</v>
      </c>
      <c r="F61" s="144">
        <v>161</v>
      </c>
      <c r="G61" s="144">
        <v>173</v>
      </c>
      <c r="H61" s="145">
        <v>56.38</v>
      </c>
      <c r="I61" s="145">
        <v>1804</v>
      </c>
    </row>
    <row r="62" spans="1:9">
      <c r="A62" s="146"/>
      <c r="B62" s="140" t="s">
        <v>47</v>
      </c>
      <c r="C62" s="140" t="s">
        <v>0</v>
      </c>
      <c r="D62" s="141">
        <v>6</v>
      </c>
      <c r="E62" s="141">
        <v>3</v>
      </c>
      <c r="F62" s="141">
        <v>138</v>
      </c>
      <c r="G62" s="141">
        <v>147</v>
      </c>
      <c r="H62" s="142">
        <v>49.19</v>
      </c>
      <c r="I62" s="142">
        <v>1574</v>
      </c>
    </row>
    <row r="63" spans="1:9">
      <c r="A63" s="146"/>
      <c r="B63" s="143" t="s">
        <v>48</v>
      </c>
      <c r="C63" s="143" t="s">
        <v>0</v>
      </c>
      <c r="D63" s="144">
        <v>4</v>
      </c>
      <c r="E63" s="144">
        <v>7</v>
      </c>
      <c r="F63" s="144">
        <v>154</v>
      </c>
      <c r="G63" s="144">
        <v>165</v>
      </c>
      <c r="H63" s="145">
        <v>64.75</v>
      </c>
      <c r="I63" s="145">
        <v>2072</v>
      </c>
    </row>
    <row r="64" spans="1:9">
      <c r="A64" s="146"/>
      <c r="B64" s="140" t="s">
        <v>49</v>
      </c>
      <c r="C64" s="140" t="s">
        <v>0</v>
      </c>
      <c r="D64" s="141">
        <v>3</v>
      </c>
      <c r="E64" s="141">
        <v>7</v>
      </c>
      <c r="F64" s="141">
        <v>191</v>
      </c>
      <c r="G64" s="141">
        <v>201</v>
      </c>
      <c r="H64" s="142">
        <v>75.06</v>
      </c>
      <c r="I64" s="142">
        <v>2402</v>
      </c>
    </row>
    <row r="65" spans="1:9">
      <c r="A65" s="146"/>
      <c r="B65" s="143" t="s">
        <v>50</v>
      </c>
      <c r="C65" s="143" t="s">
        <v>0</v>
      </c>
      <c r="D65" s="144">
        <v>6</v>
      </c>
      <c r="E65" s="144">
        <v>15</v>
      </c>
      <c r="F65" s="144">
        <v>324</v>
      </c>
      <c r="G65" s="144">
        <v>345</v>
      </c>
      <c r="H65" s="145">
        <v>110.09</v>
      </c>
      <c r="I65" s="145">
        <v>3523</v>
      </c>
    </row>
    <row r="66" spans="1:9">
      <c r="A66" s="139">
        <v>2021</v>
      </c>
      <c r="B66" s="140" t="s">
        <v>39</v>
      </c>
      <c r="C66" s="140" t="s">
        <v>0</v>
      </c>
      <c r="D66" s="141">
        <v>1</v>
      </c>
      <c r="E66" s="141">
        <v>10</v>
      </c>
      <c r="F66" s="141">
        <v>215</v>
      </c>
      <c r="G66" s="141">
        <v>226</v>
      </c>
      <c r="H66" s="142">
        <v>83.94</v>
      </c>
      <c r="I66" s="142">
        <v>2686</v>
      </c>
    </row>
    <row r="67" spans="1:9">
      <c r="A67" s="139"/>
      <c r="B67" s="143" t="s">
        <v>40</v>
      </c>
      <c r="C67" s="143" t="s">
        <v>0</v>
      </c>
      <c r="D67" s="144">
        <v>6</v>
      </c>
      <c r="E67" s="144">
        <v>12</v>
      </c>
      <c r="F67" s="144">
        <v>278</v>
      </c>
      <c r="G67" s="144">
        <v>296</v>
      </c>
      <c r="H67" s="147">
        <v>98</v>
      </c>
      <c r="I67" s="145">
        <v>3136</v>
      </c>
    </row>
    <row r="68" spans="1:9">
      <c r="A68" s="139"/>
      <c r="B68" s="140" t="s">
        <v>41</v>
      </c>
      <c r="C68" s="140" t="s">
        <v>0</v>
      </c>
      <c r="D68" s="141">
        <v>6</v>
      </c>
      <c r="E68" s="141">
        <v>10</v>
      </c>
      <c r="F68" s="141">
        <v>359</v>
      </c>
      <c r="G68" s="141">
        <v>375</v>
      </c>
      <c r="H68" s="148">
        <v>126.22</v>
      </c>
      <c r="I68" s="142">
        <v>4039</v>
      </c>
    </row>
    <row r="69" spans="1:9">
      <c r="A69" s="139"/>
      <c r="B69" s="143" t="s">
        <v>42</v>
      </c>
      <c r="C69" s="143" t="s">
        <v>0</v>
      </c>
      <c r="D69" s="144">
        <v>6</v>
      </c>
      <c r="E69" s="144">
        <v>23</v>
      </c>
      <c r="F69" s="144">
        <v>470</v>
      </c>
      <c r="G69" s="144">
        <v>499</v>
      </c>
      <c r="H69" s="147">
        <v>142.59</v>
      </c>
      <c r="I69" s="145">
        <v>4563</v>
      </c>
    </row>
    <row r="70" spans="1:9">
      <c r="A70" s="139"/>
      <c r="B70" s="140" t="s">
        <v>43</v>
      </c>
      <c r="C70" s="140" t="s">
        <v>0</v>
      </c>
      <c r="D70" s="141">
        <v>7</v>
      </c>
      <c r="E70" s="141">
        <v>30</v>
      </c>
      <c r="F70" s="141">
        <v>431</v>
      </c>
      <c r="G70" s="141">
        <v>468</v>
      </c>
      <c r="H70" s="148">
        <v>136.72</v>
      </c>
      <c r="I70" s="142">
        <v>4375</v>
      </c>
    </row>
  </sheetData>
  <mergeCells count="7">
    <mergeCell ref="H1:I1"/>
    <mergeCell ref="A66:A70"/>
    <mergeCell ref="A6:A17"/>
    <mergeCell ref="A18:A29"/>
    <mergeCell ref="A30:A41"/>
    <mergeCell ref="A42:A53"/>
    <mergeCell ref="A54:A65"/>
  </mergeCells>
  <hyperlinks>
    <hyperlink ref="H1:I1" location="Index!A1" display="Regresar al Índice" xr:uid="{0A192830-1B82-4927-980A-5BF33974D1B7}"/>
  </hyperlink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36162-FA9E-499A-8956-A3AAB5D66A1F}">
  <sheetPr codeName="Hoja181"/>
  <dimension ref="A1:I39"/>
  <sheetViews>
    <sheetView workbookViewId="0">
      <selection activeCell="B19" sqref="B19"/>
    </sheetView>
  </sheetViews>
  <sheetFormatPr baseColWidth="10" defaultRowHeight="12"/>
  <cols>
    <col min="1" max="16384" width="11.42578125" style="121"/>
  </cols>
  <sheetData>
    <row r="1" spans="1:9" ht="15">
      <c r="A1" s="1" t="s">
        <v>1912</v>
      </c>
      <c r="H1" s="688" t="s">
        <v>38</v>
      </c>
      <c r="I1" s="688"/>
    </row>
    <row r="2" spans="1:9">
      <c r="A2" s="122" t="s">
        <v>601</v>
      </c>
    </row>
    <row r="6" spans="1:9">
      <c r="B6" s="121" t="s">
        <v>608</v>
      </c>
      <c r="C6" s="121" t="s">
        <v>602</v>
      </c>
      <c r="D6" s="121" t="s">
        <v>603</v>
      </c>
      <c r="E6" s="121" t="s">
        <v>951</v>
      </c>
    </row>
    <row r="7" spans="1:9">
      <c r="A7" s="121" t="s">
        <v>3</v>
      </c>
      <c r="B7" s="121">
        <v>47</v>
      </c>
      <c r="C7" s="121">
        <v>0</v>
      </c>
      <c r="D7" s="121">
        <v>1</v>
      </c>
      <c r="E7" s="121">
        <v>46</v>
      </c>
    </row>
    <row r="8" spans="1:9">
      <c r="A8" s="121" t="s">
        <v>4</v>
      </c>
      <c r="B8" s="121">
        <v>93</v>
      </c>
      <c r="C8" s="121">
        <v>1</v>
      </c>
      <c r="D8" s="121">
        <v>4</v>
      </c>
      <c r="E8" s="121">
        <v>88</v>
      </c>
    </row>
    <row r="9" spans="1:9">
      <c r="A9" s="121" t="s">
        <v>5</v>
      </c>
      <c r="B9" s="121">
        <v>57</v>
      </c>
      <c r="C9" s="121">
        <v>1</v>
      </c>
      <c r="D9" s="121">
        <v>1</v>
      </c>
      <c r="E9" s="121">
        <v>55</v>
      </c>
    </row>
    <row r="10" spans="1:9">
      <c r="A10" s="121" t="s">
        <v>6</v>
      </c>
      <c r="B10" s="121">
        <v>10</v>
      </c>
      <c r="C10" s="121">
        <v>0</v>
      </c>
      <c r="D10" s="121">
        <v>0</v>
      </c>
      <c r="E10" s="121">
        <v>10</v>
      </c>
    </row>
    <row r="11" spans="1:9">
      <c r="A11" s="121" t="s">
        <v>10</v>
      </c>
      <c r="B11" s="121">
        <v>98</v>
      </c>
      <c r="C11" s="121">
        <v>1</v>
      </c>
      <c r="D11" s="121">
        <v>6</v>
      </c>
      <c r="E11" s="121">
        <v>91</v>
      </c>
    </row>
    <row r="12" spans="1:9">
      <c r="A12" s="121" t="s">
        <v>11</v>
      </c>
      <c r="B12" s="121">
        <v>24</v>
      </c>
      <c r="C12" s="121">
        <v>0</v>
      </c>
      <c r="D12" s="121">
        <v>0</v>
      </c>
      <c r="E12" s="121">
        <v>24</v>
      </c>
    </row>
    <row r="13" spans="1:9">
      <c r="A13" s="121" t="s">
        <v>7</v>
      </c>
      <c r="B13" s="121">
        <v>19</v>
      </c>
      <c r="C13" s="121">
        <v>0</v>
      </c>
      <c r="D13" s="121">
        <v>0</v>
      </c>
      <c r="E13" s="121">
        <v>19</v>
      </c>
    </row>
    <row r="14" spans="1:9">
      <c r="A14" s="121" t="s">
        <v>8</v>
      </c>
      <c r="B14" s="121">
        <v>89</v>
      </c>
      <c r="C14" s="121">
        <v>3</v>
      </c>
      <c r="D14" s="121">
        <v>2</v>
      </c>
      <c r="E14" s="121">
        <v>84</v>
      </c>
    </row>
    <row r="15" spans="1:9">
      <c r="A15" s="121" t="s">
        <v>9</v>
      </c>
      <c r="B15" s="121">
        <v>1061</v>
      </c>
      <c r="C15" s="121">
        <v>20</v>
      </c>
      <c r="D15" s="121">
        <v>98</v>
      </c>
      <c r="E15" s="121">
        <v>943</v>
      </c>
    </row>
    <row r="16" spans="1:9">
      <c r="A16" s="121" t="s">
        <v>12</v>
      </c>
      <c r="B16" s="121">
        <v>22</v>
      </c>
      <c r="C16" s="121">
        <v>0</v>
      </c>
      <c r="D16" s="121">
        <v>0</v>
      </c>
      <c r="E16" s="121">
        <v>22</v>
      </c>
    </row>
    <row r="17" spans="1:5">
      <c r="A17" s="121" t="s">
        <v>14</v>
      </c>
      <c r="B17" s="121">
        <v>144</v>
      </c>
      <c r="C17" s="121">
        <v>0</v>
      </c>
      <c r="D17" s="121">
        <v>3</v>
      </c>
      <c r="E17" s="121">
        <v>141</v>
      </c>
    </row>
    <row r="18" spans="1:5">
      <c r="A18" s="121" t="s">
        <v>15</v>
      </c>
      <c r="B18" s="121">
        <v>12</v>
      </c>
      <c r="C18" s="121">
        <v>0</v>
      </c>
      <c r="D18" s="121">
        <v>0</v>
      </c>
      <c r="E18" s="121">
        <v>12</v>
      </c>
    </row>
    <row r="19" spans="1:5">
      <c r="A19" s="121" t="s">
        <v>16</v>
      </c>
      <c r="B19" s="121">
        <v>52</v>
      </c>
      <c r="C19" s="121">
        <v>0</v>
      </c>
      <c r="D19" s="121">
        <v>1</v>
      </c>
      <c r="E19" s="121">
        <v>51</v>
      </c>
    </row>
    <row r="20" spans="1:5">
      <c r="A20" s="136" t="s">
        <v>0</v>
      </c>
      <c r="B20" s="136">
        <v>468</v>
      </c>
      <c r="C20" s="136">
        <v>7</v>
      </c>
      <c r="D20" s="136">
        <v>30</v>
      </c>
      <c r="E20" s="136">
        <v>431</v>
      </c>
    </row>
    <row r="21" spans="1:5">
      <c r="A21" s="121" t="s">
        <v>13</v>
      </c>
      <c r="B21" s="121">
        <v>550</v>
      </c>
      <c r="C21" s="121">
        <v>22</v>
      </c>
      <c r="D21" s="121">
        <v>20</v>
      </c>
      <c r="E21" s="121">
        <v>508</v>
      </c>
    </row>
    <row r="22" spans="1:5">
      <c r="A22" s="121" t="s">
        <v>17</v>
      </c>
      <c r="B22" s="121">
        <v>276</v>
      </c>
      <c r="C22" s="121">
        <v>2</v>
      </c>
      <c r="D22" s="121">
        <v>5</v>
      </c>
      <c r="E22" s="121">
        <v>269</v>
      </c>
    </row>
    <row r="23" spans="1:5">
      <c r="A23" s="121" t="s">
        <v>18</v>
      </c>
      <c r="B23" s="121">
        <v>78</v>
      </c>
      <c r="C23" s="121">
        <v>0</v>
      </c>
      <c r="D23" s="121">
        <v>9</v>
      </c>
      <c r="E23" s="121">
        <v>69</v>
      </c>
    </row>
    <row r="24" spans="1:5">
      <c r="A24" s="121" t="s">
        <v>19</v>
      </c>
      <c r="B24" s="121">
        <v>4</v>
      </c>
      <c r="C24" s="121">
        <v>0</v>
      </c>
      <c r="D24" s="121">
        <v>0</v>
      </c>
      <c r="E24" s="121">
        <v>4</v>
      </c>
    </row>
    <row r="25" spans="1:5">
      <c r="A25" s="121" t="s">
        <v>20</v>
      </c>
      <c r="B25" s="121">
        <v>372</v>
      </c>
      <c r="C25" s="121">
        <v>5</v>
      </c>
      <c r="D25" s="121">
        <v>19</v>
      </c>
      <c r="E25" s="121">
        <v>348</v>
      </c>
    </row>
    <row r="26" spans="1:5">
      <c r="A26" s="121" t="s">
        <v>21</v>
      </c>
      <c r="B26" s="121">
        <v>39</v>
      </c>
      <c r="C26" s="121">
        <v>0</v>
      </c>
      <c r="D26" s="121">
        <v>0</v>
      </c>
      <c r="E26" s="121">
        <v>39</v>
      </c>
    </row>
    <row r="27" spans="1:5">
      <c r="A27" s="121" t="s">
        <v>22</v>
      </c>
      <c r="B27" s="121">
        <v>129</v>
      </c>
      <c r="C27" s="121">
        <v>3</v>
      </c>
      <c r="D27" s="121">
        <v>5</v>
      </c>
      <c r="E27" s="121">
        <v>121</v>
      </c>
    </row>
    <row r="28" spans="1:5">
      <c r="A28" s="121" t="s">
        <v>23</v>
      </c>
      <c r="B28" s="121">
        <v>89</v>
      </c>
      <c r="C28" s="121">
        <v>1</v>
      </c>
      <c r="D28" s="121">
        <v>8</v>
      </c>
      <c r="E28" s="121">
        <v>80</v>
      </c>
    </row>
    <row r="29" spans="1:5">
      <c r="A29" s="121" t="s">
        <v>24</v>
      </c>
      <c r="B29" s="121">
        <v>39</v>
      </c>
      <c r="C29" s="121">
        <v>0</v>
      </c>
      <c r="D29" s="121">
        <v>0</v>
      </c>
      <c r="E29" s="121">
        <v>39</v>
      </c>
    </row>
    <row r="30" spans="1:5">
      <c r="A30" s="121" t="s">
        <v>25</v>
      </c>
      <c r="B30" s="121">
        <v>61</v>
      </c>
      <c r="C30" s="121">
        <v>0</v>
      </c>
      <c r="D30" s="121">
        <v>2</v>
      </c>
      <c r="E30" s="121">
        <v>59</v>
      </c>
    </row>
    <row r="31" spans="1:5">
      <c r="A31" s="121" t="s">
        <v>26</v>
      </c>
      <c r="B31" s="121">
        <v>172</v>
      </c>
      <c r="C31" s="121">
        <v>0</v>
      </c>
      <c r="D31" s="121">
        <v>7</v>
      </c>
      <c r="E31" s="121">
        <v>165</v>
      </c>
    </row>
    <row r="32" spans="1:5">
      <c r="A32" s="121" t="s">
        <v>27</v>
      </c>
      <c r="B32" s="121">
        <v>84</v>
      </c>
      <c r="C32" s="121">
        <v>0</v>
      </c>
      <c r="D32" s="121">
        <v>1</v>
      </c>
      <c r="E32" s="121">
        <v>83</v>
      </c>
    </row>
    <row r="33" spans="1:5">
      <c r="A33" s="121" t="s">
        <v>28</v>
      </c>
      <c r="B33" s="121">
        <v>23</v>
      </c>
      <c r="C33" s="121">
        <v>0</v>
      </c>
      <c r="D33" s="121">
        <v>0</v>
      </c>
      <c r="E33" s="121">
        <v>23</v>
      </c>
    </row>
    <row r="34" spans="1:5">
      <c r="A34" s="121" t="s">
        <v>29</v>
      </c>
      <c r="B34" s="121">
        <v>68</v>
      </c>
      <c r="C34" s="121">
        <v>0</v>
      </c>
      <c r="D34" s="121">
        <v>0</v>
      </c>
      <c r="E34" s="121">
        <v>68</v>
      </c>
    </row>
    <row r="35" spans="1:5">
      <c r="A35" s="121" t="s">
        <v>30</v>
      </c>
      <c r="B35" s="121">
        <v>10</v>
      </c>
      <c r="C35" s="121">
        <v>0</v>
      </c>
      <c r="D35" s="121">
        <v>0</v>
      </c>
      <c r="E35" s="121">
        <v>10</v>
      </c>
    </row>
    <row r="36" spans="1:5">
      <c r="A36" s="121" t="s">
        <v>31</v>
      </c>
      <c r="B36" s="121">
        <v>131</v>
      </c>
      <c r="C36" s="121">
        <v>3</v>
      </c>
      <c r="D36" s="121">
        <v>1</v>
      </c>
      <c r="E36" s="121">
        <v>127</v>
      </c>
    </row>
    <row r="37" spans="1:5">
      <c r="A37" s="121" t="s">
        <v>32</v>
      </c>
      <c r="B37" s="121">
        <v>43</v>
      </c>
      <c r="C37" s="121">
        <v>0</v>
      </c>
      <c r="D37" s="121">
        <v>1</v>
      </c>
      <c r="E37" s="121">
        <v>42</v>
      </c>
    </row>
    <row r="38" spans="1:5">
      <c r="A38" s="121" t="s">
        <v>33</v>
      </c>
      <c r="B38" s="121">
        <v>11</v>
      </c>
      <c r="C38" s="121">
        <v>0</v>
      </c>
      <c r="D38" s="121">
        <v>0</v>
      </c>
      <c r="E38" s="121">
        <v>11</v>
      </c>
    </row>
    <row r="39" spans="1:5">
      <c r="A39" s="132" t="s">
        <v>1</v>
      </c>
      <c r="B39" s="134">
        <v>4375</v>
      </c>
      <c r="C39" s="134">
        <v>69</v>
      </c>
      <c r="D39" s="134">
        <v>224</v>
      </c>
      <c r="E39" s="134">
        <v>4082</v>
      </c>
    </row>
  </sheetData>
  <mergeCells count="1">
    <mergeCell ref="H1:I1"/>
  </mergeCells>
  <hyperlinks>
    <hyperlink ref="H1:I1" location="Index!A1" display="Regresar al Índice" xr:uid="{D5ACEB7F-F71C-4D1E-A975-FB34DCAD8458}"/>
  </hyperlink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9C9BC-E7F5-4EB2-88D9-BF8387EB62AE}">
  <sheetPr codeName="Hoja182"/>
  <dimension ref="A1:I39"/>
  <sheetViews>
    <sheetView workbookViewId="0">
      <selection activeCell="B19" sqref="B19"/>
    </sheetView>
  </sheetViews>
  <sheetFormatPr baseColWidth="10" defaultRowHeight="12"/>
  <cols>
    <col min="1" max="16384" width="11.42578125" style="121"/>
  </cols>
  <sheetData>
    <row r="1" spans="1:9" ht="15">
      <c r="A1" s="1" t="s">
        <v>1913</v>
      </c>
      <c r="H1" s="688" t="s">
        <v>38</v>
      </c>
      <c r="I1" s="688"/>
    </row>
    <row r="2" spans="1:9">
      <c r="A2" s="122" t="s">
        <v>601</v>
      </c>
    </row>
    <row r="6" spans="1:9">
      <c r="B6" s="121" t="s">
        <v>608</v>
      </c>
      <c r="C6" s="121" t="s">
        <v>602</v>
      </c>
      <c r="D6" s="121" t="s">
        <v>603</v>
      </c>
      <c r="E6" s="121" t="s">
        <v>604</v>
      </c>
    </row>
    <row r="7" spans="1:9">
      <c r="A7" s="121" t="s">
        <v>19</v>
      </c>
      <c r="B7" s="121">
        <v>4</v>
      </c>
      <c r="C7" s="121">
        <v>0</v>
      </c>
      <c r="D7" s="121">
        <v>0</v>
      </c>
      <c r="E7" s="121">
        <v>4</v>
      </c>
    </row>
    <row r="8" spans="1:9">
      <c r="A8" s="121" t="s">
        <v>6</v>
      </c>
      <c r="B8" s="121">
        <v>10</v>
      </c>
      <c r="C8" s="121">
        <v>0</v>
      </c>
      <c r="D8" s="121">
        <v>0</v>
      </c>
      <c r="E8" s="121">
        <v>10</v>
      </c>
    </row>
    <row r="9" spans="1:9">
      <c r="A9" s="121" t="s">
        <v>30</v>
      </c>
      <c r="B9" s="121">
        <v>10</v>
      </c>
      <c r="C9" s="121">
        <v>0</v>
      </c>
      <c r="D9" s="121">
        <v>0</v>
      </c>
      <c r="E9" s="121">
        <v>10</v>
      </c>
    </row>
    <row r="10" spans="1:9">
      <c r="A10" s="121" t="s">
        <v>33</v>
      </c>
      <c r="B10" s="121">
        <v>11</v>
      </c>
      <c r="C10" s="121">
        <v>0</v>
      </c>
      <c r="D10" s="121">
        <v>0</v>
      </c>
      <c r="E10" s="121">
        <v>11</v>
      </c>
    </row>
    <row r="11" spans="1:9">
      <c r="A11" s="121" t="s">
        <v>15</v>
      </c>
      <c r="B11" s="121">
        <v>12</v>
      </c>
      <c r="C11" s="121">
        <v>0</v>
      </c>
      <c r="D11" s="121">
        <v>0</v>
      </c>
      <c r="E11" s="121">
        <v>12</v>
      </c>
    </row>
    <row r="12" spans="1:9">
      <c r="A12" s="121" t="s">
        <v>7</v>
      </c>
      <c r="B12" s="121">
        <v>19</v>
      </c>
      <c r="C12" s="121">
        <v>0</v>
      </c>
      <c r="D12" s="121">
        <v>0</v>
      </c>
      <c r="E12" s="121">
        <v>19</v>
      </c>
    </row>
    <row r="13" spans="1:9">
      <c r="A13" s="121" t="s">
        <v>12</v>
      </c>
      <c r="B13" s="121">
        <v>22</v>
      </c>
      <c r="C13" s="121">
        <v>0</v>
      </c>
      <c r="D13" s="121">
        <v>0</v>
      </c>
      <c r="E13" s="121">
        <v>22</v>
      </c>
    </row>
    <row r="14" spans="1:9">
      <c r="A14" s="121" t="s">
        <v>28</v>
      </c>
      <c r="B14" s="121">
        <v>23</v>
      </c>
      <c r="C14" s="121">
        <v>0</v>
      </c>
      <c r="D14" s="121">
        <v>0</v>
      </c>
      <c r="E14" s="121">
        <v>23</v>
      </c>
    </row>
    <row r="15" spans="1:9">
      <c r="A15" s="121" t="s">
        <v>11</v>
      </c>
      <c r="B15" s="121">
        <v>24</v>
      </c>
      <c r="C15" s="121">
        <v>0</v>
      </c>
      <c r="D15" s="121">
        <v>0</v>
      </c>
      <c r="E15" s="121">
        <v>24</v>
      </c>
    </row>
    <row r="16" spans="1:9">
      <c r="A16" s="121" t="s">
        <v>21</v>
      </c>
      <c r="B16" s="121">
        <v>39</v>
      </c>
      <c r="C16" s="121">
        <v>0</v>
      </c>
      <c r="D16" s="121">
        <v>0</v>
      </c>
      <c r="E16" s="121">
        <v>39</v>
      </c>
    </row>
    <row r="17" spans="1:5">
      <c r="A17" s="121" t="s">
        <v>24</v>
      </c>
      <c r="B17" s="121">
        <v>39</v>
      </c>
      <c r="C17" s="121">
        <v>0</v>
      </c>
      <c r="D17" s="121">
        <v>0</v>
      </c>
      <c r="E17" s="121">
        <v>39</v>
      </c>
    </row>
    <row r="18" spans="1:5">
      <c r="A18" s="121" t="s">
        <v>32</v>
      </c>
      <c r="B18" s="121">
        <v>43</v>
      </c>
      <c r="C18" s="121">
        <v>0</v>
      </c>
      <c r="D18" s="121">
        <v>1</v>
      </c>
      <c r="E18" s="121">
        <v>42</v>
      </c>
    </row>
    <row r="19" spans="1:5">
      <c r="A19" s="121" t="s">
        <v>3</v>
      </c>
      <c r="B19" s="121">
        <v>47</v>
      </c>
      <c r="C19" s="121">
        <v>0</v>
      </c>
      <c r="D19" s="121">
        <v>1</v>
      </c>
      <c r="E19" s="121">
        <v>46</v>
      </c>
    </row>
    <row r="20" spans="1:5">
      <c r="A20" s="121" t="s">
        <v>16</v>
      </c>
      <c r="B20" s="121">
        <v>52</v>
      </c>
      <c r="C20" s="121">
        <v>0</v>
      </c>
      <c r="D20" s="121">
        <v>1</v>
      </c>
      <c r="E20" s="121">
        <v>51</v>
      </c>
    </row>
    <row r="21" spans="1:5">
      <c r="A21" s="121" t="s">
        <v>5</v>
      </c>
      <c r="B21" s="121">
        <v>57</v>
      </c>
      <c r="C21" s="121">
        <v>1</v>
      </c>
      <c r="D21" s="121">
        <v>1</v>
      </c>
      <c r="E21" s="121">
        <v>55</v>
      </c>
    </row>
    <row r="22" spans="1:5">
      <c r="A22" s="121" t="s">
        <v>25</v>
      </c>
      <c r="B22" s="121">
        <v>61</v>
      </c>
      <c r="C22" s="121">
        <v>0</v>
      </c>
      <c r="D22" s="121">
        <v>2</v>
      </c>
      <c r="E22" s="121">
        <v>59</v>
      </c>
    </row>
    <row r="23" spans="1:5">
      <c r="A23" s="121" t="s">
        <v>29</v>
      </c>
      <c r="B23" s="121">
        <v>68</v>
      </c>
      <c r="C23" s="121">
        <v>0</v>
      </c>
      <c r="D23" s="121">
        <v>0</v>
      </c>
      <c r="E23" s="121">
        <v>68</v>
      </c>
    </row>
    <row r="24" spans="1:5">
      <c r="A24" s="121" t="s">
        <v>18</v>
      </c>
      <c r="B24" s="121">
        <v>78</v>
      </c>
      <c r="C24" s="121">
        <v>0</v>
      </c>
      <c r="D24" s="121">
        <v>9</v>
      </c>
      <c r="E24" s="121">
        <v>69</v>
      </c>
    </row>
    <row r="25" spans="1:5">
      <c r="A25" s="121" t="s">
        <v>27</v>
      </c>
      <c r="B25" s="121">
        <v>84</v>
      </c>
      <c r="C25" s="121">
        <v>0</v>
      </c>
      <c r="D25" s="121">
        <v>1</v>
      </c>
      <c r="E25" s="121">
        <v>83</v>
      </c>
    </row>
    <row r="26" spans="1:5">
      <c r="A26" s="121" t="s">
        <v>8</v>
      </c>
      <c r="B26" s="121">
        <v>89</v>
      </c>
      <c r="C26" s="121">
        <v>3</v>
      </c>
      <c r="D26" s="121">
        <v>2</v>
      </c>
      <c r="E26" s="121">
        <v>84</v>
      </c>
    </row>
    <row r="27" spans="1:5">
      <c r="A27" s="121" t="s">
        <v>23</v>
      </c>
      <c r="B27" s="121">
        <v>89</v>
      </c>
      <c r="C27" s="121">
        <v>1</v>
      </c>
      <c r="D27" s="121">
        <v>8</v>
      </c>
      <c r="E27" s="121">
        <v>80</v>
      </c>
    </row>
    <row r="28" spans="1:5">
      <c r="A28" s="121" t="s">
        <v>4</v>
      </c>
      <c r="B28" s="121">
        <v>93</v>
      </c>
      <c r="C28" s="121">
        <v>1</v>
      </c>
      <c r="D28" s="121">
        <v>4</v>
      </c>
      <c r="E28" s="121">
        <v>88</v>
      </c>
    </row>
    <row r="29" spans="1:5">
      <c r="A29" s="121" t="s">
        <v>10</v>
      </c>
      <c r="B29" s="121">
        <v>98</v>
      </c>
      <c r="C29" s="121">
        <v>1</v>
      </c>
      <c r="D29" s="121">
        <v>6</v>
      </c>
      <c r="E29" s="121">
        <v>91</v>
      </c>
    </row>
    <row r="30" spans="1:5">
      <c r="A30" s="121" t="s">
        <v>22</v>
      </c>
      <c r="B30" s="121">
        <v>129</v>
      </c>
      <c r="C30" s="121">
        <v>3</v>
      </c>
      <c r="D30" s="121">
        <v>5</v>
      </c>
      <c r="E30" s="121">
        <v>121</v>
      </c>
    </row>
    <row r="31" spans="1:5">
      <c r="A31" s="121" t="s">
        <v>31</v>
      </c>
      <c r="B31" s="121">
        <v>131</v>
      </c>
      <c r="C31" s="121">
        <v>3</v>
      </c>
      <c r="D31" s="121">
        <v>1</v>
      </c>
      <c r="E31" s="121">
        <v>127</v>
      </c>
    </row>
    <row r="32" spans="1:5">
      <c r="A32" s="121" t="s">
        <v>14</v>
      </c>
      <c r="B32" s="121">
        <v>144</v>
      </c>
      <c r="C32" s="121">
        <v>0</v>
      </c>
      <c r="D32" s="121">
        <v>3</v>
      </c>
      <c r="E32" s="121">
        <v>141</v>
      </c>
    </row>
    <row r="33" spans="1:5">
      <c r="A33" s="121" t="s">
        <v>26</v>
      </c>
      <c r="B33" s="121">
        <v>172</v>
      </c>
      <c r="C33" s="121">
        <v>0</v>
      </c>
      <c r="D33" s="121">
        <v>7</v>
      </c>
      <c r="E33" s="121">
        <v>165</v>
      </c>
    </row>
    <row r="34" spans="1:5">
      <c r="A34" s="121" t="s">
        <v>17</v>
      </c>
      <c r="B34" s="121">
        <v>276</v>
      </c>
      <c r="C34" s="121">
        <v>2</v>
      </c>
      <c r="D34" s="121">
        <v>5</v>
      </c>
      <c r="E34" s="121">
        <v>269</v>
      </c>
    </row>
    <row r="35" spans="1:5">
      <c r="A35" s="121" t="s">
        <v>20</v>
      </c>
      <c r="B35" s="121">
        <v>372</v>
      </c>
      <c r="C35" s="121">
        <v>5</v>
      </c>
      <c r="D35" s="121">
        <v>19</v>
      </c>
      <c r="E35" s="121">
        <v>348</v>
      </c>
    </row>
    <row r="36" spans="1:5">
      <c r="A36" s="121" t="s">
        <v>0</v>
      </c>
      <c r="B36" s="121">
        <v>468</v>
      </c>
      <c r="C36" s="121">
        <v>7</v>
      </c>
      <c r="D36" s="121">
        <v>30</v>
      </c>
      <c r="E36" s="121">
        <v>431</v>
      </c>
    </row>
    <row r="37" spans="1:5">
      <c r="A37" s="121" t="s">
        <v>13</v>
      </c>
      <c r="B37" s="121">
        <v>550</v>
      </c>
      <c r="C37" s="121">
        <v>22</v>
      </c>
      <c r="D37" s="121">
        <v>20</v>
      </c>
      <c r="E37" s="121">
        <v>508</v>
      </c>
    </row>
    <row r="38" spans="1:5">
      <c r="A38" s="121" t="s">
        <v>9</v>
      </c>
      <c r="B38" s="121">
        <v>1061</v>
      </c>
      <c r="C38" s="121">
        <v>20</v>
      </c>
      <c r="D38" s="121">
        <v>98</v>
      </c>
      <c r="E38" s="121">
        <v>943</v>
      </c>
    </row>
    <row r="39" spans="1:5">
      <c r="A39" s="132" t="s">
        <v>1</v>
      </c>
      <c r="B39" s="134">
        <v>4375</v>
      </c>
      <c r="C39" s="134">
        <v>69</v>
      </c>
      <c r="D39" s="134">
        <v>224</v>
      </c>
      <c r="E39" s="134">
        <v>4082</v>
      </c>
    </row>
  </sheetData>
  <mergeCells count="1">
    <mergeCell ref="H1:I1"/>
  </mergeCells>
  <hyperlinks>
    <hyperlink ref="H1:I1" location="Index!A1" display="Regresar al Índice" xr:uid="{53A075EB-4D11-448C-9A34-2B95CB619D51}"/>
  </hyperlink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4F56-3E3B-4667-B428-D639E1D2D2F7}">
  <sheetPr codeName="Hoja183"/>
  <dimension ref="A1:I40"/>
  <sheetViews>
    <sheetView workbookViewId="0">
      <selection activeCell="B19" sqref="B19"/>
    </sheetView>
  </sheetViews>
  <sheetFormatPr baseColWidth="10" defaultRowHeight="12"/>
  <cols>
    <col min="1" max="16384" width="11.42578125" style="121"/>
  </cols>
  <sheetData>
    <row r="1" spans="1:9" ht="15">
      <c r="A1" s="1" t="s">
        <v>1914</v>
      </c>
      <c r="H1" s="688" t="s">
        <v>38</v>
      </c>
      <c r="I1" s="688"/>
    </row>
    <row r="2" spans="1:9">
      <c r="A2" s="122" t="s">
        <v>791</v>
      </c>
    </row>
    <row r="6" spans="1:9">
      <c r="B6" s="121" t="s">
        <v>609</v>
      </c>
      <c r="C6" s="121" t="s">
        <v>608</v>
      </c>
      <c r="D6" s="121" t="s">
        <v>610</v>
      </c>
    </row>
    <row r="7" spans="1:9">
      <c r="A7" s="121" t="s">
        <v>19</v>
      </c>
      <c r="B7" s="123">
        <v>1270646</v>
      </c>
      <c r="C7" s="121">
        <v>4</v>
      </c>
      <c r="D7" s="124">
        <v>3.1480050305120386</v>
      </c>
      <c r="E7" s="121">
        <f>B7/C7</f>
        <v>317661.5</v>
      </c>
    </row>
    <row r="8" spans="1:9">
      <c r="A8" s="121" t="s">
        <v>15</v>
      </c>
      <c r="B8" s="123">
        <v>3643974</v>
      </c>
      <c r="C8" s="121">
        <v>12</v>
      </c>
      <c r="D8" s="124">
        <v>3.2931080188826813</v>
      </c>
    </row>
    <row r="9" spans="1:9">
      <c r="A9" s="121" t="s">
        <v>7</v>
      </c>
      <c r="B9" s="123">
        <v>5647532</v>
      </c>
      <c r="C9" s="121">
        <v>19</v>
      </c>
      <c r="D9" s="124">
        <v>3.3643014329091008</v>
      </c>
    </row>
    <row r="10" spans="1:9">
      <c r="A10" s="121" t="s">
        <v>33</v>
      </c>
      <c r="B10" s="123">
        <v>1654593</v>
      </c>
      <c r="C10" s="121">
        <v>11</v>
      </c>
      <c r="D10" s="124">
        <v>6.6481606050551401</v>
      </c>
    </row>
    <row r="11" spans="1:9">
      <c r="A11" s="121" t="s">
        <v>30</v>
      </c>
      <c r="B11" s="123">
        <v>1364147</v>
      </c>
      <c r="C11" s="121">
        <v>10</v>
      </c>
      <c r="D11" s="124">
        <v>7.3305882723782698</v>
      </c>
    </row>
    <row r="12" spans="1:9">
      <c r="A12" s="121" t="s">
        <v>28</v>
      </c>
      <c r="B12" s="123">
        <v>2544372</v>
      </c>
      <c r="C12" s="121">
        <v>23</v>
      </c>
      <c r="D12" s="124">
        <v>9.0395586808847135</v>
      </c>
    </row>
    <row r="13" spans="1:9">
      <c r="A13" s="121" t="s">
        <v>21</v>
      </c>
      <c r="B13" s="123">
        <v>4120741</v>
      </c>
      <c r="C13" s="121">
        <v>39</v>
      </c>
      <c r="D13" s="124">
        <v>9.4643172186749904</v>
      </c>
    </row>
    <row r="14" spans="1:9">
      <c r="A14" s="121" t="s">
        <v>6</v>
      </c>
      <c r="B14" s="123">
        <v>984046</v>
      </c>
      <c r="C14" s="121">
        <v>10</v>
      </c>
      <c r="D14" s="124">
        <v>10.162126567253971</v>
      </c>
      <c r="E14" s="125"/>
    </row>
    <row r="15" spans="1:9">
      <c r="A15" s="121" t="s">
        <v>12</v>
      </c>
      <c r="B15" s="123">
        <v>1852952</v>
      </c>
      <c r="C15" s="121">
        <v>22</v>
      </c>
      <c r="D15" s="124">
        <v>11.872946519931439</v>
      </c>
    </row>
    <row r="16" spans="1:9">
      <c r="A16" s="121" t="s">
        <v>31</v>
      </c>
      <c r="B16" s="123">
        <v>8488447</v>
      </c>
      <c r="C16" s="121">
        <v>131</v>
      </c>
      <c r="D16" s="124">
        <v>15.432740523678829</v>
      </c>
    </row>
    <row r="17" spans="1:4">
      <c r="A17" s="121" t="s">
        <v>16</v>
      </c>
      <c r="B17" s="123">
        <v>3050720</v>
      </c>
      <c r="C17" s="121">
        <v>52</v>
      </c>
      <c r="D17" s="124">
        <v>17.045156553207111</v>
      </c>
    </row>
    <row r="18" spans="1:4">
      <c r="A18" s="121" t="s">
        <v>29</v>
      </c>
      <c r="B18" s="123">
        <v>3620910</v>
      </c>
      <c r="C18" s="121">
        <v>68</v>
      </c>
      <c r="D18" s="124">
        <v>18.779809495403089</v>
      </c>
    </row>
    <row r="19" spans="1:4">
      <c r="A19" s="121" t="s">
        <v>32</v>
      </c>
      <c r="B19" s="123">
        <v>2233866</v>
      </c>
      <c r="C19" s="121">
        <v>43</v>
      </c>
      <c r="D19" s="124">
        <v>19.249140279676578</v>
      </c>
    </row>
    <row r="20" spans="1:4">
      <c r="A20" s="121" t="s">
        <v>22</v>
      </c>
      <c r="B20" s="126">
        <v>6542484</v>
      </c>
      <c r="C20" s="121">
        <v>129</v>
      </c>
      <c r="D20" s="127">
        <v>19.717281693008342</v>
      </c>
    </row>
    <row r="21" spans="1:4">
      <c r="A21" s="121" t="s">
        <v>25</v>
      </c>
      <c r="B21" s="123">
        <v>2845959</v>
      </c>
      <c r="C21" s="121">
        <v>61</v>
      </c>
      <c r="D21" s="124">
        <v>21.433899785625865</v>
      </c>
    </row>
    <row r="22" spans="1:4">
      <c r="A22" s="121" t="s">
        <v>24</v>
      </c>
      <c r="B22" s="123">
        <v>1684541</v>
      </c>
      <c r="C22" s="121">
        <v>39</v>
      </c>
      <c r="D22" s="124">
        <v>23.151707200952664</v>
      </c>
    </row>
    <row r="23" spans="1:4">
      <c r="A23" s="121" t="s">
        <v>14</v>
      </c>
      <c r="B23" s="123">
        <v>6173718</v>
      </c>
      <c r="C23" s="121">
        <v>144</v>
      </c>
      <c r="D23" s="124">
        <v>23.324680524766439</v>
      </c>
    </row>
    <row r="24" spans="1:4">
      <c r="A24" s="121" t="s">
        <v>8</v>
      </c>
      <c r="B24" s="123">
        <v>3765325</v>
      </c>
      <c r="C24" s="121">
        <v>89</v>
      </c>
      <c r="D24" s="124">
        <v>23.636737864593361</v>
      </c>
    </row>
    <row r="25" spans="1:4">
      <c r="A25" s="121" t="s">
        <v>4</v>
      </c>
      <c r="B25" s="123">
        <v>3578561</v>
      </c>
      <c r="C25" s="121">
        <v>93</v>
      </c>
      <c r="D25" s="124">
        <v>25.988099685879327</v>
      </c>
    </row>
    <row r="26" spans="1:4">
      <c r="A26" s="121" t="s">
        <v>27</v>
      </c>
      <c r="B26" s="123">
        <v>3037752</v>
      </c>
      <c r="C26" s="121">
        <v>84</v>
      </c>
      <c r="D26" s="124">
        <v>27.6520268935713</v>
      </c>
    </row>
    <row r="27" spans="1:4">
      <c r="A27" s="121" t="s">
        <v>10</v>
      </c>
      <c r="B27" s="123">
        <v>3175643</v>
      </c>
      <c r="C27" s="121">
        <v>98</v>
      </c>
      <c r="D27" s="124">
        <v>30.859891996675948</v>
      </c>
    </row>
    <row r="28" spans="1:4">
      <c r="A28" s="121" t="s">
        <v>11</v>
      </c>
      <c r="B28" s="123">
        <v>772842</v>
      </c>
      <c r="C28" s="121">
        <v>24</v>
      </c>
      <c r="D28" s="124">
        <v>31.054212892156485</v>
      </c>
    </row>
    <row r="29" spans="1:4">
      <c r="A29" s="121" t="s">
        <v>13</v>
      </c>
      <c r="B29" s="123">
        <v>17245551</v>
      </c>
      <c r="C29" s="121">
        <v>550</v>
      </c>
      <c r="D29" s="124">
        <v>31.892283406891433</v>
      </c>
    </row>
    <row r="30" spans="1:4">
      <c r="A30" s="121" t="s">
        <v>3</v>
      </c>
      <c r="B30" s="123">
        <v>1415421</v>
      </c>
      <c r="C30" s="121">
        <v>47</v>
      </c>
      <c r="D30" s="124">
        <v>33.205668136900613</v>
      </c>
    </row>
    <row r="31" spans="1:4">
      <c r="A31" s="121" t="s">
        <v>18</v>
      </c>
      <c r="B31" s="123">
        <v>2022568</v>
      </c>
      <c r="C31" s="121">
        <v>78</v>
      </c>
      <c r="D31" s="124">
        <v>38.564834408534104</v>
      </c>
    </row>
    <row r="32" spans="1:4">
      <c r="A32" s="121" t="s">
        <v>23</v>
      </c>
      <c r="B32" s="123">
        <v>2239112</v>
      </c>
      <c r="C32" s="121">
        <v>89</v>
      </c>
      <c r="D32" s="124">
        <v>39.747900060381085</v>
      </c>
    </row>
    <row r="33" spans="1:5">
      <c r="A33" s="121" t="s">
        <v>26</v>
      </c>
      <c r="B33" s="123">
        <v>3131012</v>
      </c>
      <c r="C33" s="121">
        <v>172</v>
      </c>
      <c r="D33" s="124">
        <v>54.934315167108906</v>
      </c>
    </row>
    <row r="34" spans="1:5">
      <c r="A34" s="121" t="s">
        <v>0</v>
      </c>
      <c r="B34" s="123">
        <v>8325800</v>
      </c>
      <c r="C34" s="121">
        <v>468</v>
      </c>
      <c r="D34" s="124">
        <v>56.210814576377047</v>
      </c>
    </row>
    <row r="35" spans="1:5">
      <c r="A35" s="121" t="s">
        <v>17</v>
      </c>
      <c r="B35" s="123">
        <v>4791977</v>
      </c>
      <c r="C35" s="121">
        <v>276</v>
      </c>
      <c r="D35" s="124">
        <v>57.596269765067738</v>
      </c>
    </row>
    <row r="36" spans="1:5">
      <c r="A36" s="121" t="s">
        <v>20</v>
      </c>
      <c r="B36" s="123">
        <v>5533147</v>
      </c>
      <c r="C36" s="121">
        <v>372</v>
      </c>
      <c r="D36" s="124">
        <v>67.231179652375047</v>
      </c>
    </row>
    <row r="37" spans="1:5">
      <c r="A37" s="121" t="s">
        <v>5</v>
      </c>
      <c r="B37" s="123">
        <v>788119</v>
      </c>
      <c r="C37" s="121">
        <v>57</v>
      </c>
      <c r="D37" s="124">
        <v>72.324103339724076</v>
      </c>
    </row>
    <row r="38" spans="1:5">
      <c r="A38" s="121" t="s">
        <v>9</v>
      </c>
      <c r="B38" s="126">
        <v>9031213</v>
      </c>
      <c r="C38" s="121">
        <v>1061</v>
      </c>
      <c r="D38" s="127">
        <v>117.48145016621798</v>
      </c>
    </row>
    <row r="39" spans="1:5">
      <c r="A39" s="128" t="s">
        <v>1</v>
      </c>
      <c r="B39" s="129">
        <v>126577691</v>
      </c>
      <c r="C39" s="130">
        <v>4375</v>
      </c>
      <c r="D39" s="131">
        <v>34.563752628415379</v>
      </c>
    </row>
    <row r="40" spans="1:5">
      <c r="A40" s="132" t="s">
        <v>1</v>
      </c>
      <c r="B40" s="133">
        <v>126577691</v>
      </c>
      <c r="C40" s="134">
        <v>4039</v>
      </c>
      <c r="D40" s="135">
        <v>31.909256426553082</v>
      </c>
      <c r="E40" s="123"/>
    </row>
  </sheetData>
  <mergeCells count="1">
    <mergeCell ref="H1:I1"/>
  </mergeCells>
  <hyperlinks>
    <hyperlink ref="H1:I1" location="Index!A1" display="Regresar al Índice" xr:uid="{6FA0B926-2477-4351-9974-67E53B6680A8}"/>
  </hyperlink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Hoja155"/>
  <dimension ref="A1:P35"/>
  <sheetViews>
    <sheetView zoomScale="106" zoomScaleNormal="106" workbookViewId="0">
      <selection activeCell="B19" sqref="B19"/>
    </sheetView>
  </sheetViews>
  <sheetFormatPr baseColWidth="10" defaultColWidth="11.42578125" defaultRowHeight="12"/>
  <cols>
    <col min="1" max="16384" width="11.42578125" style="80"/>
  </cols>
  <sheetData>
    <row r="1" spans="1:16" ht="15">
      <c r="A1" s="1" t="s">
        <v>1915</v>
      </c>
      <c r="H1" s="688" t="s">
        <v>38</v>
      </c>
      <c r="I1" s="688"/>
    </row>
    <row r="2" spans="1:16">
      <c r="A2" s="81" t="s">
        <v>416</v>
      </c>
    </row>
    <row r="3" spans="1:16">
      <c r="E3" s="83"/>
    </row>
    <row r="4" spans="1:16">
      <c r="A4" s="80" t="s">
        <v>853</v>
      </c>
      <c r="P4" s="107"/>
    </row>
    <row r="5" spans="1:16">
      <c r="A5" s="6" t="s">
        <v>53</v>
      </c>
      <c r="B5" s="108" t="s">
        <v>966</v>
      </c>
      <c r="C5" s="20">
        <v>112691</v>
      </c>
      <c r="O5" s="106"/>
      <c r="P5" s="107"/>
    </row>
    <row r="6" spans="1:16">
      <c r="A6" s="6" t="s">
        <v>53</v>
      </c>
      <c r="B6" s="108" t="s">
        <v>967</v>
      </c>
      <c r="C6" s="20">
        <v>112436</v>
      </c>
      <c r="O6" s="106"/>
      <c r="P6" s="107"/>
    </row>
    <row r="7" spans="1:16">
      <c r="A7" s="6" t="s">
        <v>53</v>
      </c>
      <c r="B7" s="108" t="s">
        <v>968</v>
      </c>
      <c r="C7" s="20">
        <v>113366</v>
      </c>
      <c r="O7" s="116"/>
      <c r="P7" s="110"/>
    </row>
    <row r="8" spans="1:16">
      <c r="A8" s="6" t="s">
        <v>53</v>
      </c>
      <c r="B8" s="108" t="s">
        <v>969</v>
      </c>
      <c r="C8" s="20">
        <v>114631</v>
      </c>
      <c r="O8" s="116"/>
      <c r="P8" s="110"/>
    </row>
    <row r="9" spans="1:16">
      <c r="A9" s="6" t="s">
        <v>53</v>
      </c>
      <c r="B9" s="6" t="s">
        <v>970</v>
      </c>
      <c r="C9" s="20">
        <v>117659</v>
      </c>
      <c r="O9" s="106"/>
      <c r="P9" s="107"/>
    </row>
    <row r="10" spans="1:16">
      <c r="A10" s="6" t="s">
        <v>53</v>
      </c>
      <c r="B10" s="6" t="s">
        <v>971</v>
      </c>
      <c r="C10" s="20">
        <v>104317</v>
      </c>
      <c r="O10" s="116"/>
      <c r="P10" s="110"/>
    </row>
    <row r="11" spans="1:16">
      <c r="A11" s="6" t="s">
        <v>53</v>
      </c>
      <c r="B11" s="6" t="s">
        <v>972</v>
      </c>
      <c r="C11" s="20">
        <v>90783</v>
      </c>
      <c r="P11" s="107"/>
    </row>
    <row r="12" spans="1:16">
      <c r="A12" s="6" t="s">
        <v>53</v>
      </c>
      <c r="B12" s="6" t="s">
        <v>973</v>
      </c>
      <c r="C12" s="20">
        <v>87734</v>
      </c>
      <c r="P12" s="107"/>
    </row>
    <row r="13" spans="1:16">
      <c r="A13" s="6" t="s">
        <v>53</v>
      </c>
      <c r="B13" s="6" t="s">
        <v>974</v>
      </c>
      <c r="C13" s="20">
        <v>90231</v>
      </c>
      <c r="O13" s="106"/>
      <c r="P13" s="107"/>
    </row>
    <row r="14" spans="1:16">
      <c r="A14" s="6" t="s">
        <v>53</v>
      </c>
      <c r="B14" s="6" t="s">
        <v>975</v>
      </c>
      <c r="C14" s="20">
        <v>93429</v>
      </c>
      <c r="P14" s="107"/>
    </row>
    <row r="15" spans="1:16">
      <c r="A15" s="6" t="s">
        <v>53</v>
      </c>
      <c r="B15" s="6" t="s">
        <v>976</v>
      </c>
      <c r="C15" s="20">
        <v>105636</v>
      </c>
      <c r="P15" s="107"/>
    </row>
    <row r="16" spans="1:16">
      <c r="A16" s="111" t="s">
        <v>53</v>
      </c>
      <c r="B16" s="111" t="s">
        <v>977</v>
      </c>
      <c r="C16" s="113">
        <v>106608</v>
      </c>
      <c r="O16" s="116"/>
      <c r="P16" s="110"/>
    </row>
    <row r="17" spans="1:16">
      <c r="A17" s="111" t="s">
        <v>53</v>
      </c>
      <c r="B17" s="111" t="s">
        <v>1161</v>
      </c>
      <c r="C17" s="113">
        <v>105927</v>
      </c>
      <c r="E17" s="81" t="s">
        <v>416</v>
      </c>
      <c r="P17" s="107"/>
    </row>
    <row r="18" spans="1:16">
      <c r="A18" s="111" t="s">
        <v>53</v>
      </c>
      <c r="B18" s="111" t="s">
        <v>978</v>
      </c>
      <c r="C18" s="113">
        <v>98930</v>
      </c>
      <c r="E18" s="81" t="s">
        <v>884</v>
      </c>
      <c r="P18" s="107"/>
    </row>
    <row r="19" spans="1:16">
      <c r="A19" s="108">
        <v>44166</v>
      </c>
      <c r="B19" s="113">
        <v>125111</v>
      </c>
      <c r="C19" s="111"/>
      <c r="P19" s="107"/>
    </row>
    <row r="20" spans="1:16">
      <c r="A20" s="6"/>
      <c r="B20" s="6"/>
      <c r="C20" s="20">
        <v>-26181</v>
      </c>
      <c r="D20" s="87"/>
      <c r="E20" s="88"/>
    </row>
    <row r="21" spans="1:16">
      <c r="A21" s="6"/>
      <c r="B21" s="6"/>
      <c r="C21" s="119">
        <v>-6.6054924617897193E-2</v>
      </c>
      <c r="D21" s="88"/>
      <c r="E21" s="87"/>
      <c r="F21" s="88"/>
    </row>
    <row r="22" spans="1:16">
      <c r="A22" s="120" t="s">
        <v>854</v>
      </c>
      <c r="E22" s="87"/>
      <c r="F22" s="107"/>
    </row>
    <row r="23" spans="1:16">
      <c r="E23" s="87"/>
      <c r="F23" s="110"/>
    </row>
    <row r="24" spans="1:16">
      <c r="B24" s="106"/>
      <c r="E24" s="107"/>
      <c r="F24" s="107"/>
      <c r="H24" s="107"/>
      <c r="L24" s="116"/>
    </row>
    <row r="25" spans="1:16">
      <c r="B25" s="106"/>
      <c r="E25" s="88"/>
      <c r="H25" s="107"/>
    </row>
    <row r="26" spans="1:16">
      <c r="B26" s="106"/>
      <c r="E26" s="88"/>
      <c r="F26" s="107"/>
    </row>
    <row r="27" spans="1:16">
      <c r="B27" s="106"/>
      <c r="E27" s="107"/>
      <c r="F27" s="107"/>
    </row>
    <row r="28" spans="1:16">
      <c r="E28" s="87"/>
      <c r="F28" s="107"/>
    </row>
    <row r="29" spans="1:16">
      <c r="E29" s="107"/>
      <c r="F29" s="107"/>
    </row>
    <row r="30" spans="1:16">
      <c r="E30" s="110"/>
      <c r="F30" s="107"/>
    </row>
    <row r="31" spans="1:16">
      <c r="E31" s="107"/>
      <c r="F31" s="107"/>
    </row>
    <row r="32" spans="1:16">
      <c r="E32" s="107"/>
      <c r="F32" s="107"/>
    </row>
    <row r="33" spans="5:6">
      <c r="E33" s="107"/>
      <c r="F33" s="107"/>
    </row>
    <row r="34" spans="5:6">
      <c r="E34" s="107"/>
      <c r="F34" s="107"/>
    </row>
    <row r="35" spans="5:6">
      <c r="E35" s="107"/>
    </row>
  </sheetData>
  <mergeCells count="1">
    <mergeCell ref="H1:I1"/>
  </mergeCells>
  <hyperlinks>
    <hyperlink ref="A22" r:id="rId1" location="Datos_abiertos" xr:uid="{00000000-0004-0000-A100-000000000000}"/>
    <hyperlink ref="H1:I1" location="Index!A1" display="Regresar al Índice" xr:uid="{00000000-0004-0000-A100-000001000000}"/>
  </hyperlinks>
  <pageMargins left="0.7" right="0.7" top="0.75" bottom="0.75" header="0.3" footer="0.3"/>
  <pageSetup paperSize="9" orientation="portrait" horizontalDpi="300" r:id="rId2"/>
  <drawing r:id="rId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56"/>
  <dimension ref="A1:P41"/>
  <sheetViews>
    <sheetView zoomScale="106" zoomScaleNormal="106" workbookViewId="0">
      <selection activeCell="B19" sqref="B19"/>
    </sheetView>
  </sheetViews>
  <sheetFormatPr baseColWidth="10" defaultColWidth="11.42578125" defaultRowHeight="12"/>
  <cols>
    <col min="1" max="16384" width="11.42578125" style="80"/>
  </cols>
  <sheetData>
    <row r="1" spans="1:16" ht="15">
      <c r="A1" s="1" t="s">
        <v>1916</v>
      </c>
      <c r="H1" s="688" t="s">
        <v>38</v>
      </c>
      <c r="I1" s="688"/>
    </row>
    <row r="2" spans="1:16">
      <c r="A2" s="81" t="s">
        <v>416</v>
      </c>
    </row>
    <row r="3" spans="1:16">
      <c r="O3" s="107"/>
    </row>
    <row r="4" spans="1:16">
      <c r="E4" s="82"/>
      <c r="O4" s="107"/>
    </row>
    <row r="5" spans="1:16">
      <c r="A5" s="80" t="s">
        <v>855</v>
      </c>
      <c r="P5" s="107"/>
    </row>
    <row r="6" spans="1:16">
      <c r="A6" s="6" t="s">
        <v>53</v>
      </c>
      <c r="B6" s="108" t="s">
        <v>966</v>
      </c>
      <c r="C6" s="20">
        <v>13930</v>
      </c>
      <c r="O6" s="106"/>
      <c r="P6" s="107"/>
    </row>
    <row r="7" spans="1:16">
      <c r="A7" s="6" t="s">
        <v>53</v>
      </c>
      <c r="B7" s="108" t="s">
        <v>967</v>
      </c>
      <c r="C7" s="20">
        <v>14619</v>
      </c>
      <c r="O7" s="116"/>
      <c r="P7" s="110"/>
    </row>
    <row r="8" spans="1:16">
      <c r="A8" s="6" t="s">
        <v>53</v>
      </c>
      <c r="B8" s="108" t="s">
        <v>968</v>
      </c>
      <c r="C8" s="20">
        <v>15480</v>
      </c>
      <c r="O8" s="106"/>
      <c r="P8" s="107"/>
    </row>
    <row r="9" spans="1:16">
      <c r="A9" s="6" t="s">
        <v>53</v>
      </c>
      <c r="B9" s="108" t="s">
        <v>969</v>
      </c>
      <c r="C9" s="20">
        <v>15991</v>
      </c>
      <c r="O9" s="106"/>
      <c r="P9" s="107"/>
    </row>
    <row r="10" spans="1:16">
      <c r="A10" s="6" t="s">
        <v>53</v>
      </c>
      <c r="B10" s="6" t="s">
        <v>970</v>
      </c>
      <c r="C10" s="20">
        <v>15887</v>
      </c>
      <c r="O10" s="106"/>
      <c r="P10" s="107"/>
    </row>
    <row r="11" spans="1:16">
      <c r="A11" s="6" t="s">
        <v>53</v>
      </c>
      <c r="B11" s="6" t="s">
        <v>971</v>
      </c>
      <c r="C11" s="20">
        <v>13575</v>
      </c>
      <c r="O11" s="116"/>
      <c r="P11" s="110"/>
    </row>
    <row r="12" spans="1:16">
      <c r="A12" s="6" t="s">
        <v>53</v>
      </c>
      <c r="B12" s="6" t="s">
        <v>972</v>
      </c>
      <c r="C12" s="20">
        <v>11613</v>
      </c>
      <c r="O12" s="116"/>
      <c r="P12" s="110"/>
    </row>
    <row r="13" spans="1:16">
      <c r="A13" s="6" t="s">
        <v>53</v>
      </c>
      <c r="B13" s="6" t="s">
        <v>973</v>
      </c>
      <c r="C13" s="20">
        <v>11362</v>
      </c>
      <c r="P13" s="107"/>
    </row>
    <row r="14" spans="1:16">
      <c r="A14" s="6" t="s">
        <v>53</v>
      </c>
      <c r="B14" s="6" t="s">
        <v>974</v>
      </c>
      <c r="C14" s="20">
        <v>11164</v>
      </c>
      <c r="P14" s="107"/>
    </row>
    <row r="15" spans="1:16">
      <c r="A15" s="6" t="s">
        <v>53</v>
      </c>
      <c r="B15" s="6" t="s">
        <v>975</v>
      </c>
      <c r="C15" s="20">
        <v>11618</v>
      </c>
      <c r="P15" s="107"/>
    </row>
    <row r="16" spans="1:16">
      <c r="A16" s="6" t="s">
        <v>53</v>
      </c>
      <c r="B16" s="6" t="s">
        <v>976</v>
      </c>
      <c r="C16" s="20">
        <v>13323</v>
      </c>
      <c r="P16" s="107"/>
    </row>
    <row r="17" spans="1:16">
      <c r="A17" s="111" t="s">
        <v>53</v>
      </c>
      <c r="B17" s="111" t="s">
        <v>977</v>
      </c>
      <c r="C17" s="113">
        <v>14278</v>
      </c>
      <c r="D17" s="87">
        <f>C19/C18-1</f>
        <v>-2.2002273791212446E-2</v>
      </c>
      <c r="E17" s="88"/>
      <c r="P17" s="107"/>
    </row>
    <row r="18" spans="1:16">
      <c r="A18" s="111" t="s">
        <v>53</v>
      </c>
      <c r="B18" s="111" t="s">
        <v>1161</v>
      </c>
      <c r="C18" s="113">
        <v>14953</v>
      </c>
      <c r="F18" s="117"/>
      <c r="N18" s="107"/>
      <c r="P18" s="107"/>
    </row>
    <row r="19" spans="1:16">
      <c r="A19" s="111" t="s">
        <v>53</v>
      </c>
      <c r="B19" s="111" t="s">
        <v>978</v>
      </c>
      <c r="C19" s="113">
        <v>14624</v>
      </c>
      <c r="N19" s="107"/>
    </row>
    <row r="20" spans="1:16">
      <c r="A20" s="108">
        <v>44166</v>
      </c>
      <c r="B20" s="20">
        <v>17586</v>
      </c>
      <c r="C20" s="6"/>
      <c r="F20" s="107"/>
      <c r="N20" s="107"/>
      <c r="O20" s="107"/>
    </row>
    <row r="21" spans="1:16">
      <c r="A21" s="6"/>
      <c r="B21" s="6"/>
      <c r="C21" s="20">
        <f>C19-B20</f>
        <v>-2962</v>
      </c>
      <c r="E21" s="88"/>
      <c r="F21" s="118"/>
      <c r="G21" s="118"/>
      <c r="N21" s="107"/>
    </row>
    <row r="22" spans="1:16">
      <c r="N22" s="107"/>
    </row>
    <row r="23" spans="1:16">
      <c r="O23" s="107"/>
    </row>
    <row r="24" spans="1:16">
      <c r="N24" s="107"/>
      <c r="P24" s="107"/>
    </row>
    <row r="25" spans="1:16">
      <c r="N25" s="110"/>
      <c r="P25" s="107"/>
    </row>
    <row r="26" spans="1:16">
      <c r="B26" s="106"/>
      <c r="E26" s="80" t="s">
        <v>416</v>
      </c>
      <c r="N26" s="107"/>
      <c r="O26" s="116"/>
      <c r="P26" s="110"/>
    </row>
    <row r="27" spans="1:16" ht="38.25" customHeight="1">
      <c r="B27" s="106"/>
      <c r="E27" s="85" t="s">
        <v>1726</v>
      </c>
      <c r="F27" s="85"/>
      <c r="G27" s="85"/>
      <c r="H27" s="85"/>
      <c r="I27" s="85"/>
      <c r="J27" s="85"/>
      <c r="K27" s="85"/>
      <c r="L27" s="85"/>
      <c r="M27" s="85"/>
      <c r="N27" s="107"/>
      <c r="P27" s="107"/>
    </row>
    <row r="28" spans="1:16">
      <c r="B28" s="106"/>
      <c r="N28" s="107"/>
      <c r="P28" s="107"/>
    </row>
    <row r="29" spans="1:16">
      <c r="N29" s="107"/>
      <c r="P29" s="107"/>
    </row>
    <row r="30" spans="1:16">
      <c r="B30" s="106"/>
      <c r="E30" s="106"/>
      <c r="F30" s="107"/>
      <c r="N30" s="107"/>
      <c r="O30" s="107"/>
    </row>
    <row r="31" spans="1:16">
      <c r="E31" s="106"/>
      <c r="F31" s="107"/>
      <c r="N31" s="107"/>
      <c r="O31" s="107"/>
    </row>
    <row r="32" spans="1:16">
      <c r="F32" s="107"/>
    </row>
    <row r="33" spans="5:6">
      <c r="E33" s="116"/>
      <c r="F33" s="110"/>
    </row>
    <row r="34" spans="5:6">
      <c r="E34" s="106"/>
      <c r="F34" s="107"/>
    </row>
    <row r="35" spans="5:6">
      <c r="E35" s="106"/>
      <c r="F35" s="107"/>
    </row>
    <row r="36" spans="5:6">
      <c r="F36" s="107"/>
    </row>
    <row r="37" spans="5:6">
      <c r="F37" s="107"/>
    </row>
    <row r="38" spans="5:6">
      <c r="F38" s="107"/>
    </row>
    <row r="39" spans="5:6">
      <c r="F39" s="107"/>
    </row>
    <row r="40" spans="5:6">
      <c r="F40" s="107"/>
    </row>
    <row r="41" spans="5:6">
      <c r="F41" s="107"/>
    </row>
  </sheetData>
  <mergeCells count="2">
    <mergeCell ref="E27:M27"/>
    <mergeCell ref="H1:I1"/>
  </mergeCells>
  <hyperlinks>
    <hyperlink ref="H1:I1" location="Index!A1" display="Regresar al Índice" xr:uid="{00000000-0004-0000-A200-000000000000}"/>
  </hyperlinks>
  <pageMargins left="0.7" right="0.7" top="0.75" bottom="0.75" header="0.3" footer="0.3"/>
  <pageSetup orientation="portrait" horizontalDpi="4294967295" verticalDpi="4294967295"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157"/>
  <dimension ref="A1:P31"/>
  <sheetViews>
    <sheetView zoomScale="106" zoomScaleNormal="106" workbookViewId="0">
      <selection activeCell="B19" sqref="B19"/>
    </sheetView>
  </sheetViews>
  <sheetFormatPr baseColWidth="10" defaultColWidth="11.42578125" defaultRowHeight="12"/>
  <cols>
    <col min="1" max="1" width="11.42578125" style="80"/>
    <col min="2" max="2" width="14" style="80" customWidth="1"/>
    <col min="3" max="14" width="11.42578125" style="80"/>
    <col min="15" max="15" width="13.28515625" style="80" customWidth="1"/>
    <col min="16" max="16384" width="11.42578125" style="80"/>
  </cols>
  <sheetData>
    <row r="1" spans="1:16" ht="15">
      <c r="A1" s="1" t="s">
        <v>1917</v>
      </c>
      <c r="H1" s="688" t="s">
        <v>38</v>
      </c>
      <c r="I1" s="688"/>
    </row>
    <row r="2" spans="1:16">
      <c r="A2" s="81" t="s">
        <v>416</v>
      </c>
    </row>
    <row r="3" spans="1:16">
      <c r="E3" s="83"/>
      <c r="O3" s="106"/>
      <c r="P3" s="107"/>
    </row>
    <row r="4" spans="1:16">
      <c r="A4" s="6" t="s">
        <v>853</v>
      </c>
      <c r="B4" s="6"/>
      <c r="C4" s="6"/>
      <c r="O4" s="106"/>
      <c r="P4" s="107"/>
    </row>
    <row r="5" spans="1:16">
      <c r="A5" s="6" t="s">
        <v>53</v>
      </c>
      <c r="B5" s="108" t="s">
        <v>1505</v>
      </c>
      <c r="C5" s="20">
        <v>687874</v>
      </c>
      <c r="O5" s="106"/>
      <c r="P5" s="107"/>
    </row>
    <row r="6" spans="1:16">
      <c r="A6" s="6" t="s">
        <v>53</v>
      </c>
      <c r="B6" s="108" t="s">
        <v>1506</v>
      </c>
      <c r="C6" s="20">
        <v>632532</v>
      </c>
      <c r="O6" s="109"/>
      <c r="P6" s="110"/>
    </row>
    <row r="7" spans="1:16" ht="15" customHeight="1">
      <c r="A7" s="6" t="s">
        <v>53</v>
      </c>
      <c r="B7" s="108" t="s">
        <v>1507</v>
      </c>
      <c r="C7" s="20">
        <v>639986</v>
      </c>
      <c r="O7" s="106"/>
      <c r="P7" s="107"/>
    </row>
    <row r="8" spans="1:16" ht="15" customHeight="1">
      <c r="A8" s="6" t="s">
        <v>53</v>
      </c>
      <c r="B8" s="108" t="s">
        <v>1508</v>
      </c>
      <c r="C8" s="20">
        <v>652059</v>
      </c>
      <c r="O8" s="109"/>
      <c r="P8" s="110"/>
    </row>
    <row r="9" spans="1:16" ht="15" customHeight="1">
      <c r="A9" s="6" t="s">
        <v>53</v>
      </c>
      <c r="B9" s="108" t="s">
        <v>1509</v>
      </c>
      <c r="C9" s="20">
        <v>669261</v>
      </c>
      <c r="O9" s="106"/>
      <c r="P9" s="107"/>
    </row>
    <row r="10" spans="1:16" ht="15" customHeight="1">
      <c r="A10" s="6" t="s">
        <v>53</v>
      </c>
      <c r="B10" s="108" t="s">
        <v>1510</v>
      </c>
      <c r="C10" s="20">
        <v>619011</v>
      </c>
      <c r="O10" s="106"/>
      <c r="P10" s="107"/>
    </row>
    <row r="11" spans="1:16" ht="15" customHeight="1">
      <c r="A11" s="6" t="s">
        <v>53</v>
      </c>
      <c r="B11" s="108" t="s">
        <v>1511</v>
      </c>
      <c r="C11" s="20">
        <v>551043</v>
      </c>
      <c r="O11" s="106"/>
      <c r="P11" s="107"/>
    </row>
    <row r="12" spans="1:16" ht="15" customHeight="1">
      <c r="A12" s="6" t="s">
        <v>53</v>
      </c>
      <c r="B12" s="108" t="s">
        <v>1512</v>
      </c>
      <c r="C12" s="20">
        <v>505850</v>
      </c>
      <c r="O12" s="106"/>
      <c r="P12" s="107"/>
    </row>
    <row r="13" spans="1:16" ht="14.25" customHeight="1">
      <c r="A13" s="6" t="s">
        <v>53</v>
      </c>
      <c r="B13" s="108" t="s">
        <v>1513</v>
      </c>
      <c r="C13" s="20">
        <v>541162</v>
      </c>
      <c r="O13" s="106"/>
      <c r="P13" s="107"/>
    </row>
    <row r="14" spans="1:16" ht="14.25" customHeight="1">
      <c r="A14" s="6" t="s">
        <v>53</v>
      </c>
      <c r="B14" s="108" t="s">
        <v>1514</v>
      </c>
      <c r="C14" s="20">
        <v>532821</v>
      </c>
      <c r="O14" s="106"/>
      <c r="P14" s="107"/>
    </row>
    <row r="15" spans="1:16">
      <c r="A15" s="6" t="s">
        <v>53</v>
      </c>
      <c r="B15" s="108" t="s">
        <v>1515</v>
      </c>
      <c r="C15" s="20">
        <v>587858</v>
      </c>
      <c r="O15" s="106"/>
      <c r="P15" s="107"/>
    </row>
    <row r="16" spans="1:16" ht="14.25" customHeight="1">
      <c r="A16" s="111" t="s">
        <v>53</v>
      </c>
      <c r="B16" s="112" t="s">
        <v>1516</v>
      </c>
      <c r="C16" s="113">
        <v>629182</v>
      </c>
      <c r="O16" s="106"/>
      <c r="P16" s="107"/>
    </row>
    <row r="17" spans="1:16" ht="14.25" customHeight="1">
      <c r="A17" s="111" t="s">
        <v>53</v>
      </c>
      <c r="B17" s="112" t="s">
        <v>1401</v>
      </c>
      <c r="C17" s="113">
        <v>604352</v>
      </c>
      <c r="D17" s="87"/>
      <c r="O17" s="106"/>
      <c r="P17" s="107"/>
    </row>
    <row r="18" spans="1:16" ht="14.25" customHeight="1">
      <c r="A18" s="111" t="s">
        <v>53</v>
      </c>
      <c r="B18" s="112" t="s">
        <v>1402</v>
      </c>
      <c r="C18" s="113">
        <v>588955</v>
      </c>
      <c r="D18" s="87">
        <f>C18/C17-1</f>
        <v>-2.5476874404320671E-2</v>
      </c>
      <c r="L18" s="107"/>
      <c r="M18" s="115"/>
      <c r="N18" s="107"/>
      <c r="O18" s="109"/>
      <c r="P18" s="110"/>
    </row>
    <row r="19" spans="1:16" ht="14.25" customHeight="1">
      <c r="B19" s="106"/>
      <c r="C19" s="107"/>
      <c r="L19" s="107"/>
      <c r="M19" s="115"/>
      <c r="N19" s="110"/>
    </row>
    <row r="20" spans="1:16" ht="14.25" customHeight="1">
      <c r="L20" s="107"/>
      <c r="M20" s="115"/>
      <c r="N20" s="107"/>
    </row>
    <row r="21" spans="1:16" ht="14.25" customHeight="1">
      <c r="L21" s="107"/>
    </row>
    <row r="22" spans="1:16">
      <c r="L22" s="107"/>
      <c r="M22" s="115"/>
      <c r="N22" s="107"/>
      <c r="O22" s="106"/>
      <c r="P22" s="107"/>
    </row>
    <row r="23" spans="1:16" ht="14.25" customHeight="1">
      <c r="B23" s="106"/>
      <c r="L23" s="110"/>
      <c r="M23" s="115"/>
      <c r="N23" s="107"/>
    </row>
    <row r="24" spans="1:16" ht="14.25" customHeight="1">
      <c r="B24" s="106"/>
      <c r="E24" s="81" t="s">
        <v>416</v>
      </c>
      <c r="L24" s="107"/>
    </row>
    <row r="25" spans="1:16">
      <c r="E25" s="81" t="s">
        <v>885</v>
      </c>
      <c r="L25" s="107"/>
      <c r="M25" s="115"/>
      <c r="N25" s="107"/>
      <c r="O25" s="106"/>
      <c r="P25" s="107"/>
    </row>
    <row r="26" spans="1:16" ht="15" customHeight="1">
      <c r="L26" s="107"/>
      <c r="M26" s="115"/>
      <c r="N26" s="107"/>
      <c r="O26" s="106"/>
      <c r="P26" s="107"/>
    </row>
    <row r="27" spans="1:16" ht="15" customHeight="1">
      <c r="B27" s="106"/>
      <c r="L27" s="107"/>
      <c r="M27" s="115"/>
      <c r="N27" s="107"/>
      <c r="O27" s="106"/>
      <c r="P27" s="107"/>
    </row>
    <row r="28" spans="1:16" ht="15" customHeight="1">
      <c r="B28" s="106"/>
      <c r="L28" s="107"/>
      <c r="M28" s="115"/>
      <c r="N28" s="107"/>
      <c r="O28" s="106"/>
      <c r="P28" s="107"/>
    </row>
    <row r="29" spans="1:16">
      <c r="L29" s="107"/>
      <c r="M29" s="115"/>
      <c r="N29" s="107"/>
    </row>
    <row r="30" spans="1:16">
      <c r="M30" s="115"/>
      <c r="N30" s="107"/>
    </row>
    <row r="31" spans="1:16">
      <c r="M31" s="115"/>
      <c r="N31" s="107"/>
    </row>
  </sheetData>
  <mergeCells count="1">
    <mergeCell ref="H1:I1"/>
  </mergeCells>
  <hyperlinks>
    <hyperlink ref="H1:I1" location="Index!A1" display="Regresar al Índice" xr:uid="{00000000-0004-0000-A300-000000000000}"/>
  </hyperlinks>
  <pageMargins left="0.7" right="0.7" top="0.75" bottom="0.75" header="0.3" footer="0.3"/>
  <pageSetup paperSize="9" orientation="portrait" horizontalDpi="300" verticalDpi="4294967295"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58"/>
  <dimension ref="A1:P30"/>
  <sheetViews>
    <sheetView zoomScale="106" zoomScaleNormal="106" workbookViewId="0">
      <selection activeCell="B19" sqref="B19"/>
    </sheetView>
  </sheetViews>
  <sheetFormatPr baseColWidth="10" defaultColWidth="11.42578125" defaultRowHeight="12"/>
  <cols>
    <col min="1" max="1" width="11.42578125" style="80"/>
    <col min="2" max="2" width="15.5703125" style="80" customWidth="1"/>
    <col min="3" max="4" width="11.42578125" style="80"/>
    <col min="5" max="5" width="11.85546875" style="80" bestFit="1" customWidth="1"/>
    <col min="6" max="14" width="11.42578125" style="80"/>
    <col min="15" max="15" width="13" style="80" bestFit="1" customWidth="1"/>
    <col min="16" max="16384" width="11.42578125" style="80"/>
  </cols>
  <sheetData>
    <row r="1" spans="1:16" ht="15">
      <c r="A1" s="1" t="s">
        <v>1918</v>
      </c>
      <c r="H1" s="688" t="s">
        <v>38</v>
      </c>
      <c r="I1" s="688"/>
    </row>
    <row r="2" spans="1:16">
      <c r="A2" s="81" t="s">
        <v>416</v>
      </c>
    </row>
    <row r="4" spans="1:16">
      <c r="E4" s="82"/>
    </row>
    <row r="5" spans="1:16">
      <c r="A5" s="6" t="s">
        <v>855</v>
      </c>
      <c r="B5" s="6"/>
      <c r="C5" s="6"/>
      <c r="O5" s="106"/>
      <c r="P5" s="107"/>
    </row>
    <row r="6" spans="1:16" ht="15" customHeight="1">
      <c r="A6" s="6" t="s">
        <v>53</v>
      </c>
      <c r="B6" s="108" t="s">
        <v>1505</v>
      </c>
      <c r="C6" s="20">
        <v>83997</v>
      </c>
      <c r="O6" s="106"/>
      <c r="P6" s="107"/>
    </row>
    <row r="7" spans="1:16" ht="14.25" customHeight="1">
      <c r="A7" s="6" t="s">
        <v>53</v>
      </c>
      <c r="B7" s="108" t="s">
        <v>1506</v>
      </c>
      <c r="C7" s="20">
        <v>82800</v>
      </c>
      <c r="O7" s="106"/>
      <c r="P7" s="107"/>
    </row>
    <row r="8" spans="1:16" ht="14.25" customHeight="1">
      <c r="A8" s="6" t="s">
        <v>53</v>
      </c>
      <c r="B8" s="108" t="s">
        <v>1507</v>
      </c>
      <c r="C8" s="20">
        <v>87516</v>
      </c>
      <c r="O8" s="106"/>
      <c r="P8" s="107"/>
    </row>
    <row r="9" spans="1:16" ht="14.25" customHeight="1">
      <c r="A9" s="6" t="s">
        <v>53</v>
      </c>
      <c r="B9" s="108" t="s">
        <v>1508</v>
      </c>
      <c r="C9" s="20">
        <v>90075</v>
      </c>
      <c r="O9" s="109"/>
      <c r="P9" s="110"/>
    </row>
    <row r="10" spans="1:16" ht="14.25" customHeight="1">
      <c r="A10" s="6" t="s">
        <v>53</v>
      </c>
      <c r="B10" s="108" t="s">
        <v>1509</v>
      </c>
      <c r="C10" s="20">
        <v>92502</v>
      </c>
      <c r="O10" s="106"/>
      <c r="P10" s="107"/>
    </row>
    <row r="11" spans="1:16">
      <c r="A11" s="6" t="s">
        <v>53</v>
      </c>
      <c r="B11" s="108" t="s">
        <v>1510</v>
      </c>
      <c r="C11" s="20">
        <v>81283</v>
      </c>
      <c r="O11" s="109"/>
      <c r="P11" s="110"/>
    </row>
    <row r="12" spans="1:16" ht="14.25" customHeight="1">
      <c r="A12" s="6" t="s">
        <v>53</v>
      </c>
      <c r="B12" s="108" t="s">
        <v>1511</v>
      </c>
      <c r="C12" s="20">
        <v>71283</v>
      </c>
      <c r="O12" s="106"/>
      <c r="P12" s="107"/>
    </row>
    <row r="13" spans="1:16">
      <c r="A13" s="6" t="s">
        <v>53</v>
      </c>
      <c r="B13" s="108" t="s">
        <v>1512</v>
      </c>
      <c r="C13" s="20">
        <v>64746</v>
      </c>
      <c r="O13" s="109"/>
      <c r="P13" s="110"/>
    </row>
    <row r="14" spans="1:16">
      <c r="A14" s="6" t="s">
        <v>53</v>
      </c>
      <c r="B14" s="108" t="s">
        <v>1513</v>
      </c>
      <c r="C14" s="20">
        <v>67487</v>
      </c>
      <c r="O14" s="106"/>
      <c r="P14" s="107"/>
    </row>
    <row r="15" spans="1:16">
      <c r="A15" s="6" t="s">
        <v>53</v>
      </c>
      <c r="B15" s="108" t="s">
        <v>1514</v>
      </c>
      <c r="C15" s="20">
        <v>66894</v>
      </c>
      <c r="O15" s="106"/>
      <c r="P15" s="107"/>
    </row>
    <row r="16" spans="1:16">
      <c r="A16" s="6" t="s">
        <v>53</v>
      </c>
      <c r="B16" s="108" t="s">
        <v>1515</v>
      </c>
      <c r="C16" s="20">
        <v>73160</v>
      </c>
      <c r="O16" s="106"/>
      <c r="P16" s="107"/>
    </row>
    <row r="17" spans="1:16">
      <c r="A17" s="111" t="s">
        <v>53</v>
      </c>
      <c r="B17" s="112" t="s">
        <v>1516</v>
      </c>
      <c r="C17" s="113">
        <v>81667</v>
      </c>
      <c r="N17" s="107"/>
      <c r="O17" s="106"/>
      <c r="P17" s="107"/>
    </row>
    <row r="18" spans="1:16">
      <c r="A18" s="111" t="s">
        <v>53</v>
      </c>
      <c r="B18" s="112" t="s">
        <v>1401</v>
      </c>
      <c r="C18" s="113">
        <v>81721</v>
      </c>
      <c r="D18" s="87">
        <f>C19/C18-1</f>
        <v>3.0677549222354106E-2</v>
      </c>
      <c r="E18" s="114"/>
      <c r="N18" s="107"/>
      <c r="O18" s="106"/>
      <c r="P18" s="107"/>
    </row>
    <row r="19" spans="1:16">
      <c r="A19" s="111" t="s">
        <v>53</v>
      </c>
      <c r="B19" s="112" t="s">
        <v>1402</v>
      </c>
      <c r="C19" s="113">
        <v>84228</v>
      </c>
      <c r="D19" s="87"/>
      <c r="G19" s="87"/>
      <c r="N19" s="107"/>
      <c r="O19" s="106"/>
      <c r="P19" s="107"/>
    </row>
    <row r="20" spans="1:16">
      <c r="B20" s="106"/>
      <c r="C20" s="107"/>
      <c r="N20" s="107"/>
    </row>
    <row r="21" spans="1:16">
      <c r="N21" s="107"/>
    </row>
    <row r="22" spans="1:16">
      <c r="N22" s="110"/>
    </row>
    <row r="23" spans="1:16">
      <c r="N23" s="107"/>
    </row>
    <row r="24" spans="1:16">
      <c r="N24" s="107"/>
    </row>
    <row r="25" spans="1:16">
      <c r="B25" s="106"/>
      <c r="E25" s="80" t="s">
        <v>416</v>
      </c>
      <c r="N25" s="107"/>
    </row>
    <row r="26" spans="1:16" ht="38.25" customHeight="1">
      <c r="B26" s="106"/>
      <c r="E26" s="85" t="s">
        <v>886</v>
      </c>
      <c r="F26" s="85"/>
      <c r="G26" s="85"/>
      <c r="H26" s="85"/>
      <c r="I26" s="85"/>
      <c r="J26" s="85"/>
      <c r="K26" s="85"/>
      <c r="L26" s="85"/>
      <c r="M26" s="85"/>
      <c r="N26" s="107"/>
    </row>
    <row r="27" spans="1:16">
      <c r="B27" s="106"/>
      <c r="N27" s="107"/>
    </row>
    <row r="28" spans="1:16">
      <c r="N28" s="107"/>
    </row>
    <row r="29" spans="1:16">
      <c r="B29" s="106"/>
      <c r="N29" s="106"/>
    </row>
    <row r="30" spans="1:16">
      <c r="N30" s="106"/>
    </row>
  </sheetData>
  <mergeCells count="2">
    <mergeCell ref="E26:M26"/>
    <mergeCell ref="H1:I1"/>
  </mergeCells>
  <hyperlinks>
    <hyperlink ref="H1:I1" location="Index!A1" display="Regresar al Índice" xr:uid="{00000000-0004-0000-A4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05EAD-78E9-4063-9D2D-5D80446C650A}">
  <sheetPr codeName="Hoja184"/>
  <dimension ref="A1:I16"/>
  <sheetViews>
    <sheetView workbookViewId="0">
      <selection activeCell="B19" sqref="B19"/>
    </sheetView>
  </sheetViews>
  <sheetFormatPr baseColWidth="10" defaultRowHeight="12"/>
  <cols>
    <col min="1" max="1" width="56.42578125" style="60" customWidth="1"/>
    <col min="2" max="16384" width="11.42578125" style="60"/>
  </cols>
  <sheetData>
    <row r="1" spans="1:9" ht="15">
      <c r="A1" t="s">
        <v>1768</v>
      </c>
      <c r="H1" s="686" t="s">
        <v>38</v>
      </c>
      <c r="I1" s="686"/>
    </row>
    <row r="2" spans="1:9">
      <c r="A2" s="569" t="s">
        <v>1652</v>
      </c>
    </row>
    <row r="6" spans="1:9" ht="36.75" thickBot="1">
      <c r="A6" s="65" t="s">
        <v>280</v>
      </c>
      <c r="B6" s="65" t="s">
        <v>1644</v>
      </c>
    </row>
    <row r="7" spans="1:9" ht="12.75" thickBot="1">
      <c r="A7" s="570" t="s">
        <v>287</v>
      </c>
      <c r="B7" s="571">
        <v>-17</v>
      </c>
    </row>
    <row r="8" spans="1:9" ht="12.75" thickBot="1">
      <c r="A8" s="572" t="s">
        <v>1645</v>
      </c>
      <c r="B8" s="573">
        <v>-493</v>
      </c>
    </row>
    <row r="9" spans="1:9" ht="12.75" thickBot="1">
      <c r="A9" s="572" t="s">
        <v>1646</v>
      </c>
      <c r="B9" s="573">
        <v>-673</v>
      </c>
    </row>
    <row r="10" spans="1:9" ht="12.75" thickBot="1">
      <c r="A10" s="572" t="s">
        <v>1647</v>
      </c>
      <c r="B10" s="574">
        <v>-1688</v>
      </c>
    </row>
    <row r="11" spans="1:9" ht="12.75" thickBot="1">
      <c r="A11" s="572" t="s">
        <v>1648</v>
      </c>
      <c r="B11" s="574">
        <v>-2049</v>
      </c>
    </row>
    <row r="12" spans="1:9" ht="12.75" thickBot="1">
      <c r="A12" s="572" t="s">
        <v>283</v>
      </c>
      <c r="B12" s="574">
        <v>-2253</v>
      </c>
    </row>
    <row r="13" spans="1:9" ht="12.75" thickBot="1">
      <c r="A13" s="572" t="s">
        <v>1649</v>
      </c>
      <c r="B13" s="574">
        <v>-2384</v>
      </c>
    </row>
    <row r="14" spans="1:9" ht="12.75" thickBot="1">
      <c r="A14" s="572" t="s">
        <v>1650</v>
      </c>
      <c r="B14" s="574">
        <v>-3698</v>
      </c>
    </row>
    <row r="15" spans="1:9" ht="12.75" thickBot="1">
      <c r="A15" s="572" t="s">
        <v>1651</v>
      </c>
      <c r="B15" s="574">
        <v>-4792</v>
      </c>
    </row>
    <row r="16" spans="1:9" ht="12.75" thickBot="1">
      <c r="A16" s="575" t="s">
        <v>53</v>
      </c>
      <c r="B16" s="576">
        <v>-18047</v>
      </c>
    </row>
  </sheetData>
  <mergeCells count="1">
    <mergeCell ref="H1:I1"/>
  </mergeCells>
  <hyperlinks>
    <hyperlink ref="H1:I1" location="Index!A1" display="Regresar al Índice" xr:uid="{8BF92A87-3573-4B1C-998B-6AAC4791A53C}"/>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59"/>
  <dimension ref="A1:I44"/>
  <sheetViews>
    <sheetView zoomScale="106" zoomScaleNormal="106" workbookViewId="0">
      <selection activeCell="B19" sqref="B19"/>
    </sheetView>
  </sheetViews>
  <sheetFormatPr baseColWidth="10" defaultColWidth="11.42578125" defaultRowHeight="12"/>
  <cols>
    <col min="1" max="1" width="25" style="80" customWidth="1"/>
    <col min="2" max="12" width="11.42578125" style="80"/>
    <col min="13" max="13" width="5.140625" style="80" customWidth="1"/>
    <col min="14" max="16384" width="11.42578125" style="80"/>
  </cols>
  <sheetData>
    <row r="1" spans="1:9" ht="15">
      <c r="A1" s="1" t="s">
        <v>1919</v>
      </c>
      <c r="H1" s="688" t="s">
        <v>38</v>
      </c>
      <c r="I1" s="688"/>
    </row>
    <row r="2" spans="1:9">
      <c r="A2" s="81" t="s">
        <v>416</v>
      </c>
    </row>
    <row r="4" spans="1:9">
      <c r="A4" s="83"/>
      <c r="E4" s="82"/>
    </row>
    <row r="5" spans="1:9">
      <c r="A5" s="83"/>
    </row>
    <row r="6" spans="1:9">
      <c r="A6" s="84"/>
    </row>
    <row r="8" spans="1:9" ht="36">
      <c r="A8" s="90" t="s">
        <v>852</v>
      </c>
      <c r="B8" s="91" t="s">
        <v>417</v>
      </c>
      <c r="C8" s="91" t="s">
        <v>857</v>
      </c>
      <c r="D8" s="91" t="s">
        <v>888</v>
      </c>
    </row>
    <row r="9" spans="1:9">
      <c r="A9" s="94" t="s">
        <v>30</v>
      </c>
      <c r="B9" s="104">
        <v>145</v>
      </c>
      <c r="C9" s="93">
        <v>3.0996152201795638E-3</v>
      </c>
      <c r="D9" s="92">
        <v>31</v>
      </c>
    </row>
    <row r="10" spans="1:9">
      <c r="A10" s="92" t="s">
        <v>4</v>
      </c>
      <c r="B10" s="103">
        <v>162</v>
      </c>
      <c r="C10" s="93">
        <v>3.463018383924754E-3</v>
      </c>
      <c r="D10" s="92">
        <v>30</v>
      </c>
    </row>
    <row r="11" spans="1:9">
      <c r="A11" s="92" t="s">
        <v>24</v>
      </c>
      <c r="B11" s="103">
        <v>191</v>
      </c>
      <c r="C11" s="93">
        <v>4.0829414279606666E-3</v>
      </c>
      <c r="D11" s="92">
        <v>29</v>
      </c>
    </row>
    <row r="12" spans="1:9">
      <c r="A12" s="94" t="s">
        <v>20</v>
      </c>
      <c r="B12" s="104">
        <v>249</v>
      </c>
      <c r="C12" s="93">
        <v>5.3227875160324926E-3</v>
      </c>
      <c r="D12" s="92">
        <v>28</v>
      </c>
    </row>
    <row r="13" spans="1:9">
      <c r="A13" s="94" t="s">
        <v>6</v>
      </c>
      <c r="B13" s="104">
        <v>255</v>
      </c>
      <c r="C13" s="93">
        <v>5.4510474561778538E-3</v>
      </c>
      <c r="D13" s="92">
        <v>27</v>
      </c>
    </row>
    <row r="14" spans="1:9">
      <c r="A14" s="94" t="s">
        <v>11</v>
      </c>
      <c r="B14" s="104">
        <v>270</v>
      </c>
      <c r="C14" s="93">
        <v>5.7716973065412569E-3</v>
      </c>
      <c r="D14" s="92">
        <v>26</v>
      </c>
    </row>
    <row r="15" spans="1:9">
      <c r="A15" s="94" t="s">
        <v>32</v>
      </c>
      <c r="B15" s="104">
        <v>271</v>
      </c>
      <c r="C15" s="93">
        <v>5.7930739632321504E-3</v>
      </c>
      <c r="D15" s="92">
        <v>25</v>
      </c>
    </row>
    <row r="16" spans="1:9">
      <c r="A16" s="94" t="s">
        <v>5</v>
      </c>
      <c r="B16" s="104">
        <v>306</v>
      </c>
      <c r="C16" s="93">
        <v>6.5412569474134243E-3</v>
      </c>
      <c r="D16" s="92">
        <v>24</v>
      </c>
    </row>
    <row r="17" spans="1:4">
      <c r="A17" s="92" t="s">
        <v>18</v>
      </c>
      <c r="B17" s="103">
        <v>319</v>
      </c>
      <c r="C17" s="93">
        <v>6.8191534843950402E-3</v>
      </c>
      <c r="D17" s="92">
        <v>23</v>
      </c>
    </row>
    <row r="18" spans="1:4">
      <c r="A18" s="92" t="s">
        <v>19</v>
      </c>
      <c r="B18" s="103">
        <v>462</v>
      </c>
      <c r="C18" s="93">
        <v>9.8760153911928179E-3</v>
      </c>
      <c r="D18" s="92">
        <v>22</v>
      </c>
    </row>
    <row r="19" spans="1:4">
      <c r="A19" s="94" t="s">
        <v>27</v>
      </c>
      <c r="B19" s="104">
        <v>521</v>
      </c>
      <c r="C19" s="93">
        <v>1.1137238135955536E-2</v>
      </c>
      <c r="D19" s="92">
        <v>21</v>
      </c>
    </row>
    <row r="20" spans="1:4">
      <c r="A20" s="94" t="s">
        <v>29</v>
      </c>
      <c r="B20" s="104">
        <v>603</v>
      </c>
      <c r="C20" s="93">
        <v>1.2890123984608808E-2</v>
      </c>
      <c r="D20" s="92">
        <v>20</v>
      </c>
    </row>
    <row r="21" spans="1:4">
      <c r="A21" s="94" t="s">
        <v>26</v>
      </c>
      <c r="B21" s="104">
        <v>619</v>
      </c>
      <c r="C21" s="93">
        <v>1.3232150491663104E-2</v>
      </c>
      <c r="D21" s="92">
        <v>19</v>
      </c>
    </row>
    <row r="22" spans="1:4">
      <c r="A22" s="92" t="s">
        <v>21</v>
      </c>
      <c r="B22" s="103">
        <v>658</v>
      </c>
      <c r="C22" s="93">
        <v>1.4065840102607953E-2</v>
      </c>
      <c r="D22" s="92">
        <v>18</v>
      </c>
    </row>
    <row r="23" spans="1:4">
      <c r="A23" s="92" t="s">
        <v>28</v>
      </c>
      <c r="B23" s="103">
        <v>691</v>
      </c>
      <c r="C23" s="93">
        <v>1.4771269773407439E-2</v>
      </c>
      <c r="D23" s="92">
        <v>17</v>
      </c>
    </row>
    <row r="24" spans="1:4">
      <c r="A24" s="94" t="s">
        <v>33</v>
      </c>
      <c r="B24" s="104">
        <v>979</v>
      </c>
      <c r="C24" s="93">
        <v>2.0927746900384781E-2</v>
      </c>
      <c r="D24" s="92">
        <v>16</v>
      </c>
    </row>
    <row r="25" spans="1:4">
      <c r="A25" s="92" t="s">
        <v>3</v>
      </c>
      <c r="B25" s="103">
        <v>1052</v>
      </c>
      <c r="C25" s="93">
        <v>2.2488242838820009E-2</v>
      </c>
      <c r="D25" s="92">
        <v>15</v>
      </c>
    </row>
    <row r="26" spans="1:4">
      <c r="A26" s="94" t="s">
        <v>23</v>
      </c>
      <c r="B26" s="104">
        <v>1103</v>
      </c>
      <c r="C26" s="99">
        <v>2.357845233005558E-2</v>
      </c>
      <c r="D26" s="94">
        <v>14</v>
      </c>
    </row>
    <row r="27" spans="1:4">
      <c r="A27" s="94" t="s">
        <v>12</v>
      </c>
      <c r="B27" s="104">
        <v>1159</v>
      </c>
      <c r="C27" s="93">
        <v>2.4775545104745618E-2</v>
      </c>
      <c r="D27" s="92">
        <v>13</v>
      </c>
    </row>
    <row r="28" spans="1:4">
      <c r="A28" s="92" t="s">
        <v>15</v>
      </c>
      <c r="B28" s="103">
        <v>1176</v>
      </c>
      <c r="C28" s="93">
        <v>2.5138948268490807E-2</v>
      </c>
      <c r="D28" s="92">
        <v>12</v>
      </c>
    </row>
    <row r="29" spans="1:4">
      <c r="A29" s="92" t="s">
        <v>16</v>
      </c>
      <c r="B29" s="103">
        <v>1202</v>
      </c>
      <c r="C29" s="93">
        <v>2.5694741342454041E-2</v>
      </c>
      <c r="D29" s="92">
        <v>11</v>
      </c>
    </row>
    <row r="30" spans="1:4">
      <c r="A30" s="92" t="s">
        <v>25</v>
      </c>
      <c r="B30" s="103">
        <v>1294</v>
      </c>
      <c r="C30" s="93">
        <v>2.7661393758016246E-2</v>
      </c>
      <c r="D30" s="92">
        <v>10</v>
      </c>
    </row>
    <row r="31" spans="1:4">
      <c r="A31" s="92" t="s">
        <v>22</v>
      </c>
      <c r="B31" s="103">
        <v>1575</v>
      </c>
      <c r="C31" s="93">
        <v>3.366823428815733E-2</v>
      </c>
      <c r="D31" s="92">
        <v>9</v>
      </c>
    </row>
    <row r="32" spans="1:4">
      <c r="A32" s="94" t="s">
        <v>7</v>
      </c>
      <c r="B32" s="104">
        <v>1760</v>
      </c>
      <c r="C32" s="93">
        <v>3.762291577597264E-2</v>
      </c>
      <c r="D32" s="92">
        <v>8</v>
      </c>
    </row>
    <row r="33" spans="1:8">
      <c r="A33" s="94" t="s">
        <v>31</v>
      </c>
      <c r="B33" s="104">
        <v>2243</v>
      </c>
      <c r="C33" s="93">
        <v>4.7947840957674223E-2</v>
      </c>
      <c r="D33" s="92">
        <v>7</v>
      </c>
    </row>
    <row r="34" spans="1:8">
      <c r="A34" s="94" t="s">
        <v>8</v>
      </c>
      <c r="B34" s="104">
        <v>2311</v>
      </c>
      <c r="C34" s="93">
        <v>4.940145361265498E-2</v>
      </c>
      <c r="D34" s="92">
        <v>6</v>
      </c>
    </row>
    <row r="35" spans="1:8">
      <c r="A35" s="94" t="s">
        <v>10</v>
      </c>
      <c r="B35" s="104">
        <v>2372</v>
      </c>
      <c r="C35" s="93">
        <v>5.0705429670799489E-2</v>
      </c>
      <c r="D35" s="92">
        <v>5</v>
      </c>
    </row>
    <row r="36" spans="1:8">
      <c r="A36" s="94" t="s">
        <v>13</v>
      </c>
      <c r="B36" s="104">
        <v>3718</v>
      </c>
      <c r="C36" s="93">
        <v>7.9478409576742196E-2</v>
      </c>
      <c r="D36" s="92">
        <v>4</v>
      </c>
    </row>
    <row r="37" spans="1:8">
      <c r="A37" s="92" t="s">
        <v>14</v>
      </c>
      <c r="B37" s="103">
        <v>3769</v>
      </c>
      <c r="C37" s="93">
        <v>8.056861906797777E-2</v>
      </c>
      <c r="D37" s="92">
        <v>3</v>
      </c>
    </row>
    <row r="38" spans="1:8">
      <c r="A38" s="92" t="s">
        <v>17</v>
      </c>
      <c r="B38" s="103">
        <v>5245</v>
      </c>
      <c r="C38" s="93">
        <v>0.11212056434373664</v>
      </c>
      <c r="D38" s="92">
        <v>2</v>
      </c>
    </row>
    <row r="39" spans="1:8">
      <c r="A39" s="95" t="s">
        <v>0</v>
      </c>
      <c r="B39" s="105">
        <v>10100</v>
      </c>
      <c r="C39" s="96">
        <v>0.2159042325780248</v>
      </c>
      <c r="D39" s="95">
        <v>1</v>
      </c>
    </row>
    <row r="40" spans="1:8">
      <c r="A40" s="100" t="s">
        <v>858</v>
      </c>
      <c r="B40" s="101">
        <v>46780</v>
      </c>
      <c r="C40" s="102">
        <v>1</v>
      </c>
      <c r="D40" s="100"/>
    </row>
    <row r="42" spans="1:8">
      <c r="A42" s="80" t="s">
        <v>416</v>
      </c>
    </row>
    <row r="43" spans="1:8" ht="33" customHeight="1">
      <c r="A43" s="85" t="s">
        <v>418</v>
      </c>
      <c r="B43" s="85"/>
      <c r="C43" s="85"/>
      <c r="D43" s="85"/>
      <c r="E43" s="85"/>
      <c r="F43" s="85"/>
      <c r="G43" s="85"/>
      <c r="H43" s="85"/>
    </row>
    <row r="44" spans="1:8">
      <c r="A44" s="89" t="s">
        <v>889</v>
      </c>
    </row>
  </sheetData>
  <mergeCells count="2">
    <mergeCell ref="A43:H43"/>
    <mergeCell ref="H1:I1"/>
  </mergeCells>
  <hyperlinks>
    <hyperlink ref="H1:I1" location="Index!A1" display="Regresar al Índice" xr:uid="{00000000-0004-0000-A500-000000000000}"/>
  </hyperlinks>
  <pageMargins left="0.7" right="0.7" top="0.75" bottom="0.75" header="0.3" footer="0.3"/>
  <pageSetup paperSize="9" orientation="portrait" horizontalDpi="300"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60"/>
  <dimension ref="A1:I45"/>
  <sheetViews>
    <sheetView zoomScale="106" zoomScaleNormal="106" workbookViewId="0">
      <selection activeCell="B19" sqref="B19"/>
    </sheetView>
  </sheetViews>
  <sheetFormatPr baseColWidth="10" defaultColWidth="11.42578125" defaultRowHeight="12"/>
  <cols>
    <col min="1" max="1" width="25" style="80" customWidth="1"/>
    <col min="2" max="16384" width="11.42578125" style="80"/>
  </cols>
  <sheetData>
    <row r="1" spans="1:9" ht="15">
      <c r="A1" s="1" t="s">
        <v>1920</v>
      </c>
      <c r="H1" s="688" t="s">
        <v>38</v>
      </c>
      <c r="I1" s="688"/>
    </row>
    <row r="2" spans="1:9">
      <c r="A2" s="81" t="s">
        <v>416</v>
      </c>
    </row>
    <row r="5" spans="1:9">
      <c r="A5" s="83" t="s">
        <v>859</v>
      </c>
      <c r="E5" s="82"/>
    </row>
    <row r="6" spans="1:9">
      <c r="A6" s="83" t="s">
        <v>856</v>
      </c>
    </row>
    <row r="7" spans="1:9">
      <c r="A7" s="84" t="s">
        <v>887</v>
      </c>
      <c r="C7" s="80" t="s">
        <v>860</v>
      </c>
    </row>
    <row r="9" spans="1:9" ht="36">
      <c r="A9" s="90" t="s">
        <v>852</v>
      </c>
      <c r="B9" s="91" t="s">
        <v>417</v>
      </c>
      <c r="C9" s="91" t="s">
        <v>857</v>
      </c>
      <c r="D9" s="91" t="s">
        <v>888</v>
      </c>
    </row>
    <row r="10" spans="1:9">
      <c r="A10" s="92" t="s">
        <v>4</v>
      </c>
      <c r="B10" s="103">
        <v>20</v>
      </c>
      <c r="C10" s="93">
        <v>7.2178714497094811E-4</v>
      </c>
      <c r="D10" s="92">
        <v>31</v>
      </c>
    </row>
    <row r="11" spans="1:9">
      <c r="A11" s="92" t="s">
        <v>28</v>
      </c>
      <c r="B11" s="103">
        <v>26</v>
      </c>
      <c r="C11" s="93">
        <v>9.3832328846223253E-4</v>
      </c>
      <c r="D11" s="92">
        <v>30</v>
      </c>
    </row>
    <row r="12" spans="1:9">
      <c r="A12" s="92" t="s">
        <v>20</v>
      </c>
      <c r="B12" s="103">
        <v>28</v>
      </c>
      <c r="C12" s="93">
        <v>1.0105020029593274E-3</v>
      </c>
      <c r="D12" s="92">
        <v>29</v>
      </c>
    </row>
    <row r="13" spans="1:9">
      <c r="A13" s="94" t="s">
        <v>12</v>
      </c>
      <c r="B13" s="104">
        <v>29</v>
      </c>
      <c r="C13" s="93">
        <v>1.0465913602078747E-3</v>
      </c>
      <c r="D13" s="92">
        <v>28</v>
      </c>
    </row>
    <row r="14" spans="1:9">
      <c r="A14" s="92" t="s">
        <v>5</v>
      </c>
      <c r="B14" s="103">
        <v>38</v>
      </c>
      <c r="C14" s="93">
        <v>1.3713955754448013E-3</v>
      </c>
      <c r="D14" s="92">
        <v>27</v>
      </c>
    </row>
    <row r="15" spans="1:9">
      <c r="A15" s="92" t="s">
        <v>29</v>
      </c>
      <c r="B15" s="103">
        <v>60</v>
      </c>
      <c r="C15" s="93">
        <v>2.1653614349128442E-3</v>
      </c>
      <c r="D15" s="92">
        <v>26</v>
      </c>
    </row>
    <row r="16" spans="1:9">
      <c r="A16" s="92" t="s">
        <v>7</v>
      </c>
      <c r="B16" s="103">
        <v>61</v>
      </c>
      <c r="C16" s="93">
        <v>2.2014507921613918E-3</v>
      </c>
      <c r="D16" s="92">
        <v>25</v>
      </c>
    </row>
    <row r="17" spans="1:4">
      <c r="A17" s="92" t="s">
        <v>8</v>
      </c>
      <c r="B17" s="103">
        <v>212</v>
      </c>
      <c r="C17" s="93">
        <v>7.6509437366920497E-3</v>
      </c>
      <c r="D17" s="92">
        <v>24</v>
      </c>
    </row>
    <row r="18" spans="1:4">
      <c r="A18" s="92" t="s">
        <v>21</v>
      </c>
      <c r="B18" s="103">
        <v>232</v>
      </c>
      <c r="C18" s="93">
        <v>8.3727308816629979E-3</v>
      </c>
      <c r="D18" s="92">
        <v>23</v>
      </c>
    </row>
    <row r="19" spans="1:4">
      <c r="A19" s="92" t="s">
        <v>6</v>
      </c>
      <c r="B19" s="103">
        <v>233</v>
      </c>
      <c r="C19" s="93">
        <v>8.4088202389115442E-3</v>
      </c>
      <c r="D19" s="92">
        <v>22</v>
      </c>
    </row>
    <row r="20" spans="1:4">
      <c r="A20" s="92" t="s">
        <v>26</v>
      </c>
      <c r="B20" s="103">
        <v>239</v>
      </c>
      <c r="C20" s="93">
        <v>8.6253563824028288E-3</v>
      </c>
      <c r="D20" s="92">
        <v>20</v>
      </c>
    </row>
    <row r="21" spans="1:4">
      <c r="A21" s="92" t="s">
        <v>30</v>
      </c>
      <c r="B21" s="103">
        <v>239</v>
      </c>
      <c r="C21" s="93">
        <v>8.6253563824028288E-3</v>
      </c>
      <c r="D21" s="92">
        <v>20</v>
      </c>
    </row>
    <row r="22" spans="1:4">
      <c r="A22" s="92" t="s">
        <v>19</v>
      </c>
      <c r="B22" s="103">
        <v>305</v>
      </c>
      <c r="C22" s="93">
        <v>1.1007253960806958E-2</v>
      </c>
      <c r="D22" s="92">
        <v>19</v>
      </c>
    </row>
    <row r="23" spans="1:4">
      <c r="A23" s="92" t="s">
        <v>10</v>
      </c>
      <c r="B23" s="103">
        <v>355</v>
      </c>
      <c r="C23" s="93">
        <v>1.2811721823234328E-2</v>
      </c>
      <c r="D23" s="92">
        <v>18</v>
      </c>
    </row>
    <row r="24" spans="1:4">
      <c r="A24" s="94" t="s">
        <v>24</v>
      </c>
      <c r="B24" s="104">
        <v>362</v>
      </c>
      <c r="C24" s="93">
        <v>1.306434732397416E-2</v>
      </c>
      <c r="D24" s="92">
        <v>17</v>
      </c>
    </row>
    <row r="25" spans="1:4">
      <c r="A25" s="92" t="s">
        <v>33</v>
      </c>
      <c r="B25" s="103">
        <v>373</v>
      </c>
      <c r="C25" s="93">
        <v>1.3461330253708182E-2</v>
      </c>
      <c r="D25" s="92">
        <v>16</v>
      </c>
    </row>
    <row r="26" spans="1:4">
      <c r="A26" s="92" t="s">
        <v>27</v>
      </c>
      <c r="B26" s="103">
        <v>378</v>
      </c>
      <c r="C26" s="93">
        <v>1.3641777039950918E-2</v>
      </c>
      <c r="D26" s="92">
        <v>15</v>
      </c>
    </row>
    <row r="27" spans="1:4">
      <c r="A27" s="92" t="s">
        <v>11</v>
      </c>
      <c r="B27" s="103">
        <v>391</v>
      </c>
      <c r="C27" s="93">
        <v>1.4110938684182034E-2</v>
      </c>
      <c r="D27" s="92">
        <v>14</v>
      </c>
    </row>
    <row r="28" spans="1:4">
      <c r="A28" s="92" t="s">
        <v>25</v>
      </c>
      <c r="B28" s="103">
        <v>634</v>
      </c>
      <c r="C28" s="93">
        <v>2.2880652495579055E-2</v>
      </c>
      <c r="D28" s="92">
        <v>13</v>
      </c>
    </row>
    <row r="29" spans="1:4">
      <c r="A29" s="92" t="s">
        <v>15</v>
      </c>
      <c r="B29" s="103">
        <v>865</v>
      </c>
      <c r="C29" s="93">
        <v>3.1217294019993503E-2</v>
      </c>
      <c r="D29" s="92">
        <v>12</v>
      </c>
    </row>
    <row r="30" spans="1:4">
      <c r="A30" s="92" t="s">
        <v>16</v>
      </c>
      <c r="B30" s="103">
        <v>941</v>
      </c>
      <c r="C30" s="93">
        <v>3.3960085170883107E-2</v>
      </c>
      <c r="D30" s="92">
        <v>11</v>
      </c>
    </row>
    <row r="31" spans="1:4">
      <c r="A31" s="92" t="s">
        <v>3</v>
      </c>
      <c r="B31" s="103">
        <v>966</v>
      </c>
      <c r="C31" s="93">
        <v>3.4862319102096792E-2</v>
      </c>
      <c r="D31" s="92">
        <v>10</v>
      </c>
    </row>
    <row r="32" spans="1:4">
      <c r="A32" s="92" t="s">
        <v>18</v>
      </c>
      <c r="B32" s="103">
        <v>1058</v>
      </c>
      <c r="C32" s="93">
        <v>3.8182539968963154E-2</v>
      </c>
      <c r="D32" s="92">
        <v>9</v>
      </c>
    </row>
    <row r="33" spans="1:8">
      <c r="A33" s="92" t="s">
        <v>23</v>
      </c>
      <c r="B33" s="103">
        <v>1285</v>
      </c>
      <c r="C33" s="93">
        <v>4.637482406438341E-2</v>
      </c>
      <c r="D33" s="92">
        <v>8</v>
      </c>
    </row>
    <row r="34" spans="1:8">
      <c r="A34" s="94" t="s">
        <v>31</v>
      </c>
      <c r="B34" s="104">
        <v>1380</v>
      </c>
      <c r="C34" s="93">
        <v>4.9803313002995418E-2</v>
      </c>
      <c r="D34" s="92">
        <v>7</v>
      </c>
    </row>
    <row r="35" spans="1:8">
      <c r="A35" s="94" t="s">
        <v>17</v>
      </c>
      <c r="B35" s="104">
        <v>1756</v>
      </c>
      <c r="C35" s="93">
        <v>6.3372911328449244E-2</v>
      </c>
      <c r="D35" s="92">
        <v>6</v>
      </c>
    </row>
    <row r="36" spans="1:8">
      <c r="A36" s="92" t="s">
        <v>22</v>
      </c>
      <c r="B36" s="103">
        <v>1945</v>
      </c>
      <c r="C36" s="93">
        <v>7.0193799848424693E-2</v>
      </c>
      <c r="D36" s="92">
        <v>5</v>
      </c>
    </row>
    <row r="37" spans="1:8">
      <c r="A37" s="92" t="s">
        <v>14</v>
      </c>
      <c r="B37" s="103">
        <v>2226</v>
      </c>
      <c r="C37" s="93">
        <v>8.0334909235266524E-2</v>
      </c>
      <c r="D37" s="92">
        <v>4</v>
      </c>
    </row>
    <row r="38" spans="1:8">
      <c r="A38" s="92" t="s">
        <v>32</v>
      </c>
      <c r="B38" s="103">
        <v>2370</v>
      </c>
      <c r="C38" s="93">
        <v>8.5531776679057342E-2</v>
      </c>
      <c r="D38" s="92">
        <v>3</v>
      </c>
    </row>
    <row r="39" spans="1:8">
      <c r="A39" s="92" t="s">
        <v>13</v>
      </c>
      <c r="B39" s="103">
        <v>4211</v>
      </c>
      <c r="C39" s="99">
        <v>0.15197228337363311</v>
      </c>
      <c r="D39" s="94">
        <v>2</v>
      </c>
    </row>
    <row r="40" spans="1:8">
      <c r="A40" s="95" t="s">
        <v>0</v>
      </c>
      <c r="B40" s="105">
        <v>4491</v>
      </c>
      <c r="C40" s="96">
        <v>0.16207730340322637</v>
      </c>
      <c r="D40" s="95">
        <v>1</v>
      </c>
    </row>
    <row r="41" spans="1:8">
      <c r="A41" s="100" t="s">
        <v>858</v>
      </c>
      <c r="B41" s="101">
        <v>27709</v>
      </c>
      <c r="C41" s="102">
        <v>0.99999999999999989</v>
      </c>
      <c r="D41" s="100"/>
    </row>
    <row r="43" spans="1:8">
      <c r="A43" s="80" t="s">
        <v>416</v>
      </c>
    </row>
    <row r="44" spans="1:8">
      <c r="A44" s="85" t="s">
        <v>418</v>
      </c>
      <c r="B44" s="85"/>
      <c r="C44" s="85"/>
      <c r="D44" s="85"/>
      <c r="E44" s="85"/>
      <c r="F44" s="85"/>
      <c r="G44" s="85"/>
      <c r="H44" s="85"/>
    </row>
    <row r="45" spans="1:8">
      <c r="A45" s="89" t="s">
        <v>889</v>
      </c>
    </row>
  </sheetData>
  <mergeCells count="2">
    <mergeCell ref="A44:H44"/>
    <mergeCell ref="H1:I1"/>
  </mergeCells>
  <hyperlinks>
    <hyperlink ref="H1:I1" location="Index!A1" display="Regresar al Índice" xr:uid="{00000000-0004-0000-A600-000000000000}"/>
  </hyperlinks>
  <pageMargins left="0.7" right="0.7" top="0.75" bottom="0.75" header="0.3" footer="0.3"/>
  <pageSetup orientation="portrait" horizontalDpi="4294967295" verticalDpi="4294967295"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61"/>
  <dimension ref="A1:I45"/>
  <sheetViews>
    <sheetView zoomScale="106" zoomScaleNormal="106" workbookViewId="0">
      <selection activeCell="B19" sqref="B19"/>
    </sheetView>
  </sheetViews>
  <sheetFormatPr baseColWidth="10" defaultColWidth="11.42578125" defaultRowHeight="12"/>
  <cols>
    <col min="1" max="1" width="25" style="80" customWidth="1"/>
    <col min="2" max="16384" width="11.42578125" style="80"/>
  </cols>
  <sheetData>
    <row r="1" spans="1:9" ht="15">
      <c r="A1" s="1" t="s">
        <v>1921</v>
      </c>
      <c r="H1" s="688" t="s">
        <v>38</v>
      </c>
      <c r="I1" s="688"/>
    </row>
    <row r="2" spans="1:9">
      <c r="A2" s="81" t="s">
        <v>416</v>
      </c>
    </row>
    <row r="5" spans="1:9">
      <c r="A5" s="83"/>
      <c r="F5" s="82"/>
    </row>
    <row r="6" spans="1:9">
      <c r="A6" s="83"/>
    </row>
    <row r="7" spans="1:9">
      <c r="A7" s="84"/>
    </row>
    <row r="9" spans="1:9" ht="36">
      <c r="A9" s="90" t="s">
        <v>852</v>
      </c>
      <c r="B9" s="91" t="s">
        <v>417</v>
      </c>
      <c r="C9" s="91" t="s">
        <v>857</v>
      </c>
      <c r="D9" s="91" t="s">
        <v>888</v>
      </c>
    </row>
    <row r="10" spans="1:9">
      <c r="A10" s="94" t="s">
        <v>5</v>
      </c>
      <c r="B10" s="94">
        <v>0</v>
      </c>
      <c r="C10" s="93">
        <v>0</v>
      </c>
      <c r="D10" s="92">
        <v>19</v>
      </c>
    </row>
    <row r="11" spans="1:9">
      <c r="A11" s="94" t="s">
        <v>6</v>
      </c>
      <c r="B11" s="94">
        <v>0</v>
      </c>
      <c r="C11" s="93">
        <v>0</v>
      </c>
      <c r="D11" s="92">
        <v>19</v>
      </c>
    </row>
    <row r="12" spans="1:9">
      <c r="A12" s="94" t="s">
        <v>10</v>
      </c>
      <c r="B12" s="94">
        <v>0</v>
      </c>
      <c r="C12" s="93">
        <v>0</v>
      </c>
      <c r="D12" s="92">
        <v>19</v>
      </c>
    </row>
    <row r="13" spans="1:9">
      <c r="A13" s="92" t="s">
        <v>7</v>
      </c>
      <c r="B13" s="92">
        <v>0</v>
      </c>
      <c r="C13" s="93">
        <v>0</v>
      </c>
      <c r="D13" s="92">
        <v>19</v>
      </c>
    </row>
    <row r="14" spans="1:9">
      <c r="A14" s="94" t="s">
        <v>12</v>
      </c>
      <c r="B14" s="94">
        <v>0</v>
      </c>
      <c r="C14" s="93">
        <v>0</v>
      </c>
      <c r="D14" s="92">
        <v>19</v>
      </c>
    </row>
    <row r="15" spans="1:9">
      <c r="A15" s="92" t="s">
        <v>15</v>
      </c>
      <c r="B15" s="92">
        <v>0</v>
      </c>
      <c r="C15" s="93">
        <v>0</v>
      </c>
      <c r="D15" s="92">
        <v>19</v>
      </c>
    </row>
    <row r="16" spans="1:9">
      <c r="A16" s="92" t="s">
        <v>18</v>
      </c>
      <c r="B16" s="92">
        <v>0</v>
      </c>
      <c r="C16" s="93">
        <v>0</v>
      </c>
      <c r="D16" s="92">
        <v>19</v>
      </c>
    </row>
    <row r="17" spans="1:4">
      <c r="A17" s="94" t="s">
        <v>19</v>
      </c>
      <c r="B17" s="94">
        <v>0</v>
      </c>
      <c r="C17" s="93">
        <v>0</v>
      </c>
      <c r="D17" s="92">
        <v>19</v>
      </c>
    </row>
    <row r="18" spans="1:4">
      <c r="A18" s="94" t="s">
        <v>20</v>
      </c>
      <c r="B18" s="94">
        <v>0</v>
      </c>
      <c r="C18" s="93">
        <v>0</v>
      </c>
      <c r="D18" s="92">
        <v>19</v>
      </c>
    </row>
    <row r="19" spans="1:4">
      <c r="A19" s="92" t="s">
        <v>27</v>
      </c>
      <c r="B19" s="92">
        <v>0</v>
      </c>
      <c r="C19" s="93">
        <v>0</v>
      </c>
      <c r="D19" s="92">
        <v>19</v>
      </c>
    </row>
    <row r="20" spans="1:4">
      <c r="A20" s="92" t="s">
        <v>28</v>
      </c>
      <c r="B20" s="92">
        <v>0</v>
      </c>
      <c r="C20" s="93">
        <v>0</v>
      </c>
      <c r="D20" s="92">
        <v>19</v>
      </c>
    </row>
    <row r="21" spans="1:4">
      <c r="A21" s="94" t="s">
        <v>30</v>
      </c>
      <c r="B21" s="94">
        <v>0</v>
      </c>
      <c r="C21" s="93">
        <v>0</v>
      </c>
      <c r="D21" s="92">
        <v>19</v>
      </c>
    </row>
    <row r="22" spans="1:4">
      <c r="A22" s="94" t="s">
        <v>31</v>
      </c>
      <c r="B22" s="94">
        <v>0</v>
      </c>
      <c r="C22" s="93">
        <v>0</v>
      </c>
      <c r="D22" s="92">
        <v>19</v>
      </c>
    </row>
    <row r="23" spans="1:4">
      <c r="A23" s="92" t="s">
        <v>4</v>
      </c>
      <c r="B23" s="92">
        <v>2</v>
      </c>
      <c r="C23" s="93">
        <v>8.5836909871244635E-3</v>
      </c>
      <c r="D23" s="92">
        <v>15</v>
      </c>
    </row>
    <row r="24" spans="1:4">
      <c r="A24" s="92" t="s">
        <v>8</v>
      </c>
      <c r="B24" s="92">
        <v>2</v>
      </c>
      <c r="C24" s="93">
        <v>8.5836909871244635E-3</v>
      </c>
      <c r="D24" s="92">
        <v>15</v>
      </c>
    </row>
    <row r="25" spans="1:4">
      <c r="A25" s="92" t="s">
        <v>22</v>
      </c>
      <c r="B25" s="92">
        <v>2</v>
      </c>
      <c r="C25" s="93">
        <v>8.5836909871244635E-3</v>
      </c>
      <c r="D25" s="92">
        <v>15</v>
      </c>
    </row>
    <row r="26" spans="1:4">
      <c r="A26" s="92" t="s">
        <v>29</v>
      </c>
      <c r="B26" s="92">
        <v>2</v>
      </c>
      <c r="C26" s="93">
        <v>8.5836909871244635E-3</v>
      </c>
      <c r="D26" s="92">
        <v>15</v>
      </c>
    </row>
    <row r="27" spans="1:4">
      <c r="A27" s="92" t="s">
        <v>11</v>
      </c>
      <c r="B27" s="92">
        <v>3</v>
      </c>
      <c r="C27" s="93">
        <v>1.2875536480686695E-2</v>
      </c>
      <c r="D27" s="92">
        <v>13</v>
      </c>
    </row>
    <row r="28" spans="1:4">
      <c r="A28" s="92" t="s">
        <v>21</v>
      </c>
      <c r="B28" s="92">
        <v>3</v>
      </c>
      <c r="C28" s="93">
        <v>1.2875536480686695E-2</v>
      </c>
      <c r="D28" s="92">
        <v>13</v>
      </c>
    </row>
    <row r="29" spans="1:4">
      <c r="A29" s="94" t="s">
        <v>25</v>
      </c>
      <c r="B29" s="94">
        <v>4</v>
      </c>
      <c r="C29" s="93">
        <v>1.7167381974248927E-2</v>
      </c>
      <c r="D29" s="92">
        <v>12</v>
      </c>
    </row>
    <row r="30" spans="1:4">
      <c r="A30" s="94" t="s">
        <v>24</v>
      </c>
      <c r="B30" s="94">
        <v>5</v>
      </c>
      <c r="C30" s="93">
        <v>2.1459227467811159E-2</v>
      </c>
      <c r="D30" s="92">
        <v>10</v>
      </c>
    </row>
    <row r="31" spans="1:4">
      <c r="A31" s="92" t="s">
        <v>32</v>
      </c>
      <c r="B31" s="92">
        <v>5</v>
      </c>
      <c r="C31" s="93">
        <v>2.1459227467811159E-2</v>
      </c>
      <c r="D31" s="92">
        <v>10</v>
      </c>
    </row>
    <row r="32" spans="1:4">
      <c r="A32" s="94" t="s">
        <v>16</v>
      </c>
      <c r="B32" s="94">
        <v>6</v>
      </c>
      <c r="C32" s="93">
        <v>2.575107296137339E-2</v>
      </c>
      <c r="D32" s="92">
        <v>9</v>
      </c>
    </row>
    <row r="33" spans="1:8">
      <c r="A33" s="94" t="s">
        <v>26</v>
      </c>
      <c r="B33" s="94">
        <v>7</v>
      </c>
      <c r="C33" s="93">
        <v>3.0042918454935622E-2</v>
      </c>
      <c r="D33" s="92">
        <v>8</v>
      </c>
    </row>
    <row r="34" spans="1:8">
      <c r="A34" s="94" t="s">
        <v>33</v>
      </c>
      <c r="B34" s="94">
        <v>9</v>
      </c>
      <c r="C34" s="93">
        <v>3.8626609442060089E-2</v>
      </c>
      <c r="D34" s="92">
        <v>7</v>
      </c>
    </row>
    <row r="35" spans="1:8">
      <c r="A35" s="94" t="s">
        <v>17</v>
      </c>
      <c r="B35" s="94">
        <v>10</v>
      </c>
      <c r="C35" s="93">
        <v>4.2918454935622317E-2</v>
      </c>
      <c r="D35" s="92">
        <v>6</v>
      </c>
    </row>
    <row r="36" spans="1:8">
      <c r="A36" s="92" t="s">
        <v>14</v>
      </c>
      <c r="B36" s="92">
        <v>15</v>
      </c>
      <c r="C36" s="99">
        <v>6.4377682403433473E-2</v>
      </c>
      <c r="D36" s="94">
        <v>5</v>
      </c>
    </row>
    <row r="37" spans="1:8">
      <c r="A37" s="97" t="s">
        <v>23</v>
      </c>
      <c r="B37" s="97">
        <v>19</v>
      </c>
      <c r="C37" s="98">
        <v>8.15450643776824E-2</v>
      </c>
      <c r="D37" s="97">
        <v>4</v>
      </c>
    </row>
    <row r="38" spans="1:8">
      <c r="A38" s="95" t="s">
        <v>0</v>
      </c>
      <c r="B38" s="95">
        <v>25</v>
      </c>
      <c r="C38" s="96">
        <v>0.1072961373390558</v>
      </c>
      <c r="D38" s="95">
        <v>3</v>
      </c>
    </row>
    <row r="39" spans="1:8">
      <c r="A39" s="92" t="s">
        <v>13</v>
      </c>
      <c r="B39" s="92">
        <v>48</v>
      </c>
      <c r="C39" s="93">
        <v>0.20600858369098712</v>
      </c>
      <c r="D39" s="92">
        <v>2</v>
      </c>
    </row>
    <row r="40" spans="1:8">
      <c r="A40" s="92" t="s">
        <v>3</v>
      </c>
      <c r="B40" s="92">
        <v>66</v>
      </c>
      <c r="C40" s="93">
        <v>0.2832618025751073</v>
      </c>
      <c r="D40" s="92">
        <v>1</v>
      </c>
    </row>
    <row r="41" spans="1:8">
      <c r="A41" s="100" t="s">
        <v>858</v>
      </c>
      <c r="B41" s="101">
        <v>233</v>
      </c>
      <c r="C41" s="102">
        <v>0.99999999999999978</v>
      </c>
      <c r="D41" s="100"/>
    </row>
    <row r="43" spans="1:8">
      <c r="A43" s="80" t="s">
        <v>416</v>
      </c>
    </row>
    <row r="44" spans="1:8">
      <c r="A44" s="85" t="s">
        <v>418</v>
      </c>
      <c r="B44" s="85"/>
      <c r="C44" s="85"/>
      <c r="D44" s="85"/>
      <c r="E44" s="85"/>
      <c r="F44" s="85"/>
      <c r="G44" s="85"/>
      <c r="H44" s="85"/>
    </row>
    <row r="45" spans="1:8">
      <c r="A45" s="89" t="s">
        <v>889</v>
      </c>
    </row>
  </sheetData>
  <mergeCells count="2">
    <mergeCell ref="A44:H44"/>
    <mergeCell ref="H1:I1"/>
  </mergeCells>
  <hyperlinks>
    <hyperlink ref="H1:I1" location="Index!A1" display="Regresar al Índice" xr:uid="{00000000-0004-0000-A700-000000000000}"/>
  </hyperlink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162"/>
  <dimension ref="A1:K45"/>
  <sheetViews>
    <sheetView zoomScale="106" zoomScaleNormal="106" workbookViewId="0">
      <selection activeCell="B19" sqref="B19"/>
    </sheetView>
  </sheetViews>
  <sheetFormatPr baseColWidth="10" defaultColWidth="11.42578125" defaultRowHeight="12"/>
  <cols>
    <col min="1" max="1" width="25" style="80" customWidth="1"/>
    <col min="2" max="16384" width="11.42578125" style="80"/>
  </cols>
  <sheetData>
    <row r="1" spans="1:9" ht="15">
      <c r="A1" s="1" t="s">
        <v>1922</v>
      </c>
      <c r="H1" s="688" t="s">
        <v>38</v>
      </c>
      <c r="I1" s="688"/>
    </row>
    <row r="2" spans="1:9">
      <c r="A2" s="81" t="s">
        <v>416</v>
      </c>
    </row>
    <row r="5" spans="1:9">
      <c r="A5" s="83"/>
      <c r="E5" s="82"/>
    </row>
    <row r="6" spans="1:9">
      <c r="A6" s="83"/>
    </row>
    <row r="7" spans="1:9">
      <c r="A7" s="84"/>
    </row>
    <row r="9" spans="1:9" ht="36">
      <c r="A9" s="90" t="s">
        <v>852</v>
      </c>
      <c r="B9" s="91" t="s">
        <v>417</v>
      </c>
      <c r="C9" s="91" t="s">
        <v>857</v>
      </c>
      <c r="D9" s="91" t="s">
        <v>888</v>
      </c>
    </row>
    <row r="10" spans="1:9" ht="15" customHeight="1">
      <c r="A10" s="92" t="s">
        <v>4</v>
      </c>
      <c r="B10" s="92">
        <v>0</v>
      </c>
      <c r="C10" s="93">
        <v>0</v>
      </c>
      <c r="D10" s="92">
        <v>12</v>
      </c>
    </row>
    <row r="11" spans="1:9" ht="15" customHeight="1">
      <c r="A11" s="94" t="s">
        <v>5</v>
      </c>
      <c r="B11" s="94">
        <v>0</v>
      </c>
      <c r="C11" s="93">
        <v>0</v>
      </c>
      <c r="D11" s="92">
        <v>12</v>
      </c>
    </row>
    <row r="12" spans="1:9" ht="15" customHeight="1">
      <c r="A12" s="92" t="s">
        <v>6</v>
      </c>
      <c r="B12" s="92">
        <v>0</v>
      </c>
      <c r="C12" s="93">
        <v>0</v>
      </c>
      <c r="D12" s="92">
        <v>12</v>
      </c>
    </row>
    <row r="13" spans="1:9" ht="15" customHeight="1">
      <c r="A13" s="94" t="s">
        <v>10</v>
      </c>
      <c r="B13" s="94">
        <v>0</v>
      </c>
      <c r="C13" s="93">
        <v>0</v>
      </c>
      <c r="D13" s="92">
        <v>12</v>
      </c>
    </row>
    <row r="14" spans="1:9" ht="15" customHeight="1">
      <c r="A14" s="94" t="s">
        <v>7</v>
      </c>
      <c r="B14" s="94">
        <v>0</v>
      </c>
      <c r="C14" s="93">
        <v>0</v>
      </c>
      <c r="D14" s="92">
        <v>12</v>
      </c>
    </row>
    <row r="15" spans="1:9" ht="15" customHeight="1">
      <c r="A15" s="92" t="s">
        <v>8</v>
      </c>
      <c r="B15" s="92">
        <v>0</v>
      </c>
      <c r="C15" s="93">
        <v>0</v>
      </c>
      <c r="D15" s="92">
        <v>12</v>
      </c>
    </row>
    <row r="16" spans="1:9" ht="15" customHeight="1">
      <c r="A16" s="92" t="s">
        <v>12</v>
      </c>
      <c r="B16" s="92">
        <v>0</v>
      </c>
      <c r="C16" s="93">
        <v>0</v>
      </c>
      <c r="D16" s="92">
        <v>12</v>
      </c>
    </row>
    <row r="17" spans="1:4" ht="15" customHeight="1">
      <c r="A17" s="92" t="s">
        <v>15</v>
      </c>
      <c r="B17" s="92">
        <v>0</v>
      </c>
      <c r="C17" s="93">
        <v>0</v>
      </c>
      <c r="D17" s="92">
        <v>12</v>
      </c>
    </row>
    <row r="18" spans="1:4" ht="15" customHeight="1">
      <c r="A18" s="92" t="s">
        <v>16</v>
      </c>
      <c r="B18" s="92">
        <v>0</v>
      </c>
      <c r="C18" s="93">
        <v>0</v>
      </c>
      <c r="D18" s="92">
        <v>12</v>
      </c>
    </row>
    <row r="19" spans="1:4" ht="15" customHeight="1">
      <c r="A19" s="92" t="s">
        <v>13</v>
      </c>
      <c r="B19" s="92">
        <v>0</v>
      </c>
      <c r="C19" s="93">
        <v>0</v>
      </c>
      <c r="D19" s="92">
        <v>12</v>
      </c>
    </row>
    <row r="20" spans="1:4" ht="15" customHeight="1">
      <c r="A20" s="92" t="s">
        <v>19</v>
      </c>
      <c r="B20" s="92">
        <v>0</v>
      </c>
      <c r="C20" s="93">
        <v>0</v>
      </c>
      <c r="D20" s="92">
        <v>12</v>
      </c>
    </row>
    <row r="21" spans="1:4" ht="15" customHeight="1">
      <c r="A21" s="92" t="s">
        <v>20</v>
      </c>
      <c r="B21" s="92">
        <v>0</v>
      </c>
      <c r="C21" s="93">
        <v>0</v>
      </c>
      <c r="D21" s="92">
        <v>12</v>
      </c>
    </row>
    <row r="22" spans="1:4" ht="15" customHeight="1">
      <c r="A22" s="92" t="s">
        <v>22</v>
      </c>
      <c r="B22" s="92">
        <v>0</v>
      </c>
      <c r="C22" s="93">
        <v>0</v>
      </c>
      <c r="D22" s="92">
        <v>12</v>
      </c>
    </row>
    <row r="23" spans="1:4" ht="15" customHeight="1">
      <c r="A23" s="92" t="s">
        <v>23</v>
      </c>
      <c r="B23" s="92">
        <v>0</v>
      </c>
      <c r="C23" s="93">
        <v>0</v>
      </c>
      <c r="D23" s="92">
        <v>12</v>
      </c>
    </row>
    <row r="24" spans="1:4" ht="15" customHeight="1">
      <c r="A24" s="94" t="s">
        <v>24</v>
      </c>
      <c r="B24" s="94">
        <v>0</v>
      </c>
      <c r="C24" s="93">
        <v>0</v>
      </c>
      <c r="D24" s="92">
        <v>12</v>
      </c>
    </row>
    <row r="25" spans="1:4" ht="15" customHeight="1">
      <c r="A25" s="92" t="s">
        <v>25</v>
      </c>
      <c r="B25" s="92">
        <v>0</v>
      </c>
      <c r="C25" s="93">
        <v>0</v>
      </c>
      <c r="D25" s="92">
        <v>12</v>
      </c>
    </row>
    <row r="26" spans="1:4" ht="15" customHeight="1">
      <c r="A26" s="94" t="s">
        <v>28</v>
      </c>
      <c r="B26" s="94">
        <v>0</v>
      </c>
      <c r="C26" s="93">
        <v>0</v>
      </c>
      <c r="D26" s="92">
        <v>12</v>
      </c>
    </row>
    <row r="27" spans="1:4" ht="15" customHeight="1">
      <c r="A27" s="94" t="s">
        <v>30</v>
      </c>
      <c r="B27" s="94">
        <v>0</v>
      </c>
      <c r="C27" s="93">
        <v>0</v>
      </c>
      <c r="D27" s="92">
        <v>12</v>
      </c>
    </row>
    <row r="28" spans="1:4" ht="15" customHeight="1">
      <c r="A28" s="92" t="s">
        <v>31</v>
      </c>
      <c r="B28" s="92">
        <v>0</v>
      </c>
      <c r="C28" s="93">
        <v>0</v>
      </c>
      <c r="D28" s="92">
        <v>12</v>
      </c>
    </row>
    <row r="29" spans="1:4" ht="15" customHeight="1">
      <c r="A29" s="94" t="s">
        <v>32</v>
      </c>
      <c r="B29" s="94">
        <v>0</v>
      </c>
      <c r="C29" s="93">
        <v>0</v>
      </c>
      <c r="D29" s="92">
        <v>12</v>
      </c>
    </row>
    <row r="30" spans="1:4" ht="15" customHeight="1">
      <c r="A30" s="92" t="s">
        <v>18</v>
      </c>
      <c r="B30" s="92">
        <v>1</v>
      </c>
      <c r="C30" s="93">
        <v>2.1276595744680851E-2</v>
      </c>
      <c r="D30" s="92">
        <v>9</v>
      </c>
    </row>
    <row r="31" spans="1:4" ht="15" customHeight="1">
      <c r="A31" s="94" t="s">
        <v>21</v>
      </c>
      <c r="B31" s="94">
        <v>1</v>
      </c>
      <c r="C31" s="93">
        <v>2.1276595744680851E-2</v>
      </c>
      <c r="D31" s="92">
        <v>9</v>
      </c>
    </row>
    <row r="32" spans="1:4" ht="15" customHeight="1">
      <c r="A32" s="92" t="s">
        <v>27</v>
      </c>
      <c r="B32" s="92">
        <v>1</v>
      </c>
      <c r="C32" s="93">
        <v>2.1276595744680851E-2</v>
      </c>
      <c r="D32" s="92">
        <v>9</v>
      </c>
    </row>
    <row r="33" spans="1:11" ht="15" customHeight="1">
      <c r="A33" s="92" t="s">
        <v>11</v>
      </c>
      <c r="B33" s="92">
        <v>2</v>
      </c>
      <c r="C33" s="93">
        <v>4.2553191489361701E-2</v>
      </c>
      <c r="D33" s="92">
        <v>8</v>
      </c>
    </row>
    <row r="34" spans="1:11" ht="15" customHeight="1">
      <c r="A34" s="92" t="s">
        <v>3</v>
      </c>
      <c r="B34" s="92">
        <v>3</v>
      </c>
      <c r="C34" s="93">
        <v>6.3829787234042548E-2</v>
      </c>
      <c r="D34" s="92">
        <v>5</v>
      </c>
    </row>
    <row r="35" spans="1:11" ht="15" customHeight="1">
      <c r="A35" s="94" t="s">
        <v>29</v>
      </c>
      <c r="B35" s="94">
        <v>3</v>
      </c>
      <c r="C35" s="93">
        <v>6.3829787234042548E-2</v>
      </c>
      <c r="D35" s="92">
        <v>5</v>
      </c>
    </row>
    <row r="36" spans="1:11" ht="15" customHeight="1">
      <c r="A36" s="95" t="s">
        <v>33</v>
      </c>
      <c r="B36" s="95">
        <v>3</v>
      </c>
      <c r="C36" s="96">
        <v>6.3829787234042548E-2</v>
      </c>
      <c r="D36" s="95">
        <v>5</v>
      </c>
    </row>
    <row r="37" spans="1:11" ht="15" customHeight="1">
      <c r="A37" s="97" t="s">
        <v>26</v>
      </c>
      <c r="B37" s="97">
        <v>6</v>
      </c>
      <c r="C37" s="98">
        <v>0.1276595744680851</v>
      </c>
      <c r="D37" s="97">
        <v>4</v>
      </c>
    </row>
    <row r="38" spans="1:11">
      <c r="A38" s="94" t="s">
        <v>0</v>
      </c>
      <c r="B38" s="94">
        <v>8</v>
      </c>
      <c r="C38" s="99">
        <v>0.1702127659574468</v>
      </c>
      <c r="D38" s="94">
        <v>2</v>
      </c>
    </row>
    <row r="39" spans="1:11">
      <c r="A39" s="92" t="s">
        <v>17</v>
      </c>
      <c r="B39" s="92">
        <v>8</v>
      </c>
      <c r="C39" s="99">
        <v>0.1702127659574468</v>
      </c>
      <c r="D39" s="94">
        <v>2</v>
      </c>
    </row>
    <row r="40" spans="1:11">
      <c r="A40" s="92" t="s">
        <v>14</v>
      </c>
      <c r="B40" s="92">
        <v>11</v>
      </c>
      <c r="C40" s="93">
        <v>0.23404255319148937</v>
      </c>
      <c r="D40" s="92">
        <v>1</v>
      </c>
    </row>
    <row r="41" spans="1:11">
      <c r="A41" s="100" t="s">
        <v>858</v>
      </c>
      <c r="B41" s="101">
        <v>47</v>
      </c>
      <c r="C41" s="102">
        <v>1</v>
      </c>
      <c r="D41" s="100"/>
    </row>
    <row r="42" spans="1:11">
      <c r="K42" s="87"/>
    </row>
    <row r="43" spans="1:11">
      <c r="A43" s="80" t="s">
        <v>416</v>
      </c>
      <c r="K43" s="87"/>
    </row>
    <row r="44" spans="1:11">
      <c r="A44" s="85" t="s">
        <v>418</v>
      </c>
      <c r="B44" s="85"/>
      <c r="C44" s="85"/>
      <c r="D44" s="85"/>
      <c r="E44" s="85"/>
      <c r="F44" s="85"/>
      <c r="G44" s="85"/>
      <c r="H44" s="85"/>
      <c r="K44" s="87"/>
    </row>
    <row r="45" spans="1:11">
      <c r="A45" s="89" t="s">
        <v>889</v>
      </c>
    </row>
  </sheetData>
  <mergeCells count="2">
    <mergeCell ref="A44:H44"/>
    <mergeCell ref="H1:I1"/>
  </mergeCells>
  <hyperlinks>
    <hyperlink ref="H1:I1" location="Index!A1" display="Regresar al Índice" xr:uid="{00000000-0004-0000-A800-000000000000}"/>
  </hyperlinks>
  <pageMargins left="0.7" right="0.7" top="0.75" bottom="0.75" header="0.3" footer="0.3"/>
  <pageSetup paperSize="9" orientation="portrait" horizontalDpi="300" verticalDpi="0" copies="0"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63"/>
  <dimension ref="A1:Q70"/>
  <sheetViews>
    <sheetView zoomScale="106" zoomScaleNormal="106" workbookViewId="0">
      <selection activeCell="H14" sqref="H14"/>
    </sheetView>
  </sheetViews>
  <sheetFormatPr baseColWidth="10" defaultColWidth="11.42578125" defaultRowHeight="12"/>
  <cols>
    <col min="1" max="1" width="5.7109375" style="80" customWidth="1"/>
    <col min="2" max="2" width="8.140625" style="80" customWidth="1"/>
    <col min="3" max="16384" width="11.42578125" style="80"/>
  </cols>
  <sheetData>
    <row r="1" spans="1:10" ht="15">
      <c r="A1" s="1" t="s">
        <v>1923</v>
      </c>
      <c r="B1" s="81"/>
      <c r="H1" s="688" t="s">
        <v>38</v>
      </c>
      <c r="I1" s="688"/>
    </row>
    <row r="2" spans="1:10">
      <c r="A2" s="81" t="s">
        <v>416</v>
      </c>
    </row>
    <row r="4" spans="1:10">
      <c r="H4" s="82"/>
    </row>
    <row r="5" spans="1:10">
      <c r="A5" s="83"/>
    </row>
    <row r="6" spans="1:10">
      <c r="A6" s="83"/>
    </row>
    <row r="7" spans="1:10">
      <c r="A7" s="84"/>
    </row>
    <row r="10" spans="1:10">
      <c r="A10" s="5" t="s">
        <v>865</v>
      </c>
      <c r="B10" s="5" t="s">
        <v>419</v>
      </c>
      <c r="C10" s="5" t="s">
        <v>1</v>
      </c>
      <c r="D10" s="5" t="s">
        <v>0</v>
      </c>
      <c r="E10" s="6"/>
      <c r="F10" s="6"/>
      <c r="G10" s="6"/>
      <c r="H10" s="6"/>
      <c r="I10" s="6"/>
      <c r="J10" s="6"/>
    </row>
    <row r="11" spans="1:10" ht="15" customHeight="1">
      <c r="A11" s="7">
        <v>2017</v>
      </c>
      <c r="B11" s="8" t="s">
        <v>141</v>
      </c>
      <c r="C11" s="9">
        <v>36928</v>
      </c>
      <c r="D11" s="9">
        <v>7186</v>
      </c>
      <c r="E11" s="6"/>
      <c r="F11" s="6"/>
      <c r="G11" s="6"/>
      <c r="H11" s="6"/>
      <c r="I11" s="6"/>
      <c r="J11" s="6"/>
    </row>
    <row r="12" spans="1:10" ht="15" customHeight="1">
      <c r="A12" s="10"/>
      <c r="B12" s="8" t="s">
        <v>142</v>
      </c>
      <c r="C12" s="9">
        <v>31747</v>
      </c>
      <c r="D12" s="9">
        <v>5512</v>
      </c>
      <c r="E12" s="6"/>
      <c r="F12" s="6"/>
      <c r="G12" s="6"/>
      <c r="H12" s="6"/>
      <c r="I12" s="6"/>
      <c r="J12" s="6"/>
    </row>
    <row r="13" spans="1:10" ht="15" customHeight="1">
      <c r="A13" s="10"/>
      <c r="B13" s="8" t="s">
        <v>143</v>
      </c>
      <c r="C13" s="9">
        <v>34872</v>
      </c>
      <c r="D13" s="9">
        <v>6676</v>
      </c>
      <c r="E13" s="6"/>
      <c r="F13" s="6"/>
      <c r="G13" s="6"/>
      <c r="H13" s="6"/>
      <c r="I13" s="6"/>
      <c r="J13" s="6"/>
    </row>
    <row r="14" spans="1:10" ht="15" customHeight="1">
      <c r="A14" s="10"/>
      <c r="B14" s="8" t="s">
        <v>144</v>
      </c>
      <c r="C14" s="9">
        <v>32605</v>
      </c>
      <c r="D14" s="9">
        <v>6032</v>
      </c>
      <c r="E14" s="6"/>
      <c r="F14" s="6"/>
      <c r="G14" s="6"/>
      <c r="H14" s="6"/>
      <c r="I14" s="6"/>
      <c r="J14" s="6"/>
    </row>
    <row r="15" spans="1:10" ht="15" customHeight="1">
      <c r="A15" s="10"/>
      <c r="B15" s="8" t="s">
        <v>145</v>
      </c>
      <c r="C15" s="9">
        <v>37241</v>
      </c>
      <c r="D15" s="9">
        <v>7201</v>
      </c>
      <c r="E15" s="6"/>
      <c r="F15" s="6"/>
      <c r="G15" s="6"/>
      <c r="H15" s="6"/>
      <c r="I15" s="6"/>
      <c r="J15" s="6"/>
    </row>
    <row r="16" spans="1:10" ht="15" customHeight="1">
      <c r="A16" s="10"/>
      <c r="B16" s="8" t="s">
        <v>146</v>
      </c>
      <c r="C16" s="9">
        <v>36505</v>
      </c>
      <c r="D16" s="9">
        <v>6696</v>
      </c>
      <c r="E16" s="6"/>
      <c r="F16" s="6"/>
      <c r="G16" s="6"/>
      <c r="H16" s="6"/>
      <c r="I16" s="6"/>
      <c r="J16" s="6"/>
    </row>
    <row r="17" spans="1:17" ht="15" customHeight="1">
      <c r="A17" s="10"/>
      <c r="B17" s="8" t="s">
        <v>147</v>
      </c>
      <c r="C17" s="9">
        <v>36531</v>
      </c>
      <c r="D17" s="9">
        <v>6514</v>
      </c>
      <c r="E17" s="6"/>
      <c r="F17" s="6"/>
      <c r="G17" s="6"/>
      <c r="H17" s="6"/>
      <c r="I17" s="6"/>
      <c r="J17" s="6"/>
    </row>
    <row r="18" spans="1:17" ht="15" customHeight="1">
      <c r="A18" s="10"/>
      <c r="B18" s="8" t="s">
        <v>148</v>
      </c>
      <c r="C18" s="9">
        <v>36199</v>
      </c>
      <c r="D18" s="9">
        <v>6514</v>
      </c>
      <c r="E18" s="6"/>
      <c r="F18" s="6"/>
      <c r="G18" s="6"/>
      <c r="H18" s="6"/>
      <c r="I18" s="6"/>
      <c r="J18" s="6"/>
    </row>
    <row r="19" spans="1:17" ht="15" customHeight="1">
      <c r="A19" s="10"/>
      <c r="B19" s="8" t="s">
        <v>149</v>
      </c>
      <c r="C19" s="9">
        <v>35317</v>
      </c>
      <c r="D19" s="9">
        <v>6800</v>
      </c>
      <c r="E19" s="6"/>
      <c r="F19" s="6"/>
      <c r="G19" s="6"/>
      <c r="H19" s="6"/>
      <c r="I19" s="6"/>
      <c r="J19" s="6"/>
    </row>
    <row r="20" spans="1:17" ht="15" customHeight="1">
      <c r="A20" s="10"/>
      <c r="B20" s="8" t="s">
        <v>150</v>
      </c>
      <c r="C20" s="9">
        <v>36488</v>
      </c>
      <c r="D20" s="9">
        <v>7226</v>
      </c>
      <c r="E20" s="6"/>
      <c r="F20" s="6"/>
      <c r="G20" s="6"/>
      <c r="H20" s="6"/>
      <c r="I20" s="6"/>
      <c r="J20" s="6"/>
    </row>
    <row r="21" spans="1:17" ht="15" customHeight="1">
      <c r="A21" s="10"/>
      <c r="B21" s="8" t="s">
        <v>151</v>
      </c>
      <c r="C21" s="9">
        <v>35768</v>
      </c>
      <c r="D21" s="9">
        <v>7297</v>
      </c>
      <c r="E21" s="6"/>
      <c r="F21" s="6"/>
      <c r="G21" s="6"/>
      <c r="H21" s="6"/>
      <c r="I21" s="6"/>
      <c r="J21" s="6"/>
    </row>
    <row r="22" spans="1:17" ht="15" customHeight="1">
      <c r="A22" s="11"/>
      <c r="B22" s="8" t="s">
        <v>152</v>
      </c>
      <c r="C22" s="9">
        <v>41191</v>
      </c>
      <c r="D22" s="9">
        <v>8283</v>
      </c>
      <c r="E22" s="6"/>
      <c r="F22" s="6"/>
      <c r="G22" s="6"/>
      <c r="H22" s="6"/>
      <c r="I22" s="5" t="s">
        <v>1</v>
      </c>
      <c r="J22" s="5" t="s">
        <v>0</v>
      </c>
    </row>
    <row r="23" spans="1:17">
      <c r="A23" s="12">
        <v>2018</v>
      </c>
      <c r="B23" s="8" t="s">
        <v>141</v>
      </c>
      <c r="C23" s="9">
        <v>38418</v>
      </c>
      <c r="D23" s="9">
        <v>7433</v>
      </c>
      <c r="E23" s="6"/>
      <c r="F23" s="6"/>
      <c r="G23" s="13" t="s">
        <v>866</v>
      </c>
      <c r="H23" s="8" t="s">
        <v>141</v>
      </c>
      <c r="I23" s="14">
        <f t="shared" ref="I23:J38" si="0">C23/C11-1</f>
        <v>4.0348786828422911E-2</v>
      </c>
      <c r="J23" s="14">
        <f t="shared" si="0"/>
        <v>3.43723907598108E-2</v>
      </c>
    </row>
    <row r="24" spans="1:17" ht="15" customHeight="1">
      <c r="A24" s="15"/>
      <c r="B24" s="8" t="s">
        <v>142</v>
      </c>
      <c r="C24" s="9">
        <v>33440</v>
      </c>
      <c r="D24" s="9">
        <v>6417</v>
      </c>
      <c r="E24" s="6"/>
      <c r="F24" s="6"/>
      <c r="G24" s="13"/>
      <c r="H24" s="8" t="s">
        <v>142</v>
      </c>
      <c r="I24" s="14">
        <f t="shared" si="0"/>
        <v>5.3327873499858347E-2</v>
      </c>
      <c r="J24" s="14">
        <f t="shared" si="0"/>
        <v>0.16418722786647311</v>
      </c>
    </row>
    <row r="25" spans="1:17" ht="15" customHeight="1">
      <c r="A25" s="15"/>
      <c r="B25" s="8" t="s">
        <v>143</v>
      </c>
      <c r="C25" s="9">
        <v>33956</v>
      </c>
      <c r="D25" s="9">
        <v>6272</v>
      </c>
      <c r="E25" s="6"/>
      <c r="F25" s="6"/>
      <c r="G25" s="13"/>
      <c r="H25" s="8" t="s">
        <v>143</v>
      </c>
      <c r="I25" s="14">
        <f t="shared" si="0"/>
        <v>-2.6267492544161497E-2</v>
      </c>
      <c r="J25" s="14">
        <f t="shared" si="0"/>
        <v>-6.0515278609946099E-2</v>
      </c>
      <c r="L25" s="80" t="s">
        <v>416</v>
      </c>
    </row>
    <row r="26" spans="1:17" ht="15" customHeight="1">
      <c r="A26" s="15"/>
      <c r="B26" s="8" t="s">
        <v>144</v>
      </c>
      <c r="C26" s="9">
        <v>38396</v>
      </c>
      <c r="D26" s="9">
        <v>8159</v>
      </c>
      <c r="E26" s="6"/>
      <c r="F26" s="6"/>
      <c r="G26" s="13"/>
      <c r="H26" s="8" t="s">
        <v>144</v>
      </c>
      <c r="I26" s="14">
        <f t="shared" si="0"/>
        <v>0.1776107958902009</v>
      </c>
      <c r="J26" s="14">
        <f t="shared" si="0"/>
        <v>0.35261936339522548</v>
      </c>
      <c r="L26" s="85" t="s">
        <v>418</v>
      </c>
      <c r="M26" s="85"/>
      <c r="N26" s="85"/>
      <c r="O26" s="85"/>
      <c r="P26" s="85"/>
      <c r="Q26" s="85"/>
    </row>
    <row r="27" spans="1:17" ht="15" customHeight="1">
      <c r="A27" s="15"/>
      <c r="B27" s="8" t="s">
        <v>145</v>
      </c>
      <c r="C27" s="9">
        <v>38533</v>
      </c>
      <c r="D27" s="9">
        <v>7817</v>
      </c>
      <c r="E27" s="6"/>
      <c r="F27" s="6"/>
      <c r="G27" s="13"/>
      <c r="H27" s="8" t="s">
        <v>145</v>
      </c>
      <c r="I27" s="14">
        <f t="shared" si="0"/>
        <v>3.4692945946671605E-2</v>
      </c>
      <c r="J27" s="14">
        <f t="shared" si="0"/>
        <v>8.5543674489654276E-2</v>
      </c>
      <c r="L27" s="85"/>
      <c r="M27" s="85"/>
      <c r="N27" s="85"/>
      <c r="O27" s="85"/>
      <c r="P27" s="85"/>
      <c r="Q27" s="85"/>
    </row>
    <row r="28" spans="1:17" ht="15" customHeight="1">
      <c r="A28" s="15"/>
      <c r="B28" s="8" t="s">
        <v>146</v>
      </c>
      <c r="C28" s="9">
        <v>38929</v>
      </c>
      <c r="D28" s="9">
        <v>8142</v>
      </c>
      <c r="E28" s="6"/>
      <c r="F28" s="6"/>
      <c r="G28" s="13"/>
      <c r="H28" s="8" t="s">
        <v>146</v>
      </c>
      <c r="I28" s="14">
        <f t="shared" si="0"/>
        <v>6.6401862758526331E-2</v>
      </c>
      <c r="J28" s="14">
        <f t="shared" si="0"/>
        <v>0.21594982078853042</v>
      </c>
      <c r="L28" s="85"/>
      <c r="M28" s="85"/>
      <c r="N28" s="85"/>
      <c r="O28" s="85"/>
      <c r="P28" s="85"/>
      <c r="Q28" s="85"/>
    </row>
    <row r="29" spans="1:17" ht="15" customHeight="1">
      <c r="A29" s="15"/>
      <c r="B29" s="8" t="s">
        <v>147</v>
      </c>
      <c r="C29" s="9">
        <v>38352</v>
      </c>
      <c r="D29" s="9">
        <v>7468</v>
      </c>
      <c r="E29" s="6"/>
      <c r="F29" s="6"/>
      <c r="G29" s="13"/>
      <c r="H29" s="8" t="s">
        <v>147</v>
      </c>
      <c r="I29" s="14">
        <f t="shared" si="0"/>
        <v>4.9848074238318052E-2</v>
      </c>
      <c r="J29" s="14">
        <f t="shared" si="0"/>
        <v>0.14645379183297513</v>
      </c>
      <c r="L29" s="89" t="s">
        <v>890</v>
      </c>
      <c r="M29" s="86"/>
      <c r="N29" s="86"/>
      <c r="O29" s="86"/>
      <c r="P29" s="86"/>
      <c r="Q29" s="86"/>
    </row>
    <row r="30" spans="1:17" ht="15" customHeight="1">
      <c r="A30" s="15"/>
      <c r="B30" s="8" t="s">
        <v>148</v>
      </c>
      <c r="C30" s="9">
        <v>39496</v>
      </c>
      <c r="D30" s="9">
        <v>8133</v>
      </c>
      <c r="E30" s="6"/>
      <c r="F30" s="6"/>
      <c r="G30" s="13"/>
      <c r="H30" s="8" t="s">
        <v>148</v>
      </c>
      <c r="I30" s="14">
        <f t="shared" si="0"/>
        <v>9.1079864084643303E-2</v>
      </c>
      <c r="J30" s="14">
        <f t="shared" si="0"/>
        <v>0.24854160270187298</v>
      </c>
    </row>
    <row r="31" spans="1:17" ht="15" customHeight="1">
      <c r="A31" s="15"/>
      <c r="B31" s="8" t="s">
        <v>149</v>
      </c>
      <c r="C31" s="9">
        <v>36562</v>
      </c>
      <c r="D31" s="9">
        <v>7964</v>
      </c>
      <c r="E31" s="6"/>
      <c r="F31" s="6"/>
      <c r="G31" s="13"/>
      <c r="H31" s="8" t="s">
        <v>149</v>
      </c>
      <c r="I31" s="14">
        <f t="shared" si="0"/>
        <v>3.5252144859416079E-2</v>
      </c>
      <c r="J31" s="14">
        <f t="shared" si="0"/>
        <v>0.17117647058823526</v>
      </c>
    </row>
    <row r="32" spans="1:17" ht="15" customHeight="1">
      <c r="A32" s="15"/>
      <c r="B32" s="8" t="s">
        <v>150</v>
      </c>
      <c r="C32" s="9">
        <v>41641</v>
      </c>
      <c r="D32" s="9">
        <v>8764</v>
      </c>
      <c r="E32" s="6"/>
      <c r="F32" s="6"/>
      <c r="G32" s="13"/>
      <c r="H32" s="8" t="s">
        <v>150</v>
      </c>
      <c r="I32" s="14">
        <f t="shared" si="0"/>
        <v>0.14122451216838416</v>
      </c>
      <c r="J32" s="14">
        <f t="shared" si="0"/>
        <v>0.21284251314696934</v>
      </c>
    </row>
    <row r="33" spans="1:13" ht="15" customHeight="1">
      <c r="A33" s="15"/>
      <c r="B33" s="8" t="s">
        <v>151</v>
      </c>
      <c r="C33" s="9">
        <v>39689</v>
      </c>
      <c r="D33" s="9">
        <v>7779</v>
      </c>
      <c r="E33" s="6"/>
      <c r="F33" s="6"/>
      <c r="G33" s="13"/>
      <c r="H33" s="8" t="s">
        <v>151</v>
      </c>
      <c r="I33" s="14">
        <f t="shared" si="0"/>
        <v>0.10962312681726694</v>
      </c>
      <c r="J33" s="14">
        <f t="shared" si="0"/>
        <v>6.6054542962861396E-2</v>
      </c>
    </row>
    <row r="34" spans="1:13">
      <c r="A34" s="16"/>
      <c r="B34" s="8" t="s">
        <v>152</v>
      </c>
      <c r="C34" s="9">
        <v>45877</v>
      </c>
      <c r="D34" s="9">
        <v>9822</v>
      </c>
      <c r="E34" s="6"/>
      <c r="F34" s="6"/>
      <c r="G34" s="13"/>
      <c r="H34" s="8" t="s">
        <v>152</v>
      </c>
      <c r="I34" s="14">
        <f t="shared" si="0"/>
        <v>0.11376271515622349</v>
      </c>
      <c r="J34" s="14">
        <f t="shared" si="0"/>
        <v>0.1858022455632018</v>
      </c>
    </row>
    <row r="35" spans="1:13">
      <c r="A35" s="12">
        <v>2019</v>
      </c>
      <c r="B35" s="8" t="s">
        <v>141</v>
      </c>
      <c r="C35" s="9">
        <v>41167</v>
      </c>
      <c r="D35" s="9">
        <v>8769</v>
      </c>
      <c r="E35" s="6"/>
      <c r="F35" s="6"/>
      <c r="G35" s="12" t="s">
        <v>867</v>
      </c>
      <c r="H35" s="8" t="s">
        <v>141</v>
      </c>
      <c r="I35" s="14">
        <f t="shared" si="0"/>
        <v>7.155500026029471E-2</v>
      </c>
      <c r="J35" s="14">
        <f t="shared" si="0"/>
        <v>0.17973900174895729</v>
      </c>
      <c r="K35" s="88"/>
    </row>
    <row r="36" spans="1:13">
      <c r="A36" s="15"/>
      <c r="B36" s="8" t="s">
        <v>142</v>
      </c>
      <c r="C36" s="9">
        <v>36827</v>
      </c>
      <c r="D36" s="9">
        <v>7441</v>
      </c>
      <c r="E36" s="6"/>
      <c r="F36" s="6"/>
      <c r="G36" s="15"/>
      <c r="H36" s="8" t="s">
        <v>142</v>
      </c>
      <c r="I36" s="14">
        <f t="shared" si="0"/>
        <v>0.10128588516746406</v>
      </c>
      <c r="J36" s="14">
        <f t="shared" si="0"/>
        <v>0.15957612591553683</v>
      </c>
    </row>
    <row r="37" spans="1:13">
      <c r="A37" s="15"/>
      <c r="B37" s="8" t="s">
        <v>143</v>
      </c>
      <c r="C37" s="9">
        <v>38033</v>
      </c>
      <c r="D37" s="9">
        <v>7573</v>
      </c>
      <c r="E37" s="6"/>
      <c r="F37" s="6"/>
      <c r="G37" s="15"/>
      <c r="H37" s="8" t="s">
        <v>143</v>
      </c>
      <c r="I37" s="14">
        <f t="shared" si="0"/>
        <v>0.12006714571798804</v>
      </c>
      <c r="J37" s="14">
        <f t="shared" si="0"/>
        <v>0.20742984693877542</v>
      </c>
    </row>
    <row r="38" spans="1:13">
      <c r="A38" s="15"/>
      <c r="B38" s="8" t="s">
        <v>144</v>
      </c>
      <c r="C38" s="9">
        <v>38039</v>
      </c>
      <c r="D38" s="9">
        <v>7658</v>
      </c>
      <c r="E38" s="6"/>
      <c r="F38" s="6"/>
      <c r="G38" s="15"/>
      <c r="H38" s="8" t="s">
        <v>144</v>
      </c>
      <c r="I38" s="14">
        <f t="shared" si="0"/>
        <v>-9.297843525367222E-3</v>
      </c>
      <c r="J38" s="14">
        <f t="shared" si="0"/>
        <v>-6.1404583895085185E-2</v>
      </c>
      <c r="K38" s="87"/>
    </row>
    <row r="39" spans="1:13">
      <c r="A39" s="15"/>
      <c r="B39" s="8" t="s">
        <v>145</v>
      </c>
      <c r="C39" s="9">
        <v>42007</v>
      </c>
      <c r="D39" s="9">
        <v>8903</v>
      </c>
      <c r="E39" s="6"/>
      <c r="F39" s="6"/>
      <c r="G39" s="15"/>
      <c r="H39" s="8" t="s">
        <v>145</v>
      </c>
      <c r="I39" s="14">
        <f t="shared" ref="I39:J54" si="1">C39/C27-1</f>
        <v>9.0156489242986471E-2</v>
      </c>
      <c r="J39" s="14">
        <f t="shared" si="1"/>
        <v>0.13892797748496877</v>
      </c>
      <c r="M39" s="87"/>
    </row>
    <row r="40" spans="1:13">
      <c r="A40" s="15"/>
      <c r="B40" s="8" t="s">
        <v>146</v>
      </c>
      <c r="C40" s="9">
        <v>40716</v>
      </c>
      <c r="D40" s="9">
        <v>8935</v>
      </c>
      <c r="E40" s="6"/>
      <c r="F40" s="6"/>
      <c r="G40" s="15"/>
      <c r="H40" s="8" t="s">
        <v>146</v>
      </c>
      <c r="I40" s="14">
        <f t="shared" si="1"/>
        <v>4.5904081789925222E-2</v>
      </c>
      <c r="J40" s="14">
        <f t="shared" si="1"/>
        <v>9.7396217145664377E-2</v>
      </c>
    </row>
    <row r="41" spans="1:13">
      <c r="A41" s="15"/>
      <c r="B41" s="8" t="s">
        <v>147</v>
      </c>
      <c r="C41" s="9">
        <v>42729</v>
      </c>
      <c r="D41" s="9">
        <v>8882</v>
      </c>
      <c r="E41" s="6"/>
      <c r="F41" s="6"/>
      <c r="G41" s="15"/>
      <c r="H41" s="8" t="s">
        <v>147</v>
      </c>
      <c r="I41" s="14">
        <f t="shared" si="1"/>
        <v>0.11412703379224021</v>
      </c>
      <c r="J41" s="14">
        <f t="shared" si="1"/>
        <v>0.18934118907337982</v>
      </c>
    </row>
    <row r="42" spans="1:13">
      <c r="A42" s="15"/>
      <c r="B42" s="8" t="s">
        <v>148</v>
      </c>
      <c r="C42" s="9">
        <v>42118</v>
      </c>
      <c r="D42" s="9">
        <v>9198</v>
      </c>
      <c r="E42" s="6"/>
      <c r="F42" s="6"/>
      <c r="G42" s="15"/>
      <c r="H42" s="8" t="s">
        <v>148</v>
      </c>
      <c r="I42" s="14">
        <f t="shared" si="1"/>
        <v>6.6386469515900437E-2</v>
      </c>
      <c r="J42" s="14">
        <f t="shared" si="1"/>
        <v>0.13094798967170784</v>
      </c>
    </row>
    <row r="43" spans="1:13">
      <c r="A43" s="15"/>
      <c r="B43" s="8" t="s">
        <v>149</v>
      </c>
      <c r="C43" s="9">
        <v>39015</v>
      </c>
      <c r="D43" s="9">
        <v>8344</v>
      </c>
      <c r="E43" s="6"/>
      <c r="F43" s="6"/>
      <c r="G43" s="15"/>
      <c r="H43" s="8" t="s">
        <v>149</v>
      </c>
      <c r="I43" s="14">
        <f t="shared" si="1"/>
        <v>6.7091515781412481E-2</v>
      </c>
      <c r="J43" s="14">
        <f t="shared" si="1"/>
        <v>4.7714716223003606E-2</v>
      </c>
    </row>
    <row r="44" spans="1:13">
      <c r="A44" s="15"/>
      <c r="B44" s="8" t="s">
        <v>150</v>
      </c>
      <c r="C44" s="9">
        <v>41418</v>
      </c>
      <c r="D44" s="9">
        <v>8831</v>
      </c>
      <c r="E44" s="6"/>
      <c r="F44" s="6"/>
      <c r="G44" s="15"/>
      <c r="H44" s="8" t="s">
        <v>150</v>
      </c>
      <c r="I44" s="14">
        <f t="shared" si="1"/>
        <v>-5.3552988641002441E-3</v>
      </c>
      <c r="J44" s="14">
        <f t="shared" si="1"/>
        <v>7.6449109995435638E-3</v>
      </c>
    </row>
    <row r="45" spans="1:13">
      <c r="A45" s="15"/>
      <c r="B45" s="8" t="s">
        <v>151</v>
      </c>
      <c r="C45" s="9">
        <v>41609</v>
      </c>
      <c r="D45" s="9">
        <v>9052</v>
      </c>
      <c r="E45" s="6"/>
      <c r="F45" s="6"/>
      <c r="G45" s="15"/>
      <c r="H45" s="8" t="s">
        <v>151</v>
      </c>
      <c r="I45" s="14">
        <f t="shared" si="1"/>
        <v>4.8376124366953155E-2</v>
      </c>
      <c r="J45" s="14">
        <f t="shared" si="1"/>
        <v>0.16364571281655738</v>
      </c>
    </row>
    <row r="46" spans="1:13">
      <c r="A46" s="16"/>
      <c r="B46" s="8" t="s">
        <v>152</v>
      </c>
      <c r="C46" s="9">
        <v>47414</v>
      </c>
      <c r="D46" s="9">
        <v>9793</v>
      </c>
      <c r="E46" s="6"/>
      <c r="F46" s="6"/>
      <c r="G46" s="16"/>
      <c r="H46" s="8" t="s">
        <v>152</v>
      </c>
      <c r="I46" s="14">
        <f t="shared" si="1"/>
        <v>3.3502626588486573E-2</v>
      </c>
      <c r="J46" s="14">
        <f t="shared" si="1"/>
        <v>-2.952555487680697E-3</v>
      </c>
    </row>
    <row r="47" spans="1:13">
      <c r="A47" s="12">
        <v>2020</v>
      </c>
      <c r="B47" s="8" t="s">
        <v>141</v>
      </c>
      <c r="C47" s="9">
        <v>44653</v>
      </c>
      <c r="D47" s="9">
        <v>9417</v>
      </c>
      <c r="E47" s="6"/>
      <c r="F47" s="6"/>
      <c r="G47" s="12" t="s">
        <v>868</v>
      </c>
      <c r="H47" s="8" t="s">
        <v>141</v>
      </c>
      <c r="I47" s="14">
        <f t="shared" si="1"/>
        <v>8.4679476279544197E-2</v>
      </c>
      <c r="J47" s="14">
        <f t="shared" si="1"/>
        <v>7.389668149161821E-2</v>
      </c>
    </row>
    <row r="48" spans="1:13">
      <c r="A48" s="15"/>
      <c r="B48" s="8" t="s">
        <v>142</v>
      </c>
      <c r="C48" s="9">
        <v>38682</v>
      </c>
      <c r="D48" s="9">
        <v>7935</v>
      </c>
      <c r="E48" s="6"/>
      <c r="F48" s="6"/>
      <c r="G48" s="15"/>
      <c r="H48" s="8" t="s">
        <v>142</v>
      </c>
      <c r="I48" s="14">
        <f t="shared" si="1"/>
        <v>5.0370651967306612E-2</v>
      </c>
      <c r="J48" s="14">
        <f t="shared" si="1"/>
        <v>6.6388926219594246E-2</v>
      </c>
    </row>
    <row r="49" spans="1:10">
      <c r="A49" s="15"/>
      <c r="B49" s="8" t="s">
        <v>143</v>
      </c>
      <c r="C49" s="9">
        <v>38263</v>
      </c>
      <c r="D49" s="9">
        <v>7368</v>
      </c>
      <c r="E49" s="6"/>
      <c r="F49" s="6"/>
      <c r="G49" s="15"/>
      <c r="H49" s="8" t="s">
        <v>143</v>
      </c>
      <c r="I49" s="14">
        <f t="shared" si="1"/>
        <v>6.047379906922945E-3</v>
      </c>
      <c r="J49" s="14">
        <f t="shared" si="1"/>
        <v>-2.706985342664725E-2</v>
      </c>
    </row>
    <row r="50" spans="1:10">
      <c r="A50" s="15"/>
      <c r="B50" s="8" t="s">
        <v>144</v>
      </c>
      <c r="C50" s="9">
        <v>37313</v>
      </c>
      <c r="D50" s="9">
        <v>7623</v>
      </c>
      <c r="E50" s="6"/>
      <c r="F50" s="6"/>
      <c r="G50" s="15"/>
      <c r="H50" s="8" t="s">
        <v>144</v>
      </c>
      <c r="I50" s="14">
        <f t="shared" si="1"/>
        <v>-1.9085675228055377E-2</v>
      </c>
      <c r="J50" s="14">
        <f t="shared" si="1"/>
        <v>-4.5703839122486212E-3</v>
      </c>
    </row>
    <row r="51" spans="1:10">
      <c r="A51" s="15"/>
      <c r="B51" s="8" t="s">
        <v>145</v>
      </c>
      <c r="C51" s="9">
        <v>41432</v>
      </c>
      <c r="D51" s="9">
        <v>8693</v>
      </c>
      <c r="E51" s="6"/>
      <c r="F51" s="6"/>
      <c r="G51" s="15"/>
      <c r="H51" s="8" t="s">
        <v>145</v>
      </c>
      <c r="I51" s="14">
        <f t="shared" si="1"/>
        <v>-1.3688194824672095E-2</v>
      </c>
      <c r="J51" s="14">
        <f t="shared" si="1"/>
        <v>-2.3587554756823503E-2</v>
      </c>
    </row>
    <row r="52" spans="1:10">
      <c r="A52" s="15"/>
      <c r="B52" s="8" t="s">
        <v>146</v>
      </c>
      <c r="C52" s="9">
        <v>43863</v>
      </c>
      <c r="D52" s="9">
        <v>9690</v>
      </c>
      <c r="E52" s="6"/>
      <c r="F52" s="6"/>
      <c r="G52" s="15"/>
      <c r="H52" s="8" t="s">
        <v>146</v>
      </c>
      <c r="I52" s="14">
        <f t="shared" si="1"/>
        <v>7.7291482463896166E-2</v>
      </c>
      <c r="J52" s="14">
        <f t="shared" si="1"/>
        <v>8.4499160604364798E-2</v>
      </c>
    </row>
    <row r="53" spans="1:10">
      <c r="A53" s="15"/>
      <c r="B53" s="8" t="s">
        <v>147</v>
      </c>
      <c r="C53" s="9">
        <v>45431</v>
      </c>
      <c r="D53" s="9">
        <v>10049</v>
      </c>
      <c r="E53" s="6"/>
      <c r="F53" s="6"/>
      <c r="G53" s="15"/>
      <c r="H53" s="8" t="s">
        <v>147</v>
      </c>
      <c r="I53" s="14">
        <f t="shared" si="1"/>
        <v>6.3235741533852918E-2</v>
      </c>
      <c r="J53" s="14">
        <f t="shared" si="1"/>
        <v>0.13138932672821446</v>
      </c>
    </row>
    <row r="54" spans="1:10">
      <c r="A54" s="15"/>
      <c r="B54" s="8" t="s">
        <v>148</v>
      </c>
      <c r="C54" s="9">
        <v>43873</v>
      </c>
      <c r="D54" s="9">
        <v>9355</v>
      </c>
      <c r="E54" s="6"/>
      <c r="F54" s="6"/>
      <c r="G54" s="15"/>
      <c r="H54" s="8" t="s">
        <v>148</v>
      </c>
      <c r="I54" s="14">
        <f t="shared" si="1"/>
        <v>4.1668645234816504E-2</v>
      </c>
      <c r="J54" s="14">
        <f t="shared" si="1"/>
        <v>1.706892802783222E-2</v>
      </c>
    </row>
    <row r="55" spans="1:10">
      <c r="A55" s="15"/>
      <c r="B55" s="8" t="s">
        <v>149</v>
      </c>
      <c r="C55" s="9">
        <v>44319</v>
      </c>
      <c r="D55" s="9">
        <v>9473</v>
      </c>
      <c r="E55" s="6"/>
      <c r="F55" s="6"/>
      <c r="G55" s="15"/>
      <c r="H55" s="8" t="s">
        <v>149</v>
      </c>
      <c r="I55" s="14">
        <f t="shared" ref="I55:J64" si="2">C55/C43-1</f>
        <v>0.13594771241830061</v>
      </c>
      <c r="J55" s="14">
        <f t="shared" si="2"/>
        <v>0.13530680728667299</v>
      </c>
    </row>
    <row r="56" spans="1:10">
      <c r="A56" s="15"/>
      <c r="B56" s="8" t="s">
        <v>150</v>
      </c>
      <c r="C56" s="9">
        <v>47152</v>
      </c>
      <c r="D56" s="9">
        <v>9941</v>
      </c>
      <c r="E56" s="6"/>
      <c r="F56" s="6"/>
      <c r="G56" s="15"/>
      <c r="H56" s="8" t="s">
        <v>150</v>
      </c>
      <c r="I56" s="14">
        <f t="shared" si="2"/>
        <v>0.13844222318798582</v>
      </c>
      <c r="J56" s="14">
        <f t="shared" si="2"/>
        <v>0.1256935794360774</v>
      </c>
    </row>
    <row r="57" spans="1:10">
      <c r="A57" s="15"/>
      <c r="B57" s="8" t="s">
        <v>151</v>
      </c>
      <c r="C57" s="9">
        <v>45341</v>
      </c>
      <c r="D57" s="9">
        <v>9530</v>
      </c>
      <c r="E57" s="6"/>
      <c r="F57" s="6"/>
      <c r="G57" s="15"/>
      <c r="H57" s="8" t="s">
        <v>151</v>
      </c>
      <c r="I57" s="14">
        <f t="shared" si="2"/>
        <v>8.9692133913336081E-2</v>
      </c>
      <c r="J57" s="14">
        <f t="shared" si="2"/>
        <v>5.2806009721608538E-2</v>
      </c>
    </row>
    <row r="58" spans="1:10">
      <c r="A58" s="16"/>
      <c r="B58" s="8" t="s">
        <v>152</v>
      </c>
      <c r="C58" s="9">
        <v>53818</v>
      </c>
      <c r="D58" s="9">
        <v>11478</v>
      </c>
      <c r="E58" s="6"/>
      <c r="F58" s="6"/>
      <c r="G58" s="16"/>
      <c r="H58" s="8" t="s">
        <v>152</v>
      </c>
      <c r="I58" s="14">
        <f t="shared" si="2"/>
        <v>0.1350655924410511</v>
      </c>
      <c r="J58" s="14">
        <f t="shared" si="2"/>
        <v>0.17206167670785244</v>
      </c>
    </row>
    <row r="59" spans="1:10">
      <c r="A59" s="12">
        <v>2021</v>
      </c>
      <c r="B59" s="8" t="s">
        <v>141</v>
      </c>
      <c r="C59" s="9">
        <v>46609</v>
      </c>
      <c r="D59" s="9">
        <v>9818</v>
      </c>
      <c r="E59" s="6"/>
      <c r="F59" s="6"/>
      <c r="G59" s="12" t="s">
        <v>869</v>
      </c>
      <c r="H59" s="8" t="s">
        <v>141</v>
      </c>
      <c r="I59" s="14">
        <f t="shared" si="2"/>
        <v>4.3804447629498533E-2</v>
      </c>
      <c r="J59" s="14">
        <f t="shared" si="2"/>
        <v>4.2582563449081512E-2</v>
      </c>
    </row>
    <row r="60" spans="1:10">
      <c r="A60" s="15"/>
      <c r="B60" s="8" t="s">
        <v>142</v>
      </c>
      <c r="C60" s="9">
        <v>41084</v>
      </c>
      <c r="D60" s="9">
        <v>8468</v>
      </c>
      <c r="E60" s="6"/>
      <c r="F60" s="6"/>
      <c r="G60" s="15"/>
      <c r="H60" s="8" t="s">
        <v>142</v>
      </c>
      <c r="I60" s="14">
        <f t="shared" si="2"/>
        <v>6.2096065353394403E-2</v>
      </c>
      <c r="J60" s="14">
        <f t="shared" si="2"/>
        <v>6.7170762444864529E-2</v>
      </c>
    </row>
    <row r="61" spans="1:10">
      <c r="A61" s="15"/>
      <c r="B61" s="8" t="s">
        <v>143</v>
      </c>
      <c r="C61" s="9">
        <v>44953</v>
      </c>
      <c r="D61" s="9">
        <v>8749</v>
      </c>
      <c r="E61" s="6"/>
      <c r="F61" s="6"/>
      <c r="G61" s="15"/>
      <c r="H61" s="8" t="s">
        <v>143</v>
      </c>
      <c r="I61" s="14">
        <f t="shared" si="2"/>
        <v>0.17484253717690712</v>
      </c>
      <c r="J61" s="14">
        <f t="shared" si="2"/>
        <v>0.18743213897937028</v>
      </c>
    </row>
    <row r="62" spans="1:10">
      <c r="A62" s="15"/>
      <c r="B62" s="8" t="s">
        <v>144</v>
      </c>
      <c r="C62" s="9">
        <v>45106</v>
      </c>
      <c r="D62" s="9">
        <v>9370</v>
      </c>
      <c r="E62" s="6"/>
      <c r="F62" s="6"/>
      <c r="G62" s="15"/>
      <c r="H62" s="8" t="s">
        <v>144</v>
      </c>
      <c r="I62" s="14">
        <f t="shared" si="2"/>
        <v>0.20885482271594347</v>
      </c>
      <c r="J62" s="14">
        <f t="shared" si="2"/>
        <v>0.22917486553850197</v>
      </c>
    </row>
    <row r="63" spans="1:10">
      <c r="A63" s="15"/>
      <c r="B63" s="8" t="s">
        <v>145</v>
      </c>
      <c r="C63" s="9">
        <v>46012</v>
      </c>
      <c r="D63" s="9">
        <v>9480</v>
      </c>
      <c r="E63" s="6"/>
      <c r="F63" s="6"/>
      <c r="G63" s="15"/>
      <c r="H63" s="8" t="s">
        <v>145</v>
      </c>
      <c r="I63" s="14">
        <f t="shared" si="2"/>
        <v>0.11054257578683147</v>
      </c>
      <c r="J63" s="14">
        <f t="shared" si="2"/>
        <v>9.0532612446796223E-2</v>
      </c>
    </row>
    <row r="64" spans="1:10">
      <c r="A64" s="15"/>
      <c r="B64" s="8" t="s">
        <v>146</v>
      </c>
      <c r="C64" s="9">
        <v>46780</v>
      </c>
      <c r="D64" s="9">
        <v>10100</v>
      </c>
      <c r="E64" s="6"/>
      <c r="F64" s="6"/>
      <c r="G64" s="15"/>
      <c r="H64" s="8" t="s">
        <v>146</v>
      </c>
      <c r="I64" s="14">
        <f t="shared" si="2"/>
        <v>6.6502519207532584E-2</v>
      </c>
      <c r="J64" s="14">
        <f t="shared" si="2"/>
        <v>4.2311661506707843E-2</v>
      </c>
    </row>
    <row r="65" spans="1:10">
      <c r="A65" s="15"/>
      <c r="B65" s="8" t="s">
        <v>147</v>
      </c>
      <c r="C65" s="9"/>
      <c r="D65" s="9"/>
      <c r="E65" s="6"/>
      <c r="F65" s="6"/>
      <c r="G65" s="15"/>
      <c r="H65" s="8" t="s">
        <v>147</v>
      </c>
      <c r="I65" s="14"/>
      <c r="J65" s="14"/>
    </row>
    <row r="66" spans="1:10">
      <c r="A66" s="15"/>
      <c r="B66" s="8" t="s">
        <v>148</v>
      </c>
      <c r="C66" s="9"/>
      <c r="D66" s="9"/>
      <c r="E66" s="6"/>
      <c r="F66" s="6"/>
      <c r="G66" s="15"/>
      <c r="H66" s="8" t="s">
        <v>148</v>
      </c>
      <c r="I66" s="14"/>
      <c r="J66" s="14"/>
    </row>
    <row r="67" spans="1:10">
      <c r="A67" s="15"/>
      <c r="B67" s="8" t="s">
        <v>149</v>
      </c>
      <c r="C67" s="9"/>
      <c r="D67" s="9"/>
      <c r="E67" s="6"/>
      <c r="F67" s="6"/>
      <c r="G67" s="15"/>
      <c r="H67" s="8" t="s">
        <v>149</v>
      </c>
      <c r="I67" s="14"/>
      <c r="J67" s="14"/>
    </row>
    <row r="68" spans="1:10">
      <c r="A68" s="15"/>
      <c r="B68" s="8" t="s">
        <v>150</v>
      </c>
      <c r="C68" s="9"/>
      <c r="D68" s="9"/>
      <c r="E68" s="6"/>
      <c r="F68" s="6"/>
      <c r="G68" s="15"/>
      <c r="H68" s="8" t="s">
        <v>150</v>
      </c>
      <c r="I68" s="14"/>
      <c r="J68" s="14"/>
    </row>
    <row r="69" spans="1:10">
      <c r="A69" s="15"/>
      <c r="B69" s="8" t="s">
        <v>151</v>
      </c>
      <c r="C69" s="9"/>
      <c r="D69" s="9"/>
      <c r="E69" s="6"/>
      <c r="F69" s="6"/>
      <c r="G69" s="15"/>
      <c r="H69" s="8" t="s">
        <v>151</v>
      </c>
      <c r="I69" s="14"/>
      <c r="J69" s="14"/>
    </row>
    <row r="70" spans="1:10">
      <c r="A70" s="16"/>
      <c r="B70" s="8" t="s">
        <v>152</v>
      </c>
      <c r="C70" s="9"/>
      <c r="D70" s="9"/>
      <c r="E70" s="6"/>
      <c r="F70" s="6"/>
      <c r="G70" s="16"/>
      <c r="H70" s="8" t="s">
        <v>152</v>
      </c>
      <c r="I70" s="14"/>
      <c r="J70" s="14"/>
    </row>
  </sheetData>
  <mergeCells count="11">
    <mergeCell ref="A59:A70"/>
    <mergeCell ref="G59:G70"/>
    <mergeCell ref="H1:I1"/>
    <mergeCell ref="A11:A22"/>
    <mergeCell ref="A23:A34"/>
    <mergeCell ref="G23:G34"/>
    <mergeCell ref="L26:Q28"/>
    <mergeCell ref="A35:A46"/>
    <mergeCell ref="G35:G46"/>
    <mergeCell ref="A47:A58"/>
    <mergeCell ref="G47:G58"/>
  </mergeCells>
  <hyperlinks>
    <hyperlink ref="H1:I1" location="Index!A1" display="Regresar al Índice" xr:uid="{00000000-0004-0000-A900-000000000000}"/>
  </hyperlinks>
  <pageMargins left="0.7" right="0.7" top="0.75" bottom="0.75" header="0.3" footer="0.3"/>
  <pageSetup orientation="portrait" horizontalDpi="4294967295" verticalDpi="4294967295"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64"/>
  <dimension ref="A1:Q71"/>
  <sheetViews>
    <sheetView zoomScale="106" zoomScaleNormal="106" workbookViewId="0">
      <selection activeCell="G4" sqref="G4"/>
    </sheetView>
  </sheetViews>
  <sheetFormatPr baseColWidth="10" defaultColWidth="11.42578125" defaultRowHeight="12"/>
  <cols>
    <col min="1" max="1" width="5.7109375" style="80" customWidth="1"/>
    <col min="2" max="2" width="8.140625" style="80" customWidth="1"/>
    <col min="3" max="16384" width="11.42578125" style="80"/>
  </cols>
  <sheetData>
    <row r="1" spans="1:10" ht="15">
      <c r="A1" s="1" t="s">
        <v>1924</v>
      </c>
      <c r="H1" s="688" t="s">
        <v>38</v>
      </c>
      <c r="I1" s="688"/>
    </row>
    <row r="2" spans="1:10">
      <c r="A2" s="81" t="s">
        <v>416</v>
      </c>
    </row>
    <row r="4" spans="1:10">
      <c r="G4" s="82"/>
    </row>
    <row r="6" spans="1:10">
      <c r="A6" s="83" t="s">
        <v>862</v>
      </c>
    </row>
    <row r="7" spans="1:10">
      <c r="A7" s="83" t="s">
        <v>863</v>
      </c>
    </row>
    <row r="8" spans="1:10">
      <c r="A8" s="84" t="s">
        <v>864</v>
      </c>
    </row>
    <row r="11" spans="1:10">
      <c r="A11" s="5" t="s">
        <v>865</v>
      </c>
      <c r="B11" s="5" t="s">
        <v>419</v>
      </c>
      <c r="C11" s="5" t="s">
        <v>1</v>
      </c>
      <c r="D11" s="5" t="s">
        <v>0</v>
      </c>
      <c r="E11" s="6"/>
      <c r="F11" s="6"/>
      <c r="G11" s="6"/>
      <c r="H11" s="6"/>
      <c r="I11" s="6"/>
      <c r="J11" s="6"/>
    </row>
    <row r="12" spans="1:10" ht="15" customHeight="1">
      <c r="A12" s="17">
        <v>2017</v>
      </c>
      <c r="B12" s="8" t="s">
        <v>141</v>
      </c>
      <c r="C12" s="18">
        <v>78</v>
      </c>
      <c r="D12" s="18">
        <v>13</v>
      </c>
      <c r="E12" s="6"/>
      <c r="F12" s="6"/>
      <c r="G12" s="6"/>
      <c r="H12" s="6"/>
      <c r="I12" s="6"/>
      <c r="J12" s="6"/>
    </row>
    <row r="13" spans="1:10" ht="15" customHeight="1">
      <c r="A13" s="17"/>
      <c r="B13" s="8" t="s">
        <v>142</v>
      </c>
      <c r="C13" s="18">
        <v>71</v>
      </c>
      <c r="D13" s="18">
        <v>13</v>
      </c>
      <c r="E13" s="6"/>
      <c r="F13" s="6"/>
      <c r="G13" s="6"/>
      <c r="H13" s="6"/>
      <c r="I13" s="6"/>
      <c r="J13" s="6"/>
    </row>
    <row r="14" spans="1:10" ht="15" customHeight="1">
      <c r="A14" s="17"/>
      <c r="B14" s="8" t="s">
        <v>143</v>
      </c>
      <c r="C14" s="18">
        <v>73</v>
      </c>
      <c r="D14" s="18">
        <v>10</v>
      </c>
      <c r="E14" s="6"/>
      <c r="F14" s="6"/>
      <c r="G14" s="6"/>
      <c r="H14" s="6"/>
      <c r="I14" s="6"/>
      <c r="J14" s="6"/>
    </row>
    <row r="15" spans="1:10" ht="15" customHeight="1">
      <c r="A15" s="17"/>
      <c r="B15" s="8" t="s">
        <v>144</v>
      </c>
      <c r="C15" s="18">
        <v>67</v>
      </c>
      <c r="D15" s="18">
        <v>10</v>
      </c>
      <c r="E15" s="6"/>
      <c r="F15" s="6"/>
      <c r="G15" s="6"/>
      <c r="H15" s="6"/>
      <c r="I15" s="6"/>
      <c r="J15" s="6"/>
    </row>
    <row r="16" spans="1:10" ht="15" customHeight="1">
      <c r="A16" s="17"/>
      <c r="B16" s="8" t="s">
        <v>145</v>
      </c>
      <c r="C16" s="18">
        <v>73</v>
      </c>
      <c r="D16" s="18">
        <v>11</v>
      </c>
      <c r="E16" s="6"/>
      <c r="F16" s="6"/>
      <c r="G16" s="6"/>
      <c r="H16" s="6"/>
      <c r="I16" s="6"/>
      <c r="J16" s="6"/>
    </row>
    <row r="17" spans="1:17" ht="15" customHeight="1">
      <c r="A17" s="17"/>
      <c r="B17" s="8" t="s">
        <v>146</v>
      </c>
      <c r="C17" s="18">
        <v>79</v>
      </c>
      <c r="D17" s="18">
        <v>13</v>
      </c>
      <c r="E17" s="6"/>
      <c r="F17" s="6"/>
      <c r="G17" s="6"/>
      <c r="H17" s="6"/>
      <c r="I17" s="6"/>
      <c r="J17" s="6"/>
    </row>
    <row r="18" spans="1:17" ht="15" customHeight="1">
      <c r="A18" s="17"/>
      <c r="B18" s="8" t="s">
        <v>147</v>
      </c>
      <c r="C18" s="18">
        <v>74</v>
      </c>
      <c r="D18" s="18">
        <v>15</v>
      </c>
      <c r="E18" s="6"/>
      <c r="F18" s="6"/>
      <c r="G18" s="6"/>
      <c r="H18" s="6"/>
      <c r="I18" s="6"/>
      <c r="J18" s="6"/>
    </row>
    <row r="19" spans="1:17" ht="15" customHeight="1">
      <c r="A19" s="17"/>
      <c r="B19" s="8" t="s">
        <v>148</v>
      </c>
      <c r="C19" s="18">
        <v>75</v>
      </c>
      <c r="D19" s="18">
        <v>16</v>
      </c>
      <c r="E19" s="6"/>
      <c r="F19" s="6"/>
      <c r="G19" s="6"/>
      <c r="H19" s="6"/>
      <c r="I19" s="6"/>
      <c r="J19" s="6"/>
    </row>
    <row r="20" spans="1:17" ht="15" customHeight="1">
      <c r="A20" s="17"/>
      <c r="B20" s="8" t="s">
        <v>149</v>
      </c>
      <c r="C20" s="18">
        <v>68</v>
      </c>
      <c r="D20" s="18">
        <v>12</v>
      </c>
      <c r="E20" s="6"/>
      <c r="F20" s="6"/>
      <c r="G20" s="6"/>
      <c r="H20" s="6"/>
      <c r="I20" s="6"/>
      <c r="J20" s="6"/>
    </row>
    <row r="21" spans="1:17" ht="15" customHeight="1">
      <c r="A21" s="17"/>
      <c r="B21" s="8" t="s">
        <v>150</v>
      </c>
      <c r="C21" s="18">
        <v>69</v>
      </c>
      <c r="D21" s="18">
        <v>13</v>
      </c>
      <c r="E21" s="6"/>
      <c r="F21" s="6"/>
      <c r="G21" s="6"/>
      <c r="H21" s="6"/>
      <c r="I21" s="6"/>
      <c r="J21" s="6"/>
    </row>
    <row r="22" spans="1:17" ht="15" customHeight="1">
      <c r="A22" s="17"/>
      <c r="B22" s="8" t="s">
        <v>151</v>
      </c>
      <c r="C22" s="18">
        <v>77</v>
      </c>
      <c r="D22" s="18">
        <v>12</v>
      </c>
      <c r="E22" s="6"/>
      <c r="F22" s="6"/>
      <c r="G22" s="6"/>
      <c r="H22" s="6"/>
      <c r="I22" s="6"/>
      <c r="J22" s="6"/>
    </row>
    <row r="23" spans="1:17" ht="15" customHeight="1">
      <c r="A23" s="17"/>
      <c r="B23" s="8" t="s">
        <v>152</v>
      </c>
      <c r="C23" s="18">
        <v>109</v>
      </c>
      <c r="D23" s="18">
        <v>20</v>
      </c>
      <c r="E23" s="6"/>
      <c r="F23" s="6"/>
      <c r="G23" s="6"/>
      <c r="H23" s="6"/>
      <c r="I23" s="5" t="s">
        <v>1</v>
      </c>
      <c r="J23" s="5" t="s">
        <v>0</v>
      </c>
    </row>
    <row r="24" spans="1:17">
      <c r="A24" s="13">
        <v>2018</v>
      </c>
      <c r="B24" s="8" t="s">
        <v>141</v>
      </c>
      <c r="C24" s="18">
        <v>66</v>
      </c>
      <c r="D24" s="18">
        <v>14</v>
      </c>
      <c r="E24" s="6"/>
      <c r="F24" s="6"/>
      <c r="G24" s="13" t="s">
        <v>866</v>
      </c>
      <c r="H24" s="8" t="s">
        <v>141</v>
      </c>
      <c r="I24" s="14">
        <f t="shared" ref="I24:J39" si="0">C24/C12-1</f>
        <v>-0.15384615384615385</v>
      </c>
      <c r="J24" s="14">
        <f t="shared" si="0"/>
        <v>7.6923076923076872E-2</v>
      </c>
    </row>
    <row r="25" spans="1:17" ht="15" customHeight="1">
      <c r="A25" s="13"/>
      <c r="B25" s="8" t="s">
        <v>142</v>
      </c>
      <c r="C25" s="18">
        <v>50</v>
      </c>
      <c r="D25" s="18">
        <v>11</v>
      </c>
      <c r="E25" s="6"/>
      <c r="F25" s="6"/>
      <c r="G25" s="13"/>
      <c r="H25" s="8" t="s">
        <v>142</v>
      </c>
      <c r="I25" s="14">
        <f t="shared" si="0"/>
        <v>-0.29577464788732399</v>
      </c>
      <c r="J25" s="14">
        <f t="shared" si="0"/>
        <v>-0.15384615384615385</v>
      </c>
    </row>
    <row r="26" spans="1:17" ht="15" customHeight="1">
      <c r="A26" s="13"/>
      <c r="B26" s="8" t="s">
        <v>143</v>
      </c>
      <c r="C26" s="18">
        <v>59</v>
      </c>
      <c r="D26" s="18">
        <v>13</v>
      </c>
      <c r="E26" s="6"/>
      <c r="F26" s="6"/>
      <c r="G26" s="13"/>
      <c r="H26" s="8" t="s">
        <v>143</v>
      </c>
      <c r="I26" s="14">
        <f t="shared" si="0"/>
        <v>-0.19178082191780821</v>
      </c>
      <c r="J26" s="14">
        <f t="shared" si="0"/>
        <v>0.30000000000000004</v>
      </c>
      <c r="L26" s="80" t="s">
        <v>416</v>
      </c>
    </row>
    <row r="27" spans="1:17" ht="15" customHeight="1">
      <c r="A27" s="13"/>
      <c r="B27" s="8" t="s">
        <v>144</v>
      </c>
      <c r="C27" s="18">
        <v>57</v>
      </c>
      <c r="D27" s="18">
        <v>14</v>
      </c>
      <c r="E27" s="6"/>
      <c r="F27" s="6"/>
      <c r="G27" s="13"/>
      <c r="H27" s="8" t="s">
        <v>144</v>
      </c>
      <c r="I27" s="14">
        <f t="shared" si="0"/>
        <v>-0.14925373134328357</v>
      </c>
      <c r="J27" s="14">
        <f t="shared" si="0"/>
        <v>0.39999999999999991</v>
      </c>
      <c r="L27" s="85" t="s">
        <v>418</v>
      </c>
      <c r="M27" s="85"/>
      <c r="N27" s="85"/>
      <c r="O27" s="85"/>
      <c r="P27" s="85"/>
      <c r="Q27" s="85"/>
    </row>
    <row r="28" spans="1:17" ht="15" customHeight="1">
      <c r="A28" s="13"/>
      <c r="B28" s="8" t="s">
        <v>145</v>
      </c>
      <c r="C28" s="18">
        <v>64</v>
      </c>
      <c r="D28" s="18">
        <v>15</v>
      </c>
      <c r="E28" s="6"/>
      <c r="F28" s="6"/>
      <c r="G28" s="13"/>
      <c r="H28" s="8" t="s">
        <v>145</v>
      </c>
      <c r="I28" s="14">
        <f t="shared" si="0"/>
        <v>-0.12328767123287676</v>
      </c>
      <c r="J28" s="14">
        <f t="shared" si="0"/>
        <v>0.36363636363636354</v>
      </c>
      <c r="L28" s="85"/>
      <c r="M28" s="85"/>
      <c r="N28" s="85"/>
      <c r="O28" s="85"/>
      <c r="P28" s="85"/>
      <c r="Q28" s="85"/>
    </row>
    <row r="29" spans="1:17" ht="15" customHeight="1">
      <c r="A29" s="13"/>
      <c r="B29" s="8" t="s">
        <v>146</v>
      </c>
      <c r="C29" s="18">
        <v>63</v>
      </c>
      <c r="D29" s="18">
        <v>13</v>
      </c>
      <c r="E29" s="6"/>
      <c r="F29" s="6"/>
      <c r="G29" s="13"/>
      <c r="H29" s="8" t="s">
        <v>146</v>
      </c>
      <c r="I29" s="14">
        <f t="shared" si="0"/>
        <v>-0.20253164556962022</v>
      </c>
      <c r="J29" s="14">
        <f t="shared" si="0"/>
        <v>0</v>
      </c>
      <c r="L29" s="85"/>
      <c r="M29" s="85"/>
      <c r="N29" s="85"/>
      <c r="O29" s="85"/>
      <c r="P29" s="85"/>
      <c r="Q29" s="85"/>
    </row>
    <row r="30" spans="1:17" ht="15" customHeight="1">
      <c r="A30" s="13"/>
      <c r="B30" s="8" t="s">
        <v>147</v>
      </c>
      <c r="C30" s="18">
        <v>59</v>
      </c>
      <c r="D30" s="18">
        <v>9</v>
      </c>
      <c r="E30" s="6"/>
      <c r="F30" s="6"/>
      <c r="G30" s="13"/>
      <c r="H30" s="8" t="s">
        <v>147</v>
      </c>
      <c r="I30" s="14">
        <f t="shared" si="0"/>
        <v>-0.20270270270270274</v>
      </c>
      <c r="J30" s="14">
        <f t="shared" si="0"/>
        <v>-0.4</v>
      </c>
      <c r="L30" s="89" t="s">
        <v>890</v>
      </c>
      <c r="M30" s="86"/>
      <c r="N30" s="86"/>
      <c r="O30" s="86"/>
      <c r="P30" s="86"/>
      <c r="Q30" s="86"/>
    </row>
    <row r="31" spans="1:17" ht="15" customHeight="1">
      <c r="A31" s="13"/>
      <c r="B31" s="8" t="s">
        <v>148</v>
      </c>
      <c r="C31" s="18">
        <v>53</v>
      </c>
      <c r="D31" s="18">
        <v>9</v>
      </c>
      <c r="E31" s="6"/>
      <c r="F31" s="6"/>
      <c r="G31" s="13"/>
      <c r="H31" s="8" t="s">
        <v>148</v>
      </c>
      <c r="I31" s="14">
        <f t="shared" si="0"/>
        <v>-0.29333333333333333</v>
      </c>
      <c r="J31" s="14">
        <f t="shared" si="0"/>
        <v>-0.4375</v>
      </c>
    </row>
    <row r="32" spans="1:17" ht="15" customHeight="1">
      <c r="A32" s="13"/>
      <c r="B32" s="8" t="s">
        <v>149</v>
      </c>
      <c r="C32" s="18">
        <v>52</v>
      </c>
      <c r="D32" s="18">
        <v>8</v>
      </c>
      <c r="E32" s="6"/>
      <c r="F32" s="6"/>
      <c r="G32" s="13"/>
      <c r="H32" s="8" t="s">
        <v>149</v>
      </c>
      <c r="I32" s="14">
        <f t="shared" si="0"/>
        <v>-0.23529411764705888</v>
      </c>
      <c r="J32" s="14">
        <f t="shared" si="0"/>
        <v>-0.33333333333333337</v>
      </c>
    </row>
    <row r="33" spans="1:13" ht="15" customHeight="1">
      <c r="A33" s="13"/>
      <c r="B33" s="8" t="s">
        <v>150</v>
      </c>
      <c r="C33" s="18">
        <v>62</v>
      </c>
      <c r="D33" s="18">
        <v>9</v>
      </c>
      <c r="E33" s="6"/>
      <c r="F33" s="6"/>
      <c r="G33" s="13"/>
      <c r="H33" s="8" t="s">
        <v>150</v>
      </c>
      <c r="I33" s="14">
        <f t="shared" si="0"/>
        <v>-0.10144927536231885</v>
      </c>
      <c r="J33" s="14">
        <f t="shared" si="0"/>
        <v>-0.30769230769230771</v>
      </c>
    </row>
    <row r="34" spans="1:13" ht="15" customHeight="1">
      <c r="A34" s="13"/>
      <c r="B34" s="8" t="s">
        <v>151</v>
      </c>
      <c r="C34" s="18">
        <v>64</v>
      </c>
      <c r="D34" s="18">
        <v>10</v>
      </c>
      <c r="E34" s="6"/>
      <c r="F34" s="6"/>
      <c r="G34" s="13"/>
      <c r="H34" s="8" t="s">
        <v>151</v>
      </c>
      <c r="I34" s="14">
        <f t="shared" si="0"/>
        <v>-0.16883116883116878</v>
      </c>
      <c r="J34" s="14">
        <f t="shared" si="0"/>
        <v>-0.16666666666666663</v>
      </c>
    </row>
    <row r="35" spans="1:13">
      <c r="A35" s="13"/>
      <c r="B35" s="8" t="s">
        <v>152</v>
      </c>
      <c r="C35" s="18">
        <v>99</v>
      </c>
      <c r="D35" s="18">
        <v>18</v>
      </c>
      <c r="E35" s="6"/>
      <c r="F35" s="6"/>
      <c r="G35" s="13"/>
      <c r="H35" s="8" t="s">
        <v>152</v>
      </c>
      <c r="I35" s="14">
        <f t="shared" si="0"/>
        <v>-9.1743119266055051E-2</v>
      </c>
      <c r="J35" s="14">
        <f t="shared" si="0"/>
        <v>-9.9999999999999978E-2</v>
      </c>
    </row>
    <row r="36" spans="1:13">
      <c r="A36" s="13">
        <v>2019</v>
      </c>
      <c r="B36" s="8" t="s">
        <v>141</v>
      </c>
      <c r="C36" s="18">
        <v>63</v>
      </c>
      <c r="D36" s="18">
        <v>12</v>
      </c>
      <c r="E36" s="6"/>
      <c r="F36" s="6"/>
      <c r="G36" s="12" t="s">
        <v>870</v>
      </c>
      <c r="H36" s="8" t="s">
        <v>141</v>
      </c>
      <c r="I36" s="14">
        <f t="shared" si="0"/>
        <v>-4.5454545454545414E-2</v>
      </c>
      <c r="J36" s="14">
        <f t="shared" si="0"/>
        <v>-0.1428571428571429</v>
      </c>
    </row>
    <row r="37" spans="1:13">
      <c r="A37" s="13"/>
      <c r="B37" s="8" t="s">
        <v>142</v>
      </c>
      <c r="C37" s="18">
        <v>59</v>
      </c>
      <c r="D37" s="18">
        <v>10</v>
      </c>
      <c r="E37" s="6"/>
      <c r="F37" s="6"/>
      <c r="G37" s="15"/>
      <c r="H37" s="8" t="s">
        <v>142</v>
      </c>
      <c r="I37" s="14">
        <f t="shared" si="0"/>
        <v>0.17999999999999994</v>
      </c>
      <c r="J37" s="14">
        <f t="shared" si="0"/>
        <v>-9.0909090909090939E-2</v>
      </c>
    </row>
    <row r="38" spans="1:13">
      <c r="A38" s="13"/>
      <c r="B38" s="8" t="s">
        <v>143</v>
      </c>
      <c r="C38" s="18">
        <v>68</v>
      </c>
      <c r="D38" s="18">
        <v>8</v>
      </c>
      <c r="E38" s="6"/>
      <c r="F38" s="6"/>
      <c r="G38" s="15"/>
      <c r="H38" s="8" t="s">
        <v>143</v>
      </c>
      <c r="I38" s="14">
        <f t="shared" si="0"/>
        <v>0.15254237288135597</v>
      </c>
      <c r="J38" s="14">
        <f t="shared" si="0"/>
        <v>-0.38461538461538458</v>
      </c>
    </row>
    <row r="39" spans="1:13">
      <c r="A39" s="13"/>
      <c r="B39" s="8" t="s">
        <v>144</v>
      </c>
      <c r="C39" s="18">
        <v>59</v>
      </c>
      <c r="D39" s="18">
        <v>8</v>
      </c>
      <c r="E39" s="6"/>
      <c r="F39" s="6"/>
      <c r="G39" s="15"/>
      <c r="H39" s="8" t="s">
        <v>144</v>
      </c>
      <c r="I39" s="14">
        <f t="shared" si="0"/>
        <v>3.5087719298245723E-2</v>
      </c>
      <c r="J39" s="14">
        <f t="shared" si="0"/>
        <v>-0.4285714285714286</v>
      </c>
      <c r="K39" s="88"/>
      <c r="L39" s="87"/>
      <c r="M39" s="87"/>
    </row>
    <row r="40" spans="1:13">
      <c r="A40" s="13"/>
      <c r="B40" s="8" t="s">
        <v>145</v>
      </c>
      <c r="C40" s="18">
        <v>67</v>
      </c>
      <c r="D40" s="18">
        <v>11</v>
      </c>
      <c r="E40" s="6"/>
      <c r="F40" s="6"/>
      <c r="G40" s="15"/>
      <c r="H40" s="8" t="s">
        <v>145</v>
      </c>
      <c r="I40" s="14">
        <f t="shared" ref="I40:J55" si="1">C40/C28-1</f>
        <v>4.6875E-2</v>
      </c>
      <c r="J40" s="14">
        <f t="shared" si="1"/>
        <v>-0.26666666666666672</v>
      </c>
      <c r="L40" s="88"/>
      <c r="M40" s="88"/>
    </row>
    <row r="41" spans="1:13">
      <c r="A41" s="13"/>
      <c r="B41" s="8" t="s">
        <v>146</v>
      </c>
      <c r="C41" s="18">
        <v>60</v>
      </c>
      <c r="D41" s="18">
        <v>9</v>
      </c>
      <c r="E41" s="6"/>
      <c r="F41" s="6"/>
      <c r="G41" s="15"/>
      <c r="H41" s="8" t="s">
        <v>146</v>
      </c>
      <c r="I41" s="14">
        <f t="shared" si="1"/>
        <v>-4.7619047619047672E-2</v>
      </c>
      <c r="J41" s="14">
        <f t="shared" si="1"/>
        <v>-0.30769230769230771</v>
      </c>
    </row>
    <row r="42" spans="1:13">
      <c r="A42" s="13"/>
      <c r="B42" s="8" t="s">
        <v>147</v>
      </c>
      <c r="C42" s="18">
        <v>61</v>
      </c>
      <c r="D42" s="18">
        <v>8</v>
      </c>
      <c r="E42" s="6"/>
      <c r="F42" s="6"/>
      <c r="G42" s="15"/>
      <c r="H42" s="8" t="s">
        <v>147</v>
      </c>
      <c r="I42" s="14">
        <f t="shared" si="1"/>
        <v>3.3898305084745672E-2</v>
      </c>
      <c r="J42" s="14">
        <f t="shared" si="1"/>
        <v>-0.11111111111111116</v>
      </c>
    </row>
    <row r="43" spans="1:13">
      <c r="A43" s="13"/>
      <c r="B43" s="8" t="s">
        <v>148</v>
      </c>
      <c r="C43" s="18">
        <v>61</v>
      </c>
      <c r="D43" s="18">
        <v>9</v>
      </c>
      <c r="E43" s="6"/>
      <c r="F43" s="6"/>
      <c r="G43" s="15"/>
      <c r="H43" s="8" t="s">
        <v>148</v>
      </c>
      <c r="I43" s="14">
        <f t="shared" si="1"/>
        <v>0.15094339622641506</v>
      </c>
      <c r="J43" s="14">
        <f t="shared" si="1"/>
        <v>0</v>
      </c>
    </row>
    <row r="44" spans="1:13">
      <c r="A44" s="13"/>
      <c r="B44" s="8" t="s">
        <v>149</v>
      </c>
      <c r="C44" s="18">
        <v>54</v>
      </c>
      <c r="D44" s="18">
        <v>8</v>
      </c>
      <c r="E44" s="6"/>
      <c r="F44" s="6"/>
      <c r="G44" s="15"/>
      <c r="H44" s="8" t="s">
        <v>149</v>
      </c>
      <c r="I44" s="14">
        <f t="shared" si="1"/>
        <v>3.8461538461538547E-2</v>
      </c>
      <c r="J44" s="14">
        <f t="shared" si="1"/>
        <v>0</v>
      </c>
    </row>
    <row r="45" spans="1:13">
      <c r="A45" s="13"/>
      <c r="B45" s="8" t="s">
        <v>150</v>
      </c>
      <c r="C45" s="18">
        <v>61</v>
      </c>
      <c r="D45" s="18">
        <v>9</v>
      </c>
      <c r="E45" s="6"/>
      <c r="F45" s="6"/>
      <c r="G45" s="15"/>
      <c r="H45" s="8" t="s">
        <v>150</v>
      </c>
      <c r="I45" s="14">
        <f t="shared" si="1"/>
        <v>-1.6129032258064502E-2</v>
      </c>
      <c r="J45" s="14">
        <f t="shared" si="1"/>
        <v>0</v>
      </c>
    </row>
    <row r="46" spans="1:13">
      <c r="A46" s="13"/>
      <c r="B46" s="8" t="s">
        <v>151</v>
      </c>
      <c r="C46" s="18">
        <v>57</v>
      </c>
      <c r="D46" s="18">
        <v>7</v>
      </c>
      <c r="E46" s="6"/>
      <c r="F46" s="6"/>
      <c r="G46" s="15"/>
      <c r="H46" s="8" t="s">
        <v>151</v>
      </c>
      <c r="I46" s="14">
        <f t="shared" si="1"/>
        <v>-0.109375</v>
      </c>
      <c r="J46" s="14">
        <f t="shared" si="1"/>
        <v>-0.30000000000000004</v>
      </c>
    </row>
    <row r="47" spans="1:13">
      <c r="A47" s="13"/>
      <c r="B47" s="8" t="s">
        <v>152</v>
      </c>
      <c r="C47" s="18">
        <v>79</v>
      </c>
      <c r="D47" s="18">
        <v>9</v>
      </c>
      <c r="E47" s="6"/>
      <c r="F47" s="6"/>
      <c r="G47" s="16"/>
      <c r="H47" s="8" t="s">
        <v>152</v>
      </c>
      <c r="I47" s="14">
        <f t="shared" si="1"/>
        <v>-0.20202020202020199</v>
      </c>
      <c r="J47" s="14">
        <f t="shared" si="1"/>
        <v>-0.5</v>
      </c>
    </row>
    <row r="48" spans="1:13">
      <c r="A48" s="13">
        <v>2020</v>
      </c>
      <c r="B48" s="8" t="s">
        <v>141</v>
      </c>
      <c r="C48" s="18">
        <v>66</v>
      </c>
      <c r="D48" s="18">
        <v>8</v>
      </c>
      <c r="E48" s="6"/>
      <c r="F48" s="6"/>
      <c r="G48" s="12" t="s">
        <v>868</v>
      </c>
      <c r="H48" s="8" t="s">
        <v>141</v>
      </c>
      <c r="I48" s="14">
        <f t="shared" si="1"/>
        <v>4.7619047619047672E-2</v>
      </c>
      <c r="J48" s="14">
        <f t="shared" si="1"/>
        <v>-0.33333333333333337</v>
      </c>
    </row>
    <row r="49" spans="1:10">
      <c r="A49" s="13"/>
      <c r="B49" s="8" t="s">
        <v>142</v>
      </c>
      <c r="C49" s="18">
        <v>52</v>
      </c>
      <c r="D49" s="18">
        <v>7</v>
      </c>
      <c r="E49" s="6"/>
      <c r="F49" s="6"/>
      <c r="G49" s="15"/>
      <c r="H49" s="8" t="s">
        <v>142</v>
      </c>
      <c r="I49" s="14">
        <f t="shared" si="1"/>
        <v>-0.11864406779661019</v>
      </c>
      <c r="J49" s="14">
        <f t="shared" si="1"/>
        <v>-0.30000000000000004</v>
      </c>
    </row>
    <row r="50" spans="1:10">
      <c r="A50" s="13"/>
      <c r="B50" s="8" t="s">
        <v>143</v>
      </c>
      <c r="C50" s="18">
        <v>51</v>
      </c>
      <c r="D50" s="18">
        <v>6</v>
      </c>
      <c r="E50" s="6"/>
      <c r="F50" s="6"/>
      <c r="G50" s="15"/>
      <c r="H50" s="8" t="s">
        <v>143</v>
      </c>
      <c r="I50" s="14">
        <f t="shared" si="1"/>
        <v>-0.25</v>
      </c>
      <c r="J50" s="14">
        <f t="shared" si="1"/>
        <v>-0.25</v>
      </c>
    </row>
    <row r="51" spans="1:10">
      <c r="A51" s="13"/>
      <c r="B51" s="8" t="s">
        <v>144</v>
      </c>
      <c r="C51" s="18">
        <v>37</v>
      </c>
      <c r="D51" s="18">
        <v>5</v>
      </c>
      <c r="E51" s="6"/>
      <c r="F51" s="6"/>
      <c r="G51" s="15"/>
      <c r="H51" s="8" t="s">
        <v>144</v>
      </c>
      <c r="I51" s="14">
        <f t="shared" si="1"/>
        <v>-0.3728813559322034</v>
      </c>
      <c r="J51" s="14">
        <f t="shared" si="1"/>
        <v>-0.375</v>
      </c>
    </row>
    <row r="52" spans="1:10">
      <c r="A52" s="13"/>
      <c r="B52" s="8" t="s">
        <v>145</v>
      </c>
      <c r="C52" s="18">
        <v>43</v>
      </c>
      <c r="D52" s="18">
        <v>6</v>
      </c>
      <c r="E52" s="6"/>
      <c r="F52" s="6"/>
      <c r="G52" s="15"/>
      <c r="H52" s="8" t="s">
        <v>145</v>
      </c>
      <c r="I52" s="14">
        <f t="shared" si="1"/>
        <v>-0.35820895522388063</v>
      </c>
      <c r="J52" s="14">
        <f t="shared" si="1"/>
        <v>-0.45454545454545459</v>
      </c>
    </row>
    <row r="53" spans="1:10">
      <c r="A53" s="13"/>
      <c r="B53" s="8" t="s">
        <v>146</v>
      </c>
      <c r="C53" s="18">
        <v>47</v>
      </c>
      <c r="D53" s="18">
        <v>7</v>
      </c>
      <c r="E53" s="6"/>
      <c r="F53" s="6"/>
      <c r="G53" s="15"/>
      <c r="H53" s="8" t="s">
        <v>146</v>
      </c>
      <c r="I53" s="14">
        <f t="shared" si="1"/>
        <v>-0.21666666666666667</v>
      </c>
      <c r="J53" s="14">
        <f t="shared" si="1"/>
        <v>-0.22222222222222221</v>
      </c>
    </row>
    <row r="54" spans="1:10">
      <c r="A54" s="13"/>
      <c r="B54" s="8" t="s">
        <v>147</v>
      </c>
      <c r="C54" s="18">
        <v>44</v>
      </c>
      <c r="D54" s="18">
        <v>7</v>
      </c>
      <c r="E54" s="6"/>
      <c r="F54" s="6"/>
      <c r="G54" s="15"/>
      <c r="H54" s="8" t="s">
        <v>147</v>
      </c>
      <c r="I54" s="14">
        <f t="shared" si="1"/>
        <v>-0.27868852459016391</v>
      </c>
      <c r="J54" s="14">
        <f t="shared" si="1"/>
        <v>-0.125</v>
      </c>
    </row>
    <row r="55" spans="1:10">
      <c r="A55" s="13"/>
      <c r="B55" s="8" t="s">
        <v>148</v>
      </c>
      <c r="C55" s="18">
        <v>47</v>
      </c>
      <c r="D55" s="18">
        <v>9</v>
      </c>
      <c r="E55" s="6"/>
      <c r="F55" s="6"/>
      <c r="G55" s="15"/>
      <c r="H55" s="8" t="s">
        <v>148</v>
      </c>
      <c r="I55" s="14">
        <f t="shared" si="1"/>
        <v>-0.22950819672131151</v>
      </c>
      <c r="J55" s="14">
        <f t="shared" si="1"/>
        <v>0</v>
      </c>
    </row>
    <row r="56" spans="1:10">
      <c r="A56" s="13"/>
      <c r="B56" s="8" t="s">
        <v>149</v>
      </c>
      <c r="C56" s="18">
        <v>44</v>
      </c>
      <c r="D56" s="18">
        <v>8</v>
      </c>
      <c r="E56" s="6"/>
      <c r="F56" s="6"/>
      <c r="G56" s="15"/>
      <c r="H56" s="8" t="s">
        <v>149</v>
      </c>
      <c r="I56" s="14">
        <f t="shared" ref="I56:J65" si="2">C56/C44-1</f>
        <v>-0.18518518518518523</v>
      </c>
      <c r="J56" s="14">
        <f t="shared" si="2"/>
        <v>0</v>
      </c>
    </row>
    <row r="57" spans="1:10">
      <c r="A57" s="13"/>
      <c r="B57" s="8" t="s">
        <v>150</v>
      </c>
      <c r="C57" s="18">
        <v>44</v>
      </c>
      <c r="D57" s="18">
        <v>9</v>
      </c>
      <c r="E57" s="6"/>
      <c r="F57" s="6"/>
      <c r="G57" s="15"/>
      <c r="H57" s="8" t="s">
        <v>150</v>
      </c>
      <c r="I57" s="14">
        <f t="shared" si="2"/>
        <v>-0.27868852459016391</v>
      </c>
      <c r="J57" s="14">
        <f t="shared" si="2"/>
        <v>0</v>
      </c>
    </row>
    <row r="58" spans="1:10">
      <c r="A58" s="13"/>
      <c r="B58" s="8" t="s">
        <v>151</v>
      </c>
      <c r="C58" s="18">
        <v>43</v>
      </c>
      <c r="D58" s="18">
        <v>7</v>
      </c>
      <c r="E58" s="6"/>
      <c r="F58" s="6"/>
      <c r="G58" s="15"/>
      <c r="H58" s="8" t="s">
        <v>151</v>
      </c>
      <c r="I58" s="14">
        <f t="shared" si="2"/>
        <v>-0.24561403508771928</v>
      </c>
      <c r="J58" s="14">
        <f t="shared" si="2"/>
        <v>0</v>
      </c>
    </row>
    <row r="59" spans="1:10">
      <c r="A59" s="13"/>
      <c r="B59" s="8" t="s">
        <v>152</v>
      </c>
      <c r="C59" s="18">
        <v>64</v>
      </c>
      <c r="D59" s="18">
        <v>7</v>
      </c>
      <c r="E59" s="6"/>
      <c r="F59" s="6"/>
      <c r="G59" s="16"/>
      <c r="H59" s="8" t="s">
        <v>152</v>
      </c>
      <c r="I59" s="14">
        <f t="shared" si="2"/>
        <v>-0.189873417721519</v>
      </c>
      <c r="J59" s="14">
        <f t="shared" si="2"/>
        <v>-0.22222222222222221</v>
      </c>
    </row>
    <row r="60" spans="1:10">
      <c r="A60" s="12">
        <v>2021</v>
      </c>
      <c r="B60" s="8" t="s">
        <v>141</v>
      </c>
      <c r="C60" s="9">
        <v>43</v>
      </c>
      <c r="D60" s="9">
        <v>5</v>
      </c>
      <c r="E60" s="6"/>
      <c r="F60" s="6"/>
      <c r="G60" s="12" t="s">
        <v>869</v>
      </c>
      <c r="H60" s="8" t="s">
        <v>141</v>
      </c>
      <c r="I60" s="14">
        <f t="shared" si="2"/>
        <v>-0.34848484848484851</v>
      </c>
      <c r="J60" s="14">
        <f t="shared" si="2"/>
        <v>-0.375</v>
      </c>
    </row>
    <row r="61" spans="1:10">
      <c r="A61" s="15"/>
      <c r="B61" s="8" t="s">
        <v>142</v>
      </c>
      <c r="C61" s="9">
        <v>39</v>
      </c>
      <c r="D61" s="9">
        <v>4</v>
      </c>
      <c r="E61" s="6"/>
      <c r="F61" s="6"/>
      <c r="G61" s="15"/>
      <c r="H61" s="8" t="s">
        <v>142</v>
      </c>
      <c r="I61" s="14">
        <f t="shared" si="2"/>
        <v>-0.25</v>
      </c>
      <c r="J61" s="14">
        <f t="shared" si="2"/>
        <v>-0.4285714285714286</v>
      </c>
    </row>
    <row r="62" spans="1:10">
      <c r="A62" s="15"/>
      <c r="B62" s="8" t="s">
        <v>143</v>
      </c>
      <c r="C62" s="9">
        <v>43</v>
      </c>
      <c r="D62" s="9">
        <v>5</v>
      </c>
      <c r="E62" s="6"/>
      <c r="F62" s="6"/>
      <c r="G62" s="15"/>
      <c r="H62" s="8" t="s">
        <v>143</v>
      </c>
      <c r="I62" s="14">
        <f t="shared" si="2"/>
        <v>-0.15686274509803921</v>
      </c>
      <c r="J62" s="14">
        <f t="shared" si="2"/>
        <v>-0.16666666666666663</v>
      </c>
    </row>
    <row r="63" spans="1:10">
      <c r="A63" s="15"/>
      <c r="B63" s="8" t="s">
        <v>144</v>
      </c>
      <c r="C63" s="9">
        <v>45</v>
      </c>
      <c r="D63" s="9">
        <v>7</v>
      </c>
      <c r="E63" s="6"/>
      <c r="F63" s="6"/>
      <c r="G63" s="15"/>
      <c r="H63" s="8" t="s">
        <v>144</v>
      </c>
      <c r="I63" s="14">
        <f t="shared" si="2"/>
        <v>0.21621621621621623</v>
      </c>
      <c r="J63" s="14">
        <f t="shared" si="2"/>
        <v>0.39999999999999991</v>
      </c>
    </row>
    <row r="64" spans="1:10">
      <c r="A64" s="15"/>
      <c r="B64" s="8" t="s">
        <v>145</v>
      </c>
      <c r="C64" s="9">
        <v>48</v>
      </c>
      <c r="D64" s="9">
        <v>4</v>
      </c>
      <c r="E64" s="6"/>
      <c r="F64" s="6"/>
      <c r="G64" s="15"/>
      <c r="H64" s="8" t="s">
        <v>145</v>
      </c>
      <c r="I64" s="14">
        <f t="shared" si="2"/>
        <v>0.11627906976744184</v>
      </c>
      <c r="J64" s="14">
        <f t="shared" si="2"/>
        <v>-0.33333333333333337</v>
      </c>
    </row>
    <row r="65" spans="1:10">
      <c r="A65" s="15"/>
      <c r="B65" s="8" t="s">
        <v>146</v>
      </c>
      <c r="C65" s="9">
        <v>47</v>
      </c>
      <c r="D65" s="9">
        <v>8</v>
      </c>
      <c r="E65" s="6"/>
      <c r="F65" s="6"/>
      <c r="G65" s="15"/>
      <c r="H65" s="8" t="s">
        <v>146</v>
      </c>
      <c r="I65" s="14">
        <f t="shared" si="2"/>
        <v>0</v>
      </c>
      <c r="J65" s="14">
        <f t="shared" si="2"/>
        <v>0.14285714285714279</v>
      </c>
    </row>
    <row r="66" spans="1:10">
      <c r="A66" s="15"/>
      <c r="B66" s="8" t="s">
        <v>147</v>
      </c>
      <c r="C66" s="9"/>
      <c r="D66" s="9"/>
      <c r="E66" s="6"/>
      <c r="F66" s="6"/>
      <c r="G66" s="15"/>
      <c r="H66" s="8" t="s">
        <v>147</v>
      </c>
      <c r="I66" s="14"/>
      <c r="J66" s="14"/>
    </row>
    <row r="67" spans="1:10">
      <c r="A67" s="15"/>
      <c r="B67" s="8" t="s">
        <v>148</v>
      </c>
      <c r="C67" s="9"/>
      <c r="D67" s="9"/>
      <c r="E67" s="6"/>
      <c r="F67" s="6"/>
      <c r="G67" s="15"/>
      <c r="H67" s="8" t="s">
        <v>148</v>
      </c>
      <c r="I67" s="14"/>
      <c r="J67" s="14"/>
    </row>
    <row r="68" spans="1:10">
      <c r="A68" s="15"/>
      <c r="B68" s="8" t="s">
        <v>149</v>
      </c>
      <c r="C68" s="9"/>
      <c r="D68" s="9"/>
      <c r="E68" s="6"/>
      <c r="F68" s="6"/>
      <c r="G68" s="15"/>
      <c r="H68" s="8" t="s">
        <v>149</v>
      </c>
      <c r="I68" s="14"/>
      <c r="J68" s="14"/>
    </row>
    <row r="69" spans="1:10">
      <c r="A69" s="15"/>
      <c r="B69" s="8" t="s">
        <v>150</v>
      </c>
      <c r="C69" s="9"/>
      <c r="D69" s="9"/>
      <c r="E69" s="6"/>
      <c r="F69" s="6"/>
      <c r="G69" s="15"/>
      <c r="H69" s="8" t="s">
        <v>150</v>
      </c>
      <c r="I69" s="14"/>
      <c r="J69" s="14"/>
    </row>
    <row r="70" spans="1:10">
      <c r="A70" s="15"/>
      <c r="B70" s="8" t="s">
        <v>151</v>
      </c>
      <c r="C70" s="9"/>
      <c r="D70" s="9"/>
      <c r="E70" s="6"/>
      <c r="F70" s="6"/>
      <c r="G70" s="15"/>
      <c r="H70" s="8" t="s">
        <v>151</v>
      </c>
      <c r="I70" s="14"/>
      <c r="J70" s="14"/>
    </row>
    <row r="71" spans="1:10">
      <c r="A71" s="16"/>
      <c r="B71" s="8" t="s">
        <v>152</v>
      </c>
      <c r="C71" s="9"/>
      <c r="D71" s="9"/>
      <c r="E71" s="6"/>
      <c r="F71" s="6"/>
      <c r="G71" s="16"/>
      <c r="H71" s="8" t="s">
        <v>152</v>
      </c>
      <c r="I71" s="14"/>
      <c r="J71" s="14"/>
    </row>
  </sheetData>
  <mergeCells count="11">
    <mergeCell ref="A60:A71"/>
    <mergeCell ref="G60:G71"/>
    <mergeCell ref="H1:I1"/>
    <mergeCell ref="A12:A23"/>
    <mergeCell ref="A24:A35"/>
    <mergeCell ref="G24:G35"/>
    <mergeCell ref="L27:Q29"/>
    <mergeCell ref="A36:A47"/>
    <mergeCell ref="G36:G47"/>
    <mergeCell ref="A48:A59"/>
    <mergeCell ref="G48:G59"/>
  </mergeCells>
  <hyperlinks>
    <hyperlink ref="H1:I1" location="Index!A1" display="Regresar al Índice" xr:uid="{00000000-0004-0000-AA00-000000000000}"/>
  </hyperlinks>
  <pageMargins left="0.7" right="0.7" top="0.75" bottom="0.75" header="0.3" footer="0.3"/>
  <pageSetup orientation="portrait" horizontalDpi="4294967295" verticalDpi="4294967295"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65"/>
  <dimension ref="A1:Q69"/>
  <sheetViews>
    <sheetView zoomScale="106" zoomScaleNormal="106" workbookViewId="0">
      <selection activeCell="I2" sqref="I2"/>
    </sheetView>
  </sheetViews>
  <sheetFormatPr baseColWidth="10" defaultColWidth="11.42578125" defaultRowHeight="12"/>
  <cols>
    <col min="1" max="1" width="5.7109375" style="80" customWidth="1"/>
    <col min="2" max="2" width="8.140625" style="80" customWidth="1"/>
    <col min="3" max="16384" width="11.42578125" style="80"/>
  </cols>
  <sheetData>
    <row r="1" spans="1:10" ht="15">
      <c r="A1" s="1" t="s">
        <v>1925</v>
      </c>
      <c r="H1" s="688" t="s">
        <v>38</v>
      </c>
      <c r="I1" s="688"/>
    </row>
    <row r="2" spans="1:10">
      <c r="A2" s="81" t="s">
        <v>416</v>
      </c>
      <c r="I2" s="82"/>
    </row>
    <row r="4" spans="1:10">
      <c r="A4" s="83" t="s">
        <v>861</v>
      </c>
    </row>
    <row r="5" spans="1:10">
      <c r="A5" s="83" t="s">
        <v>863</v>
      </c>
    </row>
    <row r="6" spans="1:10">
      <c r="A6" s="84" t="s">
        <v>864</v>
      </c>
    </row>
    <row r="8" spans="1:10" ht="15" customHeight="1"/>
    <row r="9" spans="1:10" ht="15" customHeight="1">
      <c r="A9" s="5" t="s">
        <v>865</v>
      </c>
      <c r="B9" s="5" t="s">
        <v>419</v>
      </c>
      <c r="C9" s="5" t="s">
        <v>1</v>
      </c>
      <c r="D9" s="5" t="s">
        <v>0</v>
      </c>
      <c r="E9" s="6"/>
      <c r="F9" s="6"/>
      <c r="G9" s="6"/>
      <c r="H9" s="6"/>
      <c r="I9" s="6"/>
      <c r="J9" s="6"/>
    </row>
    <row r="10" spans="1:10" ht="15" customHeight="1">
      <c r="A10" s="17">
        <v>2017</v>
      </c>
      <c r="B10" s="8" t="s">
        <v>141</v>
      </c>
      <c r="C10" s="18">
        <v>211</v>
      </c>
      <c r="D10" s="18">
        <v>36</v>
      </c>
      <c r="E10" s="6"/>
      <c r="F10" s="6"/>
      <c r="G10" s="6"/>
      <c r="H10" s="6"/>
      <c r="I10" s="6"/>
      <c r="J10" s="6"/>
    </row>
    <row r="11" spans="1:10" ht="15" customHeight="1">
      <c r="A11" s="17"/>
      <c r="B11" s="8" t="s">
        <v>142</v>
      </c>
      <c r="C11" s="18">
        <v>179</v>
      </c>
      <c r="D11" s="18">
        <v>24</v>
      </c>
      <c r="E11" s="6"/>
      <c r="F11" s="6"/>
      <c r="G11" s="6"/>
      <c r="H11" s="6"/>
      <c r="I11" s="6"/>
      <c r="J11" s="6"/>
    </row>
    <row r="12" spans="1:10" ht="15" customHeight="1">
      <c r="A12" s="17"/>
      <c r="B12" s="8" t="s">
        <v>143</v>
      </c>
      <c r="C12" s="18">
        <v>191</v>
      </c>
      <c r="D12" s="18">
        <v>23</v>
      </c>
      <c r="E12" s="6"/>
      <c r="F12" s="6"/>
      <c r="G12" s="6"/>
      <c r="H12" s="6"/>
      <c r="I12" s="6"/>
      <c r="J12" s="6"/>
    </row>
    <row r="13" spans="1:10" ht="15" customHeight="1">
      <c r="A13" s="17"/>
      <c r="B13" s="8" t="s">
        <v>144</v>
      </c>
      <c r="C13" s="18">
        <v>179</v>
      </c>
      <c r="D13" s="18">
        <v>19</v>
      </c>
      <c r="E13" s="6"/>
      <c r="F13" s="6"/>
      <c r="G13" s="6"/>
      <c r="H13" s="6"/>
      <c r="I13" s="6"/>
      <c r="J13" s="6"/>
    </row>
    <row r="14" spans="1:10" ht="15" customHeight="1">
      <c r="A14" s="17"/>
      <c r="B14" s="8" t="s">
        <v>145</v>
      </c>
      <c r="C14" s="18">
        <v>215</v>
      </c>
      <c r="D14" s="18">
        <v>25</v>
      </c>
      <c r="E14" s="6"/>
      <c r="F14" s="6"/>
      <c r="G14" s="6"/>
      <c r="H14" s="6"/>
      <c r="I14" s="6"/>
      <c r="J14" s="6"/>
    </row>
    <row r="15" spans="1:10" ht="15" customHeight="1">
      <c r="A15" s="17"/>
      <c r="B15" s="8" t="s">
        <v>146</v>
      </c>
      <c r="C15" s="18">
        <v>223</v>
      </c>
      <c r="D15" s="18">
        <v>24</v>
      </c>
      <c r="E15" s="6"/>
      <c r="F15" s="6"/>
      <c r="G15" s="6"/>
      <c r="H15" s="6"/>
      <c r="I15" s="6"/>
      <c r="J15" s="6"/>
    </row>
    <row r="16" spans="1:10" ht="15" customHeight="1">
      <c r="A16" s="17"/>
      <c r="B16" s="8" t="s">
        <v>147</v>
      </c>
      <c r="C16" s="18">
        <v>232</v>
      </c>
      <c r="D16" s="18">
        <v>25</v>
      </c>
      <c r="E16" s="6"/>
      <c r="F16" s="6"/>
      <c r="G16" s="6"/>
      <c r="H16" s="6"/>
      <c r="I16" s="6"/>
      <c r="J16" s="6"/>
    </row>
    <row r="17" spans="1:17" ht="15" customHeight="1">
      <c r="A17" s="17"/>
      <c r="B17" s="8" t="s">
        <v>148</v>
      </c>
      <c r="C17" s="18">
        <v>231</v>
      </c>
      <c r="D17" s="18">
        <v>25</v>
      </c>
      <c r="E17" s="6"/>
      <c r="F17" s="6"/>
      <c r="G17" s="6"/>
      <c r="H17" s="6"/>
      <c r="I17" s="6"/>
      <c r="J17" s="6"/>
    </row>
    <row r="18" spans="1:17" ht="15" customHeight="1">
      <c r="A18" s="17"/>
      <c r="B18" s="8" t="s">
        <v>149</v>
      </c>
      <c r="C18" s="18">
        <v>223</v>
      </c>
      <c r="D18" s="18">
        <v>24</v>
      </c>
      <c r="E18" s="6"/>
      <c r="F18" s="6"/>
      <c r="G18" s="6"/>
      <c r="H18" s="6"/>
      <c r="I18" s="6"/>
      <c r="J18" s="6"/>
    </row>
    <row r="19" spans="1:17" ht="15" customHeight="1">
      <c r="A19" s="17"/>
      <c r="B19" s="8" t="s">
        <v>150</v>
      </c>
      <c r="C19" s="18">
        <v>219</v>
      </c>
      <c r="D19" s="18">
        <v>23</v>
      </c>
      <c r="E19" s="6"/>
      <c r="F19" s="6"/>
      <c r="G19" s="6"/>
      <c r="H19" s="6"/>
      <c r="I19" s="5" t="s">
        <v>1</v>
      </c>
      <c r="J19" s="5" t="s">
        <v>0</v>
      </c>
    </row>
    <row r="20" spans="1:17">
      <c r="A20" s="17"/>
      <c r="B20" s="8" t="s">
        <v>151</v>
      </c>
      <c r="C20" s="18">
        <v>250</v>
      </c>
      <c r="D20" s="18">
        <v>24</v>
      </c>
      <c r="E20" s="6"/>
      <c r="F20" s="6"/>
      <c r="G20" s="13" t="s">
        <v>866</v>
      </c>
      <c r="H20" s="8" t="s">
        <v>141</v>
      </c>
      <c r="I20" s="14">
        <f t="shared" ref="I20:J35" si="0">C22/C10-1</f>
        <v>0.10426540284360186</v>
      </c>
      <c r="J20" s="14">
        <f t="shared" si="0"/>
        <v>-0.30555555555555558</v>
      </c>
    </row>
    <row r="21" spans="1:17" ht="15" customHeight="1">
      <c r="A21" s="17"/>
      <c r="B21" s="8" t="s">
        <v>152</v>
      </c>
      <c r="C21" s="18">
        <v>332</v>
      </c>
      <c r="D21" s="18">
        <v>24</v>
      </c>
      <c r="E21" s="6"/>
      <c r="F21" s="6"/>
      <c r="G21" s="13"/>
      <c r="H21" s="8" t="s">
        <v>142</v>
      </c>
      <c r="I21" s="14">
        <f t="shared" si="0"/>
        <v>0.15642458100558665</v>
      </c>
      <c r="J21" s="14">
        <f t="shared" si="0"/>
        <v>-8.333333333333337E-2</v>
      </c>
      <c r="L21" s="80" t="s">
        <v>416</v>
      </c>
    </row>
    <row r="22" spans="1:17" ht="15" customHeight="1">
      <c r="A22" s="13">
        <v>2018</v>
      </c>
      <c r="B22" s="8" t="s">
        <v>141</v>
      </c>
      <c r="C22" s="18">
        <v>233</v>
      </c>
      <c r="D22" s="18">
        <v>25</v>
      </c>
      <c r="E22" s="6"/>
      <c r="F22" s="6"/>
      <c r="G22" s="13"/>
      <c r="H22" s="8" t="s">
        <v>143</v>
      </c>
      <c r="I22" s="14">
        <f t="shared" si="0"/>
        <v>8.3769633507853491E-2</v>
      </c>
      <c r="J22" s="14">
        <f t="shared" si="0"/>
        <v>-8.6956521739130488E-2</v>
      </c>
      <c r="L22" s="85" t="s">
        <v>418</v>
      </c>
      <c r="M22" s="85"/>
      <c r="N22" s="85"/>
      <c r="O22" s="85"/>
      <c r="P22" s="85"/>
      <c r="Q22" s="85"/>
    </row>
    <row r="23" spans="1:17" ht="15" customHeight="1">
      <c r="A23" s="13"/>
      <c r="B23" s="8" t="s">
        <v>142</v>
      </c>
      <c r="C23" s="18">
        <v>207</v>
      </c>
      <c r="D23" s="18">
        <v>22</v>
      </c>
      <c r="E23" s="6"/>
      <c r="F23" s="6"/>
      <c r="G23" s="13"/>
      <c r="H23" s="8" t="s">
        <v>144</v>
      </c>
      <c r="I23" s="14">
        <f t="shared" si="0"/>
        <v>0.1899441340782122</v>
      </c>
      <c r="J23" s="14">
        <f t="shared" si="0"/>
        <v>0.15789473684210531</v>
      </c>
      <c r="L23" s="85"/>
      <c r="M23" s="85"/>
      <c r="N23" s="85"/>
      <c r="O23" s="85"/>
      <c r="P23" s="85"/>
      <c r="Q23" s="85"/>
    </row>
    <row r="24" spans="1:17" ht="15" customHeight="1">
      <c r="A24" s="13"/>
      <c r="B24" s="8" t="s">
        <v>143</v>
      </c>
      <c r="C24" s="18">
        <v>207</v>
      </c>
      <c r="D24" s="18">
        <v>21</v>
      </c>
      <c r="E24" s="6"/>
      <c r="F24" s="6"/>
      <c r="G24" s="13"/>
      <c r="H24" s="8" t="s">
        <v>145</v>
      </c>
      <c r="I24" s="14">
        <f t="shared" si="0"/>
        <v>-9.7674418604651203E-2</v>
      </c>
      <c r="J24" s="14">
        <f t="shared" si="0"/>
        <v>0.19999999999999996</v>
      </c>
      <c r="L24" s="85"/>
      <c r="M24" s="85"/>
      <c r="N24" s="85"/>
      <c r="O24" s="85"/>
      <c r="P24" s="85"/>
      <c r="Q24" s="85"/>
    </row>
    <row r="25" spans="1:17" ht="15" customHeight="1">
      <c r="A25" s="13"/>
      <c r="B25" s="8" t="s">
        <v>144</v>
      </c>
      <c r="C25" s="18">
        <v>213</v>
      </c>
      <c r="D25" s="18">
        <v>22</v>
      </c>
      <c r="E25" s="6"/>
      <c r="F25" s="6"/>
      <c r="G25" s="13"/>
      <c r="H25" s="8" t="s">
        <v>146</v>
      </c>
      <c r="I25" s="14">
        <f t="shared" si="0"/>
        <v>-8.9686098654708557E-2</v>
      </c>
      <c r="J25" s="14">
        <f t="shared" si="0"/>
        <v>-4.166666666666663E-2</v>
      </c>
      <c r="L25" s="89" t="s">
        <v>890</v>
      </c>
      <c r="M25" s="86"/>
      <c r="N25" s="86"/>
      <c r="O25" s="86"/>
      <c r="P25" s="86"/>
      <c r="Q25" s="86"/>
    </row>
    <row r="26" spans="1:17" ht="15" customHeight="1">
      <c r="A26" s="13"/>
      <c r="B26" s="8" t="s">
        <v>145</v>
      </c>
      <c r="C26" s="18">
        <v>194</v>
      </c>
      <c r="D26" s="18">
        <v>30</v>
      </c>
      <c r="E26" s="6"/>
      <c r="F26" s="6"/>
      <c r="G26" s="13"/>
      <c r="H26" s="8" t="s">
        <v>147</v>
      </c>
      <c r="I26" s="14">
        <f t="shared" si="0"/>
        <v>-0.14224137931034486</v>
      </c>
      <c r="J26" s="14">
        <f t="shared" si="0"/>
        <v>-0.19999999999999996</v>
      </c>
    </row>
    <row r="27" spans="1:17" ht="15" customHeight="1">
      <c r="A27" s="13"/>
      <c r="B27" s="8" t="s">
        <v>146</v>
      </c>
      <c r="C27" s="18">
        <v>203</v>
      </c>
      <c r="D27" s="18">
        <v>23</v>
      </c>
      <c r="E27" s="6"/>
      <c r="F27" s="6"/>
      <c r="G27" s="13"/>
      <c r="H27" s="8" t="s">
        <v>148</v>
      </c>
      <c r="I27" s="14">
        <f t="shared" si="0"/>
        <v>3.8961038961038863E-2</v>
      </c>
      <c r="J27" s="14">
        <f t="shared" si="0"/>
        <v>0.8</v>
      </c>
    </row>
    <row r="28" spans="1:17" ht="15" customHeight="1">
      <c r="A28" s="13"/>
      <c r="B28" s="8" t="s">
        <v>147</v>
      </c>
      <c r="C28" s="18">
        <v>199</v>
      </c>
      <c r="D28" s="18">
        <v>20</v>
      </c>
      <c r="E28" s="6"/>
      <c r="F28" s="6"/>
      <c r="G28" s="13"/>
      <c r="H28" s="8" t="s">
        <v>149</v>
      </c>
      <c r="I28" s="14">
        <f t="shared" si="0"/>
        <v>-0.16143497757847536</v>
      </c>
      <c r="J28" s="14">
        <f t="shared" si="0"/>
        <v>-4.166666666666663E-2</v>
      </c>
    </row>
    <row r="29" spans="1:17" ht="15" customHeight="1">
      <c r="A29" s="13"/>
      <c r="B29" s="8" t="s">
        <v>148</v>
      </c>
      <c r="C29" s="18">
        <v>240</v>
      </c>
      <c r="D29" s="18">
        <v>45</v>
      </c>
      <c r="E29" s="6"/>
      <c r="F29" s="6"/>
      <c r="G29" s="13"/>
      <c r="H29" s="8" t="s">
        <v>150</v>
      </c>
      <c r="I29" s="14">
        <f t="shared" si="0"/>
        <v>-1.3698630136986356E-2</v>
      </c>
      <c r="J29" s="14">
        <f t="shared" si="0"/>
        <v>0.13043478260869557</v>
      </c>
    </row>
    <row r="30" spans="1:17" ht="15" customHeight="1">
      <c r="A30" s="13"/>
      <c r="B30" s="8" t="s">
        <v>149</v>
      </c>
      <c r="C30" s="18">
        <v>187</v>
      </c>
      <c r="D30" s="18">
        <v>23</v>
      </c>
      <c r="E30" s="6"/>
      <c r="F30" s="6"/>
      <c r="G30" s="13"/>
      <c r="H30" s="8" t="s">
        <v>151</v>
      </c>
      <c r="I30" s="14">
        <f t="shared" si="0"/>
        <v>-0.14400000000000002</v>
      </c>
      <c r="J30" s="14">
        <f t="shared" si="0"/>
        <v>0.125</v>
      </c>
    </row>
    <row r="31" spans="1:17">
      <c r="A31" s="13"/>
      <c r="B31" s="8" t="s">
        <v>150</v>
      </c>
      <c r="C31" s="18">
        <v>216</v>
      </c>
      <c r="D31" s="18">
        <v>26</v>
      </c>
      <c r="E31" s="6"/>
      <c r="F31" s="6"/>
      <c r="G31" s="13"/>
      <c r="H31" s="8" t="s">
        <v>152</v>
      </c>
      <c r="I31" s="14">
        <f t="shared" si="0"/>
        <v>-0.18674698795180722</v>
      </c>
      <c r="J31" s="14">
        <f t="shared" si="0"/>
        <v>0.25</v>
      </c>
    </row>
    <row r="32" spans="1:17">
      <c r="A32" s="13"/>
      <c r="B32" s="8" t="s">
        <v>151</v>
      </c>
      <c r="C32" s="18">
        <v>214</v>
      </c>
      <c r="D32" s="18">
        <v>27</v>
      </c>
      <c r="E32" s="6"/>
      <c r="F32" s="6"/>
      <c r="G32" s="12" t="s">
        <v>867</v>
      </c>
      <c r="H32" s="8" t="s">
        <v>141</v>
      </c>
      <c r="I32" s="14">
        <f t="shared" si="0"/>
        <v>-0.11587982832618027</v>
      </c>
      <c r="J32" s="14">
        <f t="shared" si="0"/>
        <v>0.32000000000000006</v>
      </c>
    </row>
    <row r="33" spans="1:14">
      <c r="A33" s="13"/>
      <c r="B33" s="8" t="s">
        <v>152</v>
      </c>
      <c r="C33" s="18">
        <v>270</v>
      </c>
      <c r="D33" s="18">
        <v>30</v>
      </c>
      <c r="E33" s="6"/>
      <c r="F33" s="6"/>
      <c r="G33" s="15"/>
      <c r="H33" s="8" t="s">
        <v>142</v>
      </c>
      <c r="I33" s="14">
        <f t="shared" si="0"/>
        <v>-4.8309178743961345E-2</v>
      </c>
      <c r="J33" s="14">
        <f t="shared" si="0"/>
        <v>0.22727272727272729</v>
      </c>
    </row>
    <row r="34" spans="1:14">
      <c r="A34" s="13">
        <v>2019</v>
      </c>
      <c r="B34" s="8" t="s">
        <v>141</v>
      </c>
      <c r="C34" s="18">
        <v>206</v>
      </c>
      <c r="D34" s="18">
        <v>33</v>
      </c>
      <c r="E34" s="6"/>
      <c r="F34" s="6"/>
      <c r="G34" s="15"/>
      <c r="H34" s="8" t="s">
        <v>143</v>
      </c>
      <c r="I34" s="14">
        <f t="shared" si="0"/>
        <v>-0.12560386473429952</v>
      </c>
      <c r="J34" s="14">
        <f t="shared" si="0"/>
        <v>-4.7619047619047672E-2</v>
      </c>
    </row>
    <row r="35" spans="1:14">
      <c r="A35" s="13"/>
      <c r="B35" s="8" t="s">
        <v>142</v>
      </c>
      <c r="C35" s="18">
        <v>197</v>
      </c>
      <c r="D35" s="18">
        <v>27</v>
      </c>
      <c r="E35" s="19"/>
      <c r="F35" s="6"/>
      <c r="G35" s="15"/>
      <c r="H35" s="8" t="s">
        <v>144</v>
      </c>
      <c r="I35" s="14">
        <f t="shared" si="0"/>
        <v>-0.15492957746478875</v>
      </c>
      <c r="J35" s="14">
        <f t="shared" si="0"/>
        <v>0</v>
      </c>
      <c r="M35" s="87"/>
      <c r="N35" s="87"/>
    </row>
    <row r="36" spans="1:14">
      <c r="A36" s="13"/>
      <c r="B36" s="8" t="s">
        <v>143</v>
      </c>
      <c r="C36" s="18">
        <v>181</v>
      </c>
      <c r="D36" s="18">
        <v>20</v>
      </c>
      <c r="E36" s="6"/>
      <c r="F36" s="6"/>
      <c r="G36" s="15"/>
      <c r="H36" s="8" t="s">
        <v>145</v>
      </c>
      <c r="I36" s="14">
        <f t="shared" ref="I36:J51" si="1">C38/C26-1</f>
        <v>0.19587628865979378</v>
      </c>
      <c r="J36" s="14">
        <f t="shared" si="1"/>
        <v>-9.9999999999999978E-2</v>
      </c>
      <c r="L36" s="88"/>
      <c r="M36" s="88"/>
    </row>
    <row r="37" spans="1:14">
      <c r="A37" s="13"/>
      <c r="B37" s="8" t="s">
        <v>144</v>
      </c>
      <c r="C37" s="18">
        <v>180</v>
      </c>
      <c r="D37" s="18">
        <v>22</v>
      </c>
      <c r="E37" s="6"/>
      <c r="F37" s="6"/>
      <c r="G37" s="15"/>
      <c r="H37" s="8" t="s">
        <v>146</v>
      </c>
      <c r="I37" s="14">
        <f t="shared" si="1"/>
        <v>9.8522167487684831E-2</v>
      </c>
      <c r="J37" s="14">
        <f t="shared" si="1"/>
        <v>4.3478260869565188E-2</v>
      </c>
    </row>
    <row r="38" spans="1:14">
      <c r="A38" s="13"/>
      <c r="B38" s="8" t="s">
        <v>145</v>
      </c>
      <c r="C38" s="18">
        <v>232</v>
      </c>
      <c r="D38" s="18">
        <v>27</v>
      </c>
      <c r="E38" s="6"/>
      <c r="F38" s="6"/>
      <c r="G38" s="15"/>
      <c r="H38" s="8" t="s">
        <v>147</v>
      </c>
      <c r="I38" s="14">
        <f t="shared" si="1"/>
        <v>0.32160804020100509</v>
      </c>
      <c r="J38" s="14">
        <f t="shared" si="1"/>
        <v>0.5</v>
      </c>
    </row>
    <row r="39" spans="1:14">
      <c r="A39" s="13"/>
      <c r="B39" s="8" t="s">
        <v>146</v>
      </c>
      <c r="C39" s="18">
        <v>223</v>
      </c>
      <c r="D39" s="18">
        <v>24</v>
      </c>
      <c r="E39" s="6"/>
      <c r="F39" s="6"/>
      <c r="G39" s="15"/>
      <c r="H39" s="8" t="s">
        <v>148</v>
      </c>
      <c r="I39" s="14">
        <f t="shared" si="1"/>
        <v>-4.1666666666666519E-3</v>
      </c>
      <c r="J39" s="14">
        <f t="shared" si="1"/>
        <v>-0.33333333333333337</v>
      </c>
    </row>
    <row r="40" spans="1:14">
      <c r="A40" s="13"/>
      <c r="B40" s="8" t="s">
        <v>147</v>
      </c>
      <c r="C40" s="18">
        <v>263</v>
      </c>
      <c r="D40" s="18">
        <v>30</v>
      </c>
      <c r="E40" s="6"/>
      <c r="F40" s="6"/>
      <c r="G40" s="15"/>
      <c r="H40" s="8" t="s">
        <v>149</v>
      </c>
      <c r="I40" s="14">
        <f t="shared" si="1"/>
        <v>0.21390374331550799</v>
      </c>
      <c r="J40" s="14">
        <f t="shared" si="1"/>
        <v>0.21739130434782616</v>
      </c>
    </row>
    <row r="41" spans="1:14">
      <c r="A41" s="13"/>
      <c r="B41" s="8" t="s">
        <v>148</v>
      </c>
      <c r="C41" s="18">
        <v>239</v>
      </c>
      <c r="D41" s="18">
        <v>30</v>
      </c>
      <c r="E41" s="6"/>
      <c r="F41" s="6"/>
      <c r="G41" s="15"/>
      <c r="H41" s="8" t="s">
        <v>150</v>
      </c>
      <c r="I41" s="14">
        <f t="shared" si="1"/>
        <v>0.31481481481481488</v>
      </c>
      <c r="J41" s="14">
        <f t="shared" si="1"/>
        <v>0.19230769230769229</v>
      </c>
    </row>
    <row r="42" spans="1:14">
      <c r="A42" s="13"/>
      <c r="B42" s="8" t="s">
        <v>149</v>
      </c>
      <c r="C42" s="18">
        <v>227</v>
      </c>
      <c r="D42" s="18">
        <v>28</v>
      </c>
      <c r="E42" s="6"/>
      <c r="F42" s="6"/>
      <c r="G42" s="15"/>
      <c r="H42" s="8" t="s">
        <v>151</v>
      </c>
      <c r="I42" s="14">
        <f t="shared" si="1"/>
        <v>0.19626168224299056</v>
      </c>
      <c r="J42" s="14">
        <f t="shared" si="1"/>
        <v>3.7037037037036979E-2</v>
      </c>
    </row>
    <row r="43" spans="1:14">
      <c r="A43" s="13"/>
      <c r="B43" s="8" t="s">
        <v>150</v>
      </c>
      <c r="C43" s="18">
        <v>284</v>
      </c>
      <c r="D43" s="18">
        <v>31</v>
      </c>
      <c r="E43" s="6"/>
      <c r="F43" s="6"/>
      <c r="G43" s="16"/>
      <c r="H43" s="8" t="s">
        <v>152</v>
      </c>
      <c r="I43" s="14">
        <f t="shared" si="1"/>
        <v>5.9259259259259345E-2</v>
      </c>
      <c r="J43" s="14">
        <f t="shared" si="1"/>
        <v>-9.9999999999999978E-2</v>
      </c>
    </row>
    <row r="44" spans="1:14">
      <c r="A44" s="13"/>
      <c r="B44" s="8" t="s">
        <v>151</v>
      </c>
      <c r="C44" s="18">
        <v>256</v>
      </c>
      <c r="D44" s="18">
        <v>28</v>
      </c>
      <c r="E44" s="6"/>
      <c r="F44" s="6"/>
      <c r="G44" s="12" t="s">
        <v>871</v>
      </c>
      <c r="H44" s="8" t="s">
        <v>141</v>
      </c>
      <c r="I44" s="14">
        <f t="shared" si="1"/>
        <v>0.32038834951456319</v>
      </c>
      <c r="J44" s="14">
        <f t="shared" si="1"/>
        <v>-0.12121212121212122</v>
      </c>
    </row>
    <row r="45" spans="1:14">
      <c r="A45" s="13"/>
      <c r="B45" s="8" t="s">
        <v>152</v>
      </c>
      <c r="C45" s="18">
        <v>286</v>
      </c>
      <c r="D45" s="18">
        <v>27</v>
      </c>
      <c r="E45" s="6"/>
      <c r="F45" s="6"/>
      <c r="G45" s="15"/>
      <c r="H45" s="8" t="s">
        <v>142</v>
      </c>
      <c r="I45" s="14">
        <f t="shared" si="1"/>
        <v>0.1675126903553299</v>
      </c>
      <c r="J45" s="14">
        <f t="shared" si="1"/>
        <v>-0.14814814814814814</v>
      </c>
    </row>
    <row r="46" spans="1:14">
      <c r="A46" s="13">
        <v>2020</v>
      </c>
      <c r="B46" s="8" t="s">
        <v>141</v>
      </c>
      <c r="C46" s="18">
        <v>272</v>
      </c>
      <c r="D46" s="18">
        <v>29</v>
      </c>
      <c r="E46" s="6"/>
      <c r="F46" s="6"/>
      <c r="G46" s="15"/>
      <c r="H46" s="8" t="s">
        <v>143</v>
      </c>
      <c r="I46" s="14">
        <f t="shared" si="1"/>
        <v>7.7348066298342566E-2</v>
      </c>
      <c r="J46" s="14">
        <f t="shared" si="1"/>
        <v>-0.25</v>
      </c>
    </row>
    <row r="47" spans="1:14">
      <c r="A47" s="13"/>
      <c r="B47" s="8" t="s">
        <v>142</v>
      </c>
      <c r="C47" s="18">
        <v>230</v>
      </c>
      <c r="D47" s="18">
        <v>23</v>
      </c>
      <c r="E47" s="6"/>
      <c r="F47" s="6"/>
      <c r="G47" s="15"/>
      <c r="H47" s="8" t="s">
        <v>144</v>
      </c>
      <c r="I47" s="14">
        <f t="shared" si="1"/>
        <v>-0.18888888888888888</v>
      </c>
      <c r="J47" s="14">
        <f t="shared" si="1"/>
        <v>-0.63636363636363635</v>
      </c>
    </row>
    <row r="48" spans="1:14">
      <c r="A48" s="13"/>
      <c r="B48" s="8" t="s">
        <v>143</v>
      </c>
      <c r="C48" s="18">
        <v>195</v>
      </c>
      <c r="D48" s="18">
        <v>15</v>
      </c>
      <c r="E48" s="6"/>
      <c r="F48" s="6"/>
      <c r="G48" s="15"/>
      <c r="H48" s="8" t="s">
        <v>145</v>
      </c>
      <c r="I48" s="14">
        <f t="shared" si="1"/>
        <v>-0.125</v>
      </c>
      <c r="J48" s="14">
        <f t="shared" si="1"/>
        <v>-0.44444444444444442</v>
      </c>
    </row>
    <row r="49" spans="1:10">
      <c r="A49" s="13"/>
      <c r="B49" s="8" t="s">
        <v>144</v>
      </c>
      <c r="C49" s="18">
        <v>146</v>
      </c>
      <c r="D49" s="18">
        <v>8</v>
      </c>
      <c r="E49" s="6"/>
      <c r="F49" s="6"/>
      <c r="G49" s="15"/>
      <c r="H49" s="8" t="s">
        <v>146</v>
      </c>
      <c r="I49" s="14">
        <f t="shared" si="1"/>
        <v>-7.1748878923766801E-2</v>
      </c>
      <c r="J49" s="14">
        <f t="shared" si="1"/>
        <v>-0.20833333333333337</v>
      </c>
    </row>
    <row r="50" spans="1:10">
      <c r="A50" s="13"/>
      <c r="B50" s="8" t="s">
        <v>145</v>
      </c>
      <c r="C50" s="18">
        <v>203</v>
      </c>
      <c r="D50" s="18">
        <v>15</v>
      </c>
      <c r="E50" s="6"/>
      <c r="F50" s="6"/>
      <c r="G50" s="15"/>
      <c r="H50" s="8" t="s">
        <v>147</v>
      </c>
      <c r="I50" s="14">
        <f t="shared" si="1"/>
        <v>-9.5057034220532355E-2</v>
      </c>
      <c r="J50" s="14">
        <f t="shared" si="1"/>
        <v>-0.16666666666666663</v>
      </c>
    </row>
    <row r="51" spans="1:10">
      <c r="A51" s="13"/>
      <c r="B51" s="8" t="s">
        <v>146</v>
      </c>
      <c r="C51" s="18">
        <v>207</v>
      </c>
      <c r="D51" s="18">
        <v>19</v>
      </c>
      <c r="E51" s="6"/>
      <c r="F51" s="6"/>
      <c r="G51" s="15"/>
      <c r="H51" s="8" t="s">
        <v>148</v>
      </c>
      <c r="I51" s="14">
        <f t="shared" si="1"/>
        <v>-0.14644351464435146</v>
      </c>
      <c r="J51" s="14">
        <f t="shared" si="1"/>
        <v>-0.19999999999999996</v>
      </c>
    </row>
    <row r="52" spans="1:10">
      <c r="A52" s="13"/>
      <c r="B52" s="8" t="s">
        <v>147</v>
      </c>
      <c r="C52" s="18">
        <v>238</v>
      </c>
      <c r="D52" s="18">
        <v>25</v>
      </c>
      <c r="E52" s="6"/>
      <c r="F52" s="6"/>
      <c r="G52" s="15"/>
      <c r="H52" s="8" t="s">
        <v>149</v>
      </c>
      <c r="I52" s="14">
        <f t="shared" ref="I52:J61" si="2">C54/C42-1</f>
        <v>-6.607929515418498E-2</v>
      </c>
      <c r="J52" s="14">
        <f t="shared" si="2"/>
        <v>-0.1428571428571429</v>
      </c>
    </row>
    <row r="53" spans="1:10">
      <c r="A53" s="13"/>
      <c r="B53" s="8" t="s">
        <v>148</v>
      </c>
      <c r="C53" s="18">
        <v>204</v>
      </c>
      <c r="D53" s="18">
        <v>24</v>
      </c>
      <c r="E53" s="6"/>
      <c r="F53" s="6"/>
      <c r="G53" s="15"/>
      <c r="H53" s="8" t="s">
        <v>150</v>
      </c>
      <c r="I53" s="14">
        <f t="shared" si="2"/>
        <v>-0.18309859154929575</v>
      </c>
      <c r="J53" s="14">
        <f t="shared" si="2"/>
        <v>-6.4516129032258118E-2</v>
      </c>
    </row>
    <row r="54" spans="1:10">
      <c r="A54" s="13"/>
      <c r="B54" s="8" t="s">
        <v>149</v>
      </c>
      <c r="C54" s="18">
        <v>212</v>
      </c>
      <c r="D54" s="18">
        <v>24</v>
      </c>
      <c r="E54" s="6"/>
      <c r="F54" s="6"/>
      <c r="G54" s="15"/>
      <c r="H54" s="8" t="s">
        <v>151</v>
      </c>
      <c r="I54" s="14">
        <f t="shared" si="2"/>
        <v>-0.18359375</v>
      </c>
      <c r="J54" s="14">
        <f t="shared" si="2"/>
        <v>-0.3571428571428571</v>
      </c>
    </row>
    <row r="55" spans="1:10">
      <c r="A55" s="13"/>
      <c r="B55" s="8" t="s">
        <v>150</v>
      </c>
      <c r="C55" s="18">
        <v>232</v>
      </c>
      <c r="D55" s="18">
        <v>29</v>
      </c>
      <c r="E55" s="6"/>
      <c r="F55" s="6"/>
      <c r="G55" s="16"/>
      <c r="H55" s="8" t="s">
        <v>152</v>
      </c>
      <c r="I55" s="14">
        <f t="shared" si="2"/>
        <v>9.4405594405594373E-2</v>
      </c>
      <c r="J55" s="14">
        <f t="shared" si="2"/>
        <v>0.11111111111111116</v>
      </c>
    </row>
    <row r="56" spans="1:10">
      <c r="A56" s="13"/>
      <c r="B56" s="8" t="s">
        <v>151</v>
      </c>
      <c r="C56" s="18">
        <v>209</v>
      </c>
      <c r="D56" s="18">
        <v>18</v>
      </c>
      <c r="E56" s="6"/>
      <c r="F56" s="6"/>
      <c r="G56" s="12" t="s">
        <v>869</v>
      </c>
      <c r="H56" s="8" t="s">
        <v>141</v>
      </c>
      <c r="I56" s="14">
        <f t="shared" si="2"/>
        <v>-0.24264705882352944</v>
      </c>
      <c r="J56" s="14">
        <f t="shared" si="2"/>
        <v>-0.2068965517241379</v>
      </c>
    </row>
    <row r="57" spans="1:10">
      <c r="A57" s="13"/>
      <c r="B57" s="8" t="s">
        <v>152</v>
      </c>
      <c r="C57" s="18">
        <v>313</v>
      </c>
      <c r="D57" s="18">
        <v>30</v>
      </c>
      <c r="E57" s="6"/>
      <c r="F57" s="6"/>
      <c r="G57" s="15"/>
      <c r="H57" s="8" t="s">
        <v>142</v>
      </c>
      <c r="I57" s="14">
        <f t="shared" si="2"/>
        <v>-0.19130434782608696</v>
      </c>
      <c r="J57" s="14">
        <f t="shared" si="2"/>
        <v>-0.21739130434782605</v>
      </c>
    </row>
    <row r="58" spans="1:10">
      <c r="A58" s="12">
        <v>2021</v>
      </c>
      <c r="B58" s="8" t="s">
        <v>141</v>
      </c>
      <c r="C58" s="9">
        <v>206</v>
      </c>
      <c r="D58" s="9">
        <v>23</v>
      </c>
      <c r="E58" s="6"/>
      <c r="F58" s="6"/>
      <c r="G58" s="15"/>
      <c r="H58" s="8" t="s">
        <v>143</v>
      </c>
      <c r="I58" s="14">
        <f t="shared" si="2"/>
        <v>0.1692307692307693</v>
      </c>
      <c r="J58" s="14">
        <f t="shared" si="2"/>
        <v>0.26666666666666661</v>
      </c>
    </row>
    <row r="59" spans="1:10">
      <c r="A59" s="15"/>
      <c r="B59" s="8" t="s">
        <v>142</v>
      </c>
      <c r="C59" s="9">
        <v>186</v>
      </c>
      <c r="D59" s="9">
        <v>18</v>
      </c>
      <c r="E59" s="6"/>
      <c r="F59" s="6"/>
      <c r="G59" s="15"/>
      <c r="H59" s="8" t="s">
        <v>144</v>
      </c>
      <c r="I59" s="14">
        <f t="shared" si="2"/>
        <v>0.5</v>
      </c>
      <c r="J59" s="14">
        <f t="shared" si="2"/>
        <v>1.875</v>
      </c>
    </row>
    <row r="60" spans="1:10">
      <c r="A60" s="15"/>
      <c r="B60" s="8" t="s">
        <v>143</v>
      </c>
      <c r="C60" s="9">
        <v>228</v>
      </c>
      <c r="D60" s="9">
        <v>19</v>
      </c>
      <c r="E60" s="6"/>
      <c r="F60" s="6"/>
      <c r="G60" s="15"/>
      <c r="H60" s="8" t="s">
        <v>145</v>
      </c>
      <c r="I60" s="14">
        <f t="shared" si="2"/>
        <v>0.24630541871921174</v>
      </c>
      <c r="J60" s="14">
        <f t="shared" si="2"/>
        <v>0.66666666666666674</v>
      </c>
    </row>
    <row r="61" spans="1:10">
      <c r="A61" s="15"/>
      <c r="B61" s="8" t="s">
        <v>144</v>
      </c>
      <c r="C61" s="9">
        <v>219</v>
      </c>
      <c r="D61" s="9">
        <v>23</v>
      </c>
      <c r="E61" s="6"/>
      <c r="F61" s="6"/>
      <c r="G61" s="15"/>
      <c r="H61" s="8" t="s">
        <v>146</v>
      </c>
      <c r="I61" s="14">
        <f t="shared" si="2"/>
        <v>0.12560386473429941</v>
      </c>
      <c r="J61" s="14">
        <f t="shared" si="2"/>
        <v>0.31578947368421062</v>
      </c>
    </row>
    <row r="62" spans="1:10">
      <c r="A62" s="15"/>
      <c r="B62" s="8" t="s">
        <v>145</v>
      </c>
      <c r="C62" s="9">
        <v>253</v>
      </c>
      <c r="D62" s="9">
        <v>25</v>
      </c>
      <c r="E62" s="6"/>
      <c r="F62" s="6"/>
      <c r="G62" s="15"/>
      <c r="H62" s="8" t="s">
        <v>147</v>
      </c>
      <c r="I62" s="14"/>
      <c r="J62" s="14"/>
    </row>
    <row r="63" spans="1:10">
      <c r="A63" s="15"/>
      <c r="B63" s="8" t="s">
        <v>146</v>
      </c>
      <c r="C63" s="9">
        <v>233</v>
      </c>
      <c r="D63" s="9">
        <v>25</v>
      </c>
      <c r="E63" s="6"/>
      <c r="F63" s="6"/>
      <c r="G63" s="15"/>
      <c r="H63" s="8" t="s">
        <v>148</v>
      </c>
      <c r="I63" s="14"/>
      <c r="J63" s="14"/>
    </row>
    <row r="64" spans="1:10">
      <c r="A64" s="15"/>
      <c r="B64" s="8" t="s">
        <v>147</v>
      </c>
      <c r="C64" s="9"/>
      <c r="D64" s="9"/>
      <c r="E64" s="6"/>
      <c r="F64" s="6"/>
      <c r="G64" s="15"/>
      <c r="H64" s="8" t="s">
        <v>149</v>
      </c>
      <c r="I64" s="14"/>
      <c r="J64" s="14"/>
    </row>
    <row r="65" spans="1:10">
      <c r="A65" s="15"/>
      <c r="B65" s="8" t="s">
        <v>148</v>
      </c>
      <c r="C65" s="9"/>
      <c r="D65" s="9"/>
      <c r="E65" s="6"/>
      <c r="F65" s="6"/>
      <c r="G65" s="15"/>
      <c r="H65" s="8" t="s">
        <v>150</v>
      </c>
      <c r="I65" s="14"/>
      <c r="J65" s="14"/>
    </row>
    <row r="66" spans="1:10">
      <c r="A66" s="15"/>
      <c r="B66" s="8" t="s">
        <v>149</v>
      </c>
      <c r="C66" s="9"/>
      <c r="D66" s="9"/>
      <c r="E66" s="6"/>
      <c r="F66" s="6"/>
      <c r="G66" s="15"/>
      <c r="H66" s="8" t="s">
        <v>151</v>
      </c>
      <c r="I66" s="14"/>
      <c r="J66" s="14"/>
    </row>
    <row r="67" spans="1:10">
      <c r="A67" s="15"/>
      <c r="B67" s="8" t="s">
        <v>150</v>
      </c>
      <c r="C67" s="9"/>
      <c r="D67" s="9"/>
      <c r="E67" s="6"/>
      <c r="F67" s="6"/>
      <c r="G67" s="16"/>
      <c r="H67" s="8" t="s">
        <v>152</v>
      </c>
      <c r="I67" s="14"/>
      <c r="J67" s="14"/>
    </row>
    <row r="68" spans="1:10">
      <c r="A68" s="15"/>
      <c r="B68" s="8" t="s">
        <v>151</v>
      </c>
      <c r="C68" s="9"/>
      <c r="D68" s="9"/>
      <c r="E68" s="6"/>
      <c r="F68" s="6"/>
      <c r="G68" s="6"/>
      <c r="H68" s="6"/>
      <c r="I68" s="6"/>
      <c r="J68" s="6"/>
    </row>
    <row r="69" spans="1:10">
      <c r="A69" s="16"/>
      <c r="B69" s="8" t="s">
        <v>152</v>
      </c>
      <c r="C69" s="9"/>
      <c r="D69" s="9"/>
      <c r="E69" s="6"/>
      <c r="F69" s="6"/>
      <c r="G69" s="6"/>
      <c r="H69" s="6"/>
      <c r="I69" s="6"/>
      <c r="J69" s="6"/>
    </row>
  </sheetData>
  <mergeCells count="11">
    <mergeCell ref="H1:I1"/>
    <mergeCell ref="A10:A21"/>
    <mergeCell ref="G20:G31"/>
    <mergeCell ref="A22:A33"/>
    <mergeCell ref="L22:Q24"/>
    <mergeCell ref="G32:G43"/>
    <mergeCell ref="A34:A45"/>
    <mergeCell ref="G44:G55"/>
    <mergeCell ref="A46:A57"/>
    <mergeCell ref="G56:G67"/>
    <mergeCell ref="A58:A69"/>
  </mergeCells>
  <hyperlinks>
    <hyperlink ref="H1:I1" location="Index!A1" display="Regresar al Índice" xr:uid="{00000000-0004-0000-AB00-000000000000}"/>
  </hyperlink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166"/>
  <dimension ref="A1:Q69"/>
  <sheetViews>
    <sheetView zoomScale="106" zoomScaleNormal="106" workbookViewId="0">
      <selection activeCell="G2" sqref="G2"/>
    </sheetView>
  </sheetViews>
  <sheetFormatPr baseColWidth="10" defaultColWidth="11.42578125" defaultRowHeight="12"/>
  <cols>
    <col min="1" max="1" width="5.7109375" style="80" customWidth="1"/>
    <col min="2" max="2" width="8.140625" style="80" customWidth="1"/>
    <col min="3" max="16384" width="11.42578125" style="80"/>
  </cols>
  <sheetData>
    <row r="1" spans="1:10" ht="15">
      <c r="A1" s="1" t="s">
        <v>1926</v>
      </c>
      <c r="H1" s="688" t="s">
        <v>38</v>
      </c>
      <c r="I1" s="688"/>
    </row>
    <row r="2" spans="1:10">
      <c r="A2" s="81" t="s">
        <v>416</v>
      </c>
      <c r="G2" s="82"/>
    </row>
    <row r="4" spans="1:10">
      <c r="A4" s="83"/>
    </row>
    <row r="5" spans="1:10">
      <c r="A5" s="83"/>
    </row>
    <row r="6" spans="1:10">
      <c r="A6" s="84"/>
    </row>
    <row r="8" spans="1:10" ht="15" customHeight="1"/>
    <row r="9" spans="1:10" ht="15" customHeight="1">
      <c r="A9" s="5" t="s">
        <v>865</v>
      </c>
      <c r="B9" s="5" t="s">
        <v>419</v>
      </c>
      <c r="C9" s="5" t="s">
        <v>1</v>
      </c>
      <c r="D9" s="5" t="s">
        <v>0</v>
      </c>
      <c r="E9" s="6"/>
      <c r="F9" s="6"/>
      <c r="G9" s="6"/>
      <c r="H9" s="6"/>
      <c r="I9" s="6"/>
      <c r="J9" s="6"/>
    </row>
    <row r="10" spans="1:10" ht="15" customHeight="1">
      <c r="A10" s="17">
        <v>2017</v>
      </c>
      <c r="B10" s="8" t="s">
        <v>141</v>
      </c>
      <c r="C10" s="18">
        <v>27388</v>
      </c>
      <c r="D10" s="18">
        <v>4590</v>
      </c>
      <c r="E10" s="6"/>
      <c r="F10" s="20"/>
      <c r="G10" s="6"/>
      <c r="H10" s="6"/>
      <c r="I10" s="6"/>
      <c r="J10" s="6"/>
    </row>
    <row r="11" spans="1:10" ht="15" customHeight="1">
      <c r="A11" s="17"/>
      <c r="B11" s="8" t="s">
        <v>142</v>
      </c>
      <c r="C11" s="18">
        <v>26231</v>
      </c>
      <c r="D11" s="18">
        <v>4298</v>
      </c>
      <c r="E11" s="6"/>
      <c r="F11" s="20"/>
      <c r="G11" s="6"/>
      <c r="H11" s="6"/>
      <c r="I11" s="6"/>
      <c r="J11" s="6"/>
    </row>
    <row r="12" spans="1:10" ht="15" customHeight="1">
      <c r="A12" s="17"/>
      <c r="B12" s="8" t="s">
        <v>143</v>
      </c>
      <c r="C12" s="18">
        <v>27591</v>
      </c>
      <c r="D12" s="18">
        <v>4440</v>
      </c>
      <c r="E12" s="6"/>
      <c r="F12" s="20"/>
      <c r="G12" s="6"/>
      <c r="H12" s="6"/>
      <c r="I12" s="6"/>
      <c r="J12" s="6"/>
    </row>
    <row r="13" spans="1:10" ht="15" customHeight="1">
      <c r="A13" s="17"/>
      <c r="B13" s="8" t="s">
        <v>144</v>
      </c>
      <c r="C13" s="18">
        <v>26128</v>
      </c>
      <c r="D13" s="18">
        <v>4125</v>
      </c>
      <c r="E13" s="6"/>
      <c r="F13" s="20"/>
      <c r="G13" s="6"/>
      <c r="H13" s="6"/>
      <c r="I13" s="6"/>
      <c r="J13" s="6"/>
    </row>
    <row r="14" spans="1:10" ht="15" customHeight="1">
      <c r="A14" s="17"/>
      <c r="B14" s="8" t="s">
        <v>145</v>
      </c>
      <c r="C14" s="18">
        <v>30130</v>
      </c>
      <c r="D14" s="18">
        <v>5032</v>
      </c>
      <c r="E14" s="6"/>
      <c r="F14" s="20"/>
      <c r="G14" s="6"/>
      <c r="H14" s="6"/>
      <c r="I14" s="6"/>
      <c r="J14" s="6"/>
    </row>
    <row r="15" spans="1:10" ht="15" customHeight="1">
      <c r="A15" s="17"/>
      <c r="B15" s="8" t="s">
        <v>146</v>
      </c>
      <c r="C15" s="18">
        <v>29131</v>
      </c>
      <c r="D15" s="18">
        <v>4885</v>
      </c>
      <c r="E15" s="6"/>
      <c r="F15" s="20"/>
      <c r="G15" s="6"/>
      <c r="H15" s="6"/>
      <c r="I15" s="6"/>
      <c r="J15" s="6"/>
    </row>
    <row r="16" spans="1:10" ht="15" customHeight="1">
      <c r="A16" s="17"/>
      <c r="B16" s="8" t="s">
        <v>147</v>
      </c>
      <c r="C16" s="18">
        <v>29709</v>
      </c>
      <c r="D16" s="18">
        <v>5194</v>
      </c>
      <c r="E16" s="6"/>
      <c r="F16" s="20"/>
      <c r="G16" s="6"/>
      <c r="H16" s="6"/>
      <c r="I16" s="6"/>
      <c r="J16" s="6"/>
    </row>
    <row r="17" spans="1:17" ht="15" customHeight="1">
      <c r="A17" s="17"/>
      <c r="B17" s="8" t="s">
        <v>148</v>
      </c>
      <c r="C17" s="18">
        <v>29735</v>
      </c>
      <c r="D17" s="18">
        <v>5231</v>
      </c>
      <c r="E17" s="6"/>
      <c r="F17" s="20"/>
      <c r="G17" s="6"/>
      <c r="H17" s="6"/>
      <c r="I17" s="6"/>
      <c r="J17" s="6"/>
    </row>
    <row r="18" spans="1:17" ht="15" customHeight="1">
      <c r="A18" s="17"/>
      <c r="B18" s="8" t="s">
        <v>149</v>
      </c>
      <c r="C18" s="18">
        <v>28499</v>
      </c>
      <c r="D18" s="18">
        <v>5140</v>
      </c>
      <c r="E18" s="6"/>
      <c r="F18" s="20"/>
      <c r="G18" s="6"/>
      <c r="H18" s="6"/>
      <c r="I18" s="6"/>
      <c r="J18" s="6"/>
    </row>
    <row r="19" spans="1:17" ht="15" customHeight="1">
      <c r="A19" s="17"/>
      <c r="B19" s="8" t="s">
        <v>150</v>
      </c>
      <c r="C19" s="18">
        <v>29078</v>
      </c>
      <c r="D19" s="18">
        <v>5098</v>
      </c>
      <c r="E19" s="6"/>
      <c r="F19" s="20"/>
      <c r="G19" s="6"/>
      <c r="H19" s="6"/>
      <c r="I19" s="5" t="s">
        <v>1</v>
      </c>
      <c r="J19" s="5" t="s">
        <v>0</v>
      </c>
    </row>
    <row r="20" spans="1:17">
      <c r="A20" s="17"/>
      <c r="B20" s="8" t="s">
        <v>151</v>
      </c>
      <c r="C20" s="18">
        <v>29046</v>
      </c>
      <c r="D20" s="18">
        <v>5405</v>
      </c>
      <c r="E20" s="6"/>
      <c r="F20" s="20"/>
      <c r="G20" s="13" t="s">
        <v>866</v>
      </c>
      <c r="H20" s="8" t="s">
        <v>141</v>
      </c>
      <c r="I20" s="14">
        <f t="shared" ref="I20:J35" si="0">C22/C10-1</f>
        <v>2.5266540090550516E-2</v>
      </c>
      <c r="J20" s="14">
        <f t="shared" si="0"/>
        <v>9.4771241830065467E-2</v>
      </c>
      <c r="L20" s="80" t="s">
        <v>416</v>
      </c>
    </row>
    <row r="21" spans="1:17" ht="15" customHeight="1">
      <c r="A21" s="17"/>
      <c r="B21" s="8" t="s">
        <v>152</v>
      </c>
      <c r="C21" s="18">
        <v>36354</v>
      </c>
      <c r="D21" s="18">
        <v>6573</v>
      </c>
      <c r="E21" s="6"/>
      <c r="F21" s="20"/>
      <c r="G21" s="13"/>
      <c r="H21" s="8" t="s">
        <v>142</v>
      </c>
      <c r="I21" s="14">
        <f t="shared" si="0"/>
        <v>-6.9269185315085191E-2</v>
      </c>
      <c r="J21" s="14">
        <f t="shared" si="0"/>
        <v>-5.4909260120986514E-2</v>
      </c>
      <c r="L21" s="85" t="s">
        <v>418</v>
      </c>
      <c r="M21" s="85"/>
      <c r="N21" s="85"/>
      <c r="O21" s="85"/>
      <c r="P21" s="85"/>
      <c r="Q21" s="85"/>
    </row>
    <row r="22" spans="1:17" ht="15" customHeight="1">
      <c r="A22" s="13">
        <v>2018</v>
      </c>
      <c r="B22" s="8" t="s">
        <v>141</v>
      </c>
      <c r="C22" s="18">
        <v>28080</v>
      </c>
      <c r="D22" s="18">
        <v>5025</v>
      </c>
      <c r="E22" s="6"/>
      <c r="F22" s="20"/>
      <c r="G22" s="13"/>
      <c r="H22" s="8" t="s">
        <v>143</v>
      </c>
      <c r="I22" s="14">
        <f t="shared" si="0"/>
        <v>-7.8938784386212935E-2</v>
      </c>
      <c r="J22" s="14">
        <f t="shared" si="0"/>
        <v>-2.7027027027026751E-3</v>
      </c>
      <c r="L22" s="85"/>
      <c r="M22" s="85"/>
      <c r="N22" s="85"/>
      <c r="O22" s="85"/>
      <c r="P22" s="85"/>
      <c r="Q22" s="85"/>
    </row>
    <row r="23" spans="1:17" ht="15" customHeight="1">
      <c r="A23" s="13"/>
      <c r="B23" s="8" t="s">
        <v>142</v>
      </c>
      <c r="C23" s="18">
        <v>24414</v>
      </c>
      <c r="D23" s="18">
        <v>4062</v>
      </c>
      <c r="E23" s="6"/>
      <c r="F23" s="20"/>
      <c r="G23" s="13"/>
      <c r="H23" s="8" t="s">
        <v>144</v>
      </c>
      <c r="I23" s="14">
        <f t="shared" si="0"/>
        <v>6.0356705450091752E-2</v>
      </c>
      <c r="J23" s="14">
        <f t="shared" si="0"/>
        <v>0.17503030303030309</v>
      </c>
      <c r="L23" s="85"/>
      <c r="M23" s="85"/>
      <c r="N23" s="85"/>
      <c r="O23" s="85"/>
      <c r="P23" s="85"/>
      <c r="Q23" s="85"/>
    </row>
    <row r="24" spans="1:17" ht="15" customHeight="1">
      <c r="A24" s="13"/>
      <c r="B24" s="8" t="s">
        <v>143</v>
      </c>
      <c r="C24" s="18">
        <v>25413</v>
      </c>
      <c r="D24" s="18">
        <v>4428</v>
      </c>
      <c r="E24" s="6"/>
      <c r="F24" s="20"/>
      <c r="G24" s="13"/>
      <c r="H24" s="8" t="s">
        <v>145</v>
      </c>
      <c r="I24" s="14">
        <f t="shared" si="0"/>
        <v>-3.1828742117490871E-2</v>
      </c>
      <c r="J24" s="14">
        <f t="shared" si="0"/>
        <v>3.1399046104928496E-2</v>
      </c>
      <c r="L24" s="80" t="s">
        <v>890</v>
      </c>
      <c r="M24" s="86"/>
      <c r="N24" s="86"/>
      <c r="O24" s="86"/>
      <c r="P24" s="86"/>
      <c r="Q24" s="86"/>
    </row>
    <row r="25" spans="1:17" ht="15" customHeight="1">
      <c r="A25" s="13"/>
      <c r="B25" s="8" t="s">
        <v>144</v>
      </c>
      <c r="C25" s="18">
        <v>27705</v>
      </c>
      <c r="D25" s="18">
        <v>4847</v>
      </c>
      <c r="E25" s="6"/>
      <c r="F25" s="20"/>
      <c r="G25" s="13"/>
      <c r="H25" s="8" t="s">
        <v>146</v>
      </c>
      <c r="I25" s="14">
        <f t="shared" si="0"/>
        <v>1.8536953760599495E-3</v>
      </c>
      <c r="J25" s="14">
        <f t="shared" si="0"/>
        <v>5.3224155578300847E-2</v>
      </c>
    </row>
    <row r="26" spans="1:17" ht="15" customHeight="1">
      <c r="A26" s="13"/>
      <c r="B26" s="8" t="s">
        <v>145</v>
      </c>
      <c r="C26" s="18">
        <v>29171</v>
      </c>
      <c r="D26" s="18">
        <v>5190</v>
      </c>
      <c r="E26" s="6"/>
      <c r="F26" s="20"/>
      <c r="G26" s="13"/>
      <c r="H26" s="8" t="s">
        <v>147</v>
      </c>
      <c r="I26" s="14">
        <f t="shared" si="0"/>
        <v>-3.3659833720423027E-4</v>
      </c>
      <c r="J26" s="14">
        <f t="shared" si="0"/>
        <v>5.0827878321139774E-2</v>
      </c>
    </row>
    <row r="27" spans="1:17" ht="15" customHeight="1">
      <c r="A27" s="13"/>
      <c r="B27" s="8" t="s">
        <v>146</v>
      </c>
      <c r="C27" s="18">
        <v>29185</v>
      </c>
      <c r="D27" s="18">
        <v>5145</v>
      </c>
      <c r="E27" s="6"/>
      <c r="F27" s="20"/>
      <c r="G27" s="13"/>
      <c r="H27" s="8" t="s">
        <v>148</v>
      </c>
      <c r="I27" s="14">
        <f t="shared" si="0"/>
        <v>-2.5088279804943658E-2</v>
      </c>
      <c r="J27" s="14">
        <f t="shared" si="0"/>
        <v>6.5761804626266462E-2</v>
      </c>
    </row>
    <row r="28" spans="1:17" ht="15" customHeight="1">
      <c r="A28" s="13"/>
      <c r="B28" s="8" t="s">
        <v>147</v>
      </c>
      <c r="C28" s="18">
        <v>29699</v>
      </c>
      <c r="D28" s="18">
        <v>5458</v>
      </c>
      <c r="E28" s="6"/>
      <c r="F28" s="20"/>
      <c r="G28" s="13"/>
      <c r="H28" s="8" t="s">
        <v>149</v>
      </c>
      <c r="I28" s="14">
        <f t="shared" si="0"/>
        <v>-1.0316151443910293E-2</v>
      </c>
      <c r="J28" s="14">
        <f t="shared" si="0"/>
        <v>-2.9182879377431803E-3</v>
      </c>
    </row>
    <row r="29" spans="1:17" ht="15" customHeight="1">
      <c r="A29" s="13"/>
      <c r="B29" s="8" t="s">
        <v>148</v>
      </c>
      <c r="C29" s="18">
        <v>28989</v>
      </c>
      <c r="D29" s="18">
        <v>5575</v>
      </c>
      <c r="E29" s="6"/>
      <c r="F29" s="20"/>
      <c r="G29" s="13"/>
      <c r="H29" s="8" t="s">
        <v>150</v>
      </c>
      <c r="I29" s="14">
        <f t="shared" si="0"/>
        <v>4.4466607056881546E-2</v>
      </c>
      <c r="J29" s="14">
        <f t="shared" si="0"/>
        <v>0.11710474695959205</v>
      </c>
    </row>
    <row r="30" spans="1:17" ht="15" customHeight="1">
      <c r="A30" s="13"/>
      <c r="B30" s="8" t="s">
        <v>149</v>
      </c>
      <c r="C30" s="18">
        <v>28205</v>
      </c>
      <c r="D30" s="18">
        <v>5125</v>
      </c>
      <c r="E30" s="6"/>
      <c r="F30" s="20"/>
      <c r="G30" s="13"/>
      <c r="H30" s="8" t="s">
        <v>151</v>
      </c>
      <c r="I30" s="14">
        <f t="shared" si="0"/>
        <v>3.8559526268677313E-2</v>
      </c>
      <c r="J30" s="14">
        <f t="shared" si="0"/>
        <v>7.6780758556891815E-2</v>
      </c>
    </row>
    <row r="31" spans="1:17">
      <c r="A31" s="13"/>
      <c r="B31" s="8" t="s">
        <v>150</v>
      </c>
      <c r="C31" s="18">
        <v>30371</v>
      </c>
      <c r="D31" s="18">
        <v>5695</v>
      </c>
      <c r="E31" s="6"/>
      <c r="F31" s="20"/>
      <c r="G31" s="13"/>
      <c r="H31" s="8" t="s">
        <v>152</v>
      </c>
      <c r="I31" s="14">
        <f t="shared" si="0"/>
        <v>4.5634593167189319E-2</v>
      </c>
      <c r="J31" s="14">
        <f t="shared" si="0"/>
        <v>4.9596835539327477E-2</v>
      </c>
    </row>
    <row r="32" spans="1:17">
      <c r="A32" s="13"/>
      <c r="B32" s="8" t="s">
        <v>151</v>
      </c>
      <c r="C32" s="18">
        <v>30166</v>
      </c>
      <c r="D32" s="18">
        <v>5820</v>
      </c>
      <c r="E32" s="6"/>
      <c r="F32" s="20"/>
      <c r="G32" s="13" t="s">
        <v>867</v>
      </c>
      <c r="H32" s="8" t="s">
        <v>141</v>
      </c>
      <c r="I32" s="14">
        <f t="shared" si="0"/>
        <v>9.8326210826210847E-2</v>
      </c>
      <c r="J32" s="14">
        <f t="shared" si="0"/>
        <v>0.14766169154228859</v>
      </c>
    </row>
    <row r="33" spans="1:13">
      <c r="A33" s="13"/>
      <c r="B33" s="8" t="s">
        <v>152</v>
      </c>
      <c r="C33" s="18">
        <v>38013</v>
      </c>
      <c r="D33" s="18">
        <v>6899</v>
      </c>
      <c r="E33" s="6"/>
      <c r="F33" s="20"/>
      <c r="G33" s="13"/>
      <c r="H33" s="8" t="s">
        <v>142</v>
      </c>
      <c r="I33" s="14">
        <f t="shared" si="0"/>
        <v>0.22347833210453016</v>
      </c>
      <c r="J33" s="14">
        <f t="shared" si="0"/>
        <v>0.34785819793205319</v>
      </c>
    </row>
    <row r="34" spans="1:13">
      <c r="A34" s="13">
        <v>2019</v>
      </c>
      <c r="B34" s="8" t="s">
        <v>141</v>
      </c>
      <c r="C34" s="18">
        <v>30841</v>
      </c>
      <c r="D34" s="18">
        <v>5767</v>
      </c>
      <c r="E34" s="6"/>
      <c r="F34" s="6"/>
      <c r="G34" s="13"/>
      <c r="H34" s="8" t="s">
        <v>143</v>
      </c>
      <c r="I34" s="14">
        <f t="shared" si="0"/>
        <v>0.14366662731672775</v>
      </c>
      <c r="J34" s="14">
        <f t="shared" si="0"/>
        <v>0.10930442637759707</v>
      </c>
      <c r="L34" s="87"/>
      <c r="M34" s="87"/>
    </row>
    <row r="35" spans="1:13">
      <c r="A35" s="13"/>
      <c r="B35" s="8" t="s">
        <v>142</v>
      </c>
      <c r="C35" s="18">
        <v>29870</v>
      </c>
      <c r="D35" s="18">
        <v>5475</v>
      </c>
      <c r="E35" s="19"/>
      <c r="F35" s="6"/>
      <c r="G35" s="13"/>
      <c r="H35" s="8" t="s">
        <v>144</v>
      </c>
      <c r="I35" s="14">
        <f t="shared" si="0"/>
        <v>3.5878000360945572E-2</v>
      </c>
      <c r="J35" s="14">
        <f t="shared" si="0"/>
        <v>7.6335877862594437E-3</v>
      </c>
    </row>
    <row r="36" spans="1:13">
      <c r="A36" s="13"/>
      <c r="B36" s="8" t="s">
        <v>143</v>
      </c>
      <c r="C36" s="18">
        <v>29064</v>
      </c>
      <c r="D36" s="18">
        <v>4912</v>
      </c>
      <c r="E36" s="6"/>
      <c r="F36" s="6"/>
      <c r="G36" s="13"/>
      <c r="H36" s="8" t="s">
        <v>145</v>
      </c>
      <c r="I36" s="14">
        <f t="shared" ref="I36:J51" si="1">C38/C26-1</f>
        <v>0.11141201878578033</v>
      </c>
      <c r="J36" s="14">
        <f t="shared" si="1"/>
        <v>0.12312138728323707</v>
      </c>
    </row>
    <row r="37" spans="1:13">
      <c r="A37" s="13"/>
      <c r="B37" s="8" t="s">
        <v>144</v>
      </c>
      <c r="C37" s="18">
        <v>28699</v>
      </c>
      <c r="D37" s="18">
        <v>4884</v>
      </c>
      <c r="E37" s="6"/>
      <c r="F37" s="6"/>
      <c r="G37" s="13"/>
      <c r="H37" s="8" t="s">
        <v>146</v>
      </c>
      <c r="I37" s="14">
        <f t="shared" si="1"/>
        <v>3.6594140825766619E-2</v>
      </c>
      <c r="J37" s="14">
        <f t="shared" si="1"/>
        <v>3.2069970845481022E-2</v>
      </c>
    </row>
    <row r="38" spans="1:13">
      <c r="A38" s="13"/>
      <c r="B38" s="8" t="s">
        <v>145</v>
      </c>
      <c r="C38" s="18">
        <v>32421</v>
      </c>
      <c r="D38" s="18">
        <v>5829</v>
      </c>
      <c r="E38" s="6"/>
      <c r="F38" s="6"/>
      <c r="G38" s="13"/>
      <c r="H38" s="8" t="s">
        <v>147</v>
      </c>
      <c r="I38" s="14">
        <f t="shared" si="1"/>
        <v>7.3739856560826933E-2</v>
      </c>
      <c r="J38" s="14">
        <f t="shared" si="1"/>
        <v>4.7086844998167843E-2</v>
      </c>
    </row>
    <row r="39" spans="1:13">
      <c r="A39" s="13"/>
      <c r="B39" s="8" t="s">
        <v>146</v>
      </c>
      <c r="C39" s="18">
        <v>30253</v>
      </c>
      <c r="D39" s="18">
        <v>5310</v>
      </c>
      <c r="E39" s="6"/>
      <c r="F39" s="6"/>
      <c r="G39" s="13"/>
      <c r="H39" s="8" t="s">
        <v>148</v>
      </c>
      <c r="I39" s="14">
        <f t="shared" si="1"/>
        <v>8.1168719169339987E-2</v>
      </c>
      <c r="J39" s="14">
        <f t="shared" si="1"/>
        <v>4.8251121076233083E-2</v>
      </c>
      <c r="L39" s="88"/>
      <c r="M39" s="88"/>
    </row>
    <row r="40" spans="1:13">
      <c r="A40" s="13"/>
      <c r="B40" s="8" t="s">
        <v>147</v>
      </c>
      <c r="C40" s="18">
        <v>31889</v>
      </c>
      <c r="D40" s="18">
        <v>5715</v>
      </c>
      <c r="E40" s="6"/>
      <c r="F40" s="6"/>
      <c r="G40" s="13"/>
      <c r="H40" s="8" t="s">
        <v>149</v>
      </c>
      <c r="I40" s="14">
        <f t="shared" si="1"/>
        <v>5.0310228682857616E-2</v>
      </c>
      <c r="J40" s="14">
        <f t="shared" si="1"/>
        <v>5.2487804878048827E-2</v>
      </c>
    </row>
    <row r="41" spans="1:13">
      <c r="A41" s="13"/>
      <c r="B41" s="8" t="s">
        <v>148</v>
      </c>
      <c r="C41" s="18">
        <v>31342</v>
      </c>
      <c r="D41" s="18">
        <v>5844</v>
      </c>
      <c r="E41" s="6"/>
      <c r="F41" s="6"/>
      <c r="G41" s="13"/>
      <c r="H41" s="8" t="s">
        <v>150</v>
      </c>
      <c r="I41" s="14">
        <f t="shared" si="1"/>
        <v>1.8932534325507788E-2</v>
      </c>
      <c r="J41" s="14">
        <f t="shared" si="1"/>
        <v>1.668129938542573E-2</v>
      </c>
    </row>
    <row r="42" spans="1:13">
      <c r="A42" s="13"/>
      <c r="B42" s="8" t="s">
        <v>149</v>
      </c>
      <c r="C42" s="18">
        <v>29624</v>
      </c>
      <c r="D42" s="18">
        <v>5394</v>
      </c>
      <c r="E42" s="6"/>
      <c r="F42" s="6"/>
      <c r="G42" s="13"/>
      <c r="H42" s="8" t="s">
        <v>151</v>
      </c>
      <c r="I42" s="14">
        <f t="shared" si="1"/>
        <v>3.8254989060531708E-2</v>
      </c>
      <c r="J42" s="14">
        <f t="shared" si="1"/>
        <v>2.1649484536082397E-2</v>
      </c>
    </row>
    <row r="43" spans="1:13">
      <c r="A43" s="13"/>
      <c r="B43" s="8" t="s">
        <v>150</v>
      </c>
      <c r="C43" s="18">
        <v>30946</v>
      </c>
      <c r="D43" s="18">
        <v>5790</v>
      </c>
      <c r="E43" s="6"/>
      <c r="F43" s="6"/>
      <c r="G43" s="13"/>
      <c r="H43" s="8" t="s">
        <v>152</v>
      </c>
      <c r="I43" s="14">
        <f t="shared" si="1"/>
        <v>-5.1824375871412087E-3</v>
      </c>
      <c r="J43" s="14">
        <f t="shared" si="1"/>
        <v>-3.0584142629366595E-2</v>
      </c>
    </row>
    <row r="44" spans="1:13">
      <c r="A44" s="13"/>
      <c r="B44" s="8" t="s">
        <v>151</v>
      </c>
      <c r="C44" s="18">
        <v>31320</v>
      </c>
      <c r="D44" s="18">
        <v>5946</v>
      </c>
      <c r="E44" s="6"/>
      <c r="F44" s="6"/>
      <c r="G44" s="13" t="s">
        <v>871</v>
      </c>
      <c r="H44" s="8" t="s">
        <v>141</v>
      </c>
      <c r="I44" s="14">
        <f t="shared" si="1"/>
        <v>-3.1516487792224601E-2</v>
      </c>
      <c r="J44" s="14">
        <f t="shared" si="1"/>
        <v>-2.6703658748049253E-2</v>
      </c>
    </row>
    <row r="45" spans="1:13">
      <c r="A45" s="13"/>
      <c r="B45" s="8" t="s">
        <v>152</v>
      </c>
      <c r="C45" s="18">
        <v>37816</v>
      </c>
      <c r="D45" s="18">
        <v>6688</v>
      </c>
      <c r="E45" s="6"/>
      <c r="F45" s="6"/>
      <c r="G45" s="13"/>
      <c r="H45" s="8" t="s">
        <v>142</v>
      </c>
      <c r="I45" s="14">
        <f t="shared" si="1"/>
        <v>-0.10800133913625709</v>
      </c>
      <c r="J45" s="14">
        <f t="shared" si="1"/>
        <v>-0.10374429223744297</v>
      </c>
    </row>
    <row r="46" spans="1:13">
      <c r="A46" s="13">
        <v>2020</v>
      </c>
      <c r="B46" s="8" t="s">
        <v>141</v>
      </c>
      <c r="C46" s="18">
        <v>29869</v>
      </c>
      <c r="D46" s="18">
        <v>5613</v>
      </c>
      <c r="E46" s="6"/>
      <c r="F46" s="6"/>
      <c r="G46" s="13"/>
      <c r="H46" s="8" t="s">
        <v>143</v>
      </c>
      <c r="I46" s="14">
        <f t="shared" si="1"/>
        <v>-5.9799064134324231E-2</v>
      </c>
      <c r="J46" s="14">
        <f t="shared" si="1"/>
        <v>2.5855048859934948E-2</v>
      </c>
    </row>
    <row r="47" spans="1:13">
      <c r="A47" s="13"/>
      <c r="B47" s="8" t="s">
        <v>142</v>
      </c>
      <c r="C47" s="18">
        <v>26644</v>
      </c>
      <c r="D47" s="18">
        <v>4907</v>
      </c>
      <c r="E47" s="6"/>
      <c r="F47" s="6"/>
      <c r="G47" s="13"/>
      <c r="H47" s="8" t="s">
        <v>144</v>
      </c>
      <c r="I47" s="14">
        <f t="shared" si="1"/>
        <v>-9.5194954528032283E-2</v>
      </c>
      <c r="J47" s="14">
        <f t="shared" si="1"/>
        <v>-5.0573300573300561E-2</v>
      </c>
    </row>
    <row r="48" spans="1:13">
      <c r="A48" s="13"/>
      <c r="B48" s="8" t="s">
        <v>143</v>
      </c>
      <c r="C48" s="18">
        <v>27326</v>
      </c>
      <c r="D48" s="18">
        <v>5039</v>
      </c>
      <c r="E48" s="6"/>
      <c r="F48" s="6"/>
      <c r="G48" s="13"/>
      <c r="H48" s="8" t="s">
        <v>145</v>
      </c>
      <c r="I48" s="14">
        <f t="shared" si="1"/>
        <v>-6.4927053453008865E-2</v>
      </c>
      <c r="J48" s="14">
        <f t="shared" si="1"/>
        <v>-7.1195745410876699E-2</v>
      </c>
    </row>
    <row r="49" spans="1:10">
      <c r="A49" s="13"/>
      <c r="B49" s="8" t="s">
        <v>144</v>
      </c>
      <c r="C49" s="18">
        <v>25967</v>
      </c>
      <c r="D49" s="18">
        <v>4637</v>
      </c>
      <c r="E49" s="6"/>
      <c r="F49" s="6"/>
      <c r="G49" s="13"/>
      <c r="H49" s="8" t="s">
        <v>146</v>
      </c>
      <c r="I49" s="14">
        <f t="shared" si="1"/>
        <v>-2.6575876772551466E-2</v>
      </c>
      <c r="J49" s="14">
        <f t="shared" si="1"/>
        <v>-1.3747645951035836E-2</v>
      </c>
    </row>
    <row r="50" spans="1:10">
      <c r="A50" s="13"/>
      <c r="B50" s="8" t="s">
        <v>145</v>
      </c>
      <c r="C50" s="18">
        <v>30316</v>
      </c>
      <c r="D50" s="18">
        <v>5414</v>
      </c>
      <c r="E50" s="6"/>
      <c r="F50" s="6"/>
      <c r="G50" s="13"/>
      <c r="H50" s="8" t="s">
        <v>147</v>
      </c>
      <c r="I50" s="14">
        <f t="shared" si="1"/>
        <v>-4.0045156637084856E-2</v>
      </c>
      <c r="J50" s="14">
        <f t="shared" si="1"/>
        <v>-4.8993875765529271E-2</v>
      </c>
    </row>
    <row r="51" spans="1:10">
      <c r="A51" s="13"/>
      <c r="B51" s="8" t="s">
        <v>146</v>
      </c>
      <c r="C51" s="18">
        <v>29449</v>
      </c>
      <c r="D51" s="18">
        <v>5237</v>
      </c>
      <c r="E51" s="6"/>
      <c r="F51" s="6"/>
      <c r="G51" s="13"/>
      <c r="H51" s="8" t="s">
        <v>148</v>
      </c>
      <c r="I51" s="14">
        <f t="shared" si="1"/>
        <v>-4.5370429455682482E-2</v>
      </c>
      <c r="J51" s="14">
        <f t="shared" si="1"/>
        <v>-0.11601642710472282</v>
      </c>
    </row>
    <row r="52" spans="1:10">
      <c r="A52" s="13"/>
      <c r="B52" s="8" t="s">
        <v>147</v>
      </c>
      <c r="C52" s="18">
        <v>30612</v>
      </c>
      <c r="D52" s="18">
        <v>5435</v>
      </c>
      <c r="E52" s="6"/>
      <c r="F52" s="6"/>
      <c r="G52" s="13"/>
      <c r="H52" s="8" t="s">
        <v>149</v>
      </c>
      <c r="I52" s="14">
        <f t="shared" ref="I52:J61" si="2">C54/C42-1</f>
        <v>3.9461247637051056E-2</v>
      </c>
      <c r="J52" s="14">
        <f t="shared" si="2"/>
        <v>-4.5235446792732614E-2</v>
      </c>
    </row>
    <row r="53" spans="1:10">
      <c r="A53" s="13"/>
      <c r="B53" s="8" t="s">
        <v>148</v>
      </c>
      <c r="C53" s="18">
        <v>29920</v>
      </c>
      <c r="D53" s="18">
        <v>5166</v>
      </c>
      <c r="E53" s="6"/>
      <c r="F53" s="6"/>
      <c r="G53" s="13"/>
      <c r="H53" s="8" t="s">
        <v>150</v>
      </c>
      <c r="I53" s="14">
        <f t="shared" si="2"/>
        <v>5.1218251147159499E-2</v>
      </c>
      <c r="J53" s="14">
        <f t="shared" si="2"/>
        <v>-6.7357512953367893E-2</v>
      </c>
    </row>
    <row r="54" spans="1:10">
      <c r="A54" s="13"/>
      <c r="B54" s="8" t="s">
        <v>149</v>
      </c>
      <c r="C54" s="18">
        <v>30793</v>
      </c>
      <c r="D54" s="18">
        <v>5150</v>
      </c>
      <c r="E54" s="6"/>
      <c r="F54" s="6"/>
      <c r="G54" s="13"/>
      <c r="H54" s="8" t="s">
        <v>151</v>
      </c>
      <c r="I54" s="14">
        <f t="shared" si="2"/>
        <v>-5.0702426564495529E-2</v>
      </c>
      <c r="J54" s="14">
        <f t="shared" si="2"/>
        <v>-0.17743020517995289</v>
      </c>
    </row>
    <row r="55" spans="1:10">
      <c r="A55" s="13"/>
      <c r="B55" s="8" t="s">
        <v>150</v>
      </c>
      <c r="C55" s="18">
        <v>32531</v>
      </c>
      <c r="D55" s="18">
        <v>5400</v>
      </c>
      <c r="E55" s="6"/>
      <c r="F55" s="6"/>
      <c r="G55" s="13"/>
      <c r="H55" s="8" t="s">
        <v>152</v>
      </c>
      <c r="I55" s="14">
        <f t="shared" si="2"/>
        <v>1.2719483816374E-2</v>
      </c>
      <c r="J55" s="14">
        <f t="shared" si="2"/>
        <v>-9.2254784688995173E-2</v>
      </c>
    </row>
    <row r="56" spans="1:10">
      <c r="A56" s="13"/>
      <c r="B56" s="8" t="s">
        <v>151</v>
      </c>
      <c r="C56" s="18">
        <v>29732</v>
      </c>
      <c r="D56" s="18">
        <v>4891</v>
      </c>
      <c r="E56" s="6"/>
      <c r="F56" s="6"/>
      <c r="G56" s="12" t="s">
        <v>869</v>
      </c>
      <c r="H56" s="8" t="s">
        <v>141</v>
      </c>
      <c r="I56" s="14">
        <f t="shared" si="2"/>
        <v>-1.7945026616224213E-2</v>
      </c>
      <c r="J56" s="14">
        <f t="shared" si="2"/>
        <v>-0.11722786388740425</v>
      </c>
    </row>
    <row r="57" spans="1:10">
      <c r="A57" s="13"/>
      <c r="B57" s="8" t="s">
        <v>152</v>
      </c>
      <c r="C57" s="18">
        <v>38297</v>
      </c>
      <c r="D57" s="18">
        <v>6071</v>
      </c>
      <c r="E57" s="6"/>
      <c r="F57" s="6"/>
      <c r="G57" s="15"/>
      <c r="H57" s="8" t="s">
        <v>142</v>
      </c>
      <c r="I57" s="14">
        <f t="shared" si="2"/>
        <v>6.6806785767903332E-3</v>
      </c>
      <c r="J57" s="14">
        <f t="shared" si="2"/>
        <v>-0.11962502547381293</v>
      </c>
    </row>
    <row r="58" spans="1:10">
      <c r="A58" s="12">
        <v>2021</v>
      </c>
      <c r="B58" s="8" t="s">
        <v>141</v>
      </c>
      <c r="C58" s="9">
        <v>29333</v>
      </c>
      <c r="D58" s="9">
        <v>4955</v>
      </c>
      <c r="E58" s="6"/>
      <c r="F58" s="6"/>
      <c r="G58" s="15"/>
      <c r="H58" s="8" t="s">
        <v>143</v>
      </c>
      <c r="I58" s="14">
        <f t="shared" si="2"/>
        <v>7.2934201859035319E-2</v>
      </c>
      <c r="J58" s="14">
        <f t="shared" si="2"/>
        <v>-5.2192895415757112E-2</v>
      </c>
    </row>
    <row r="59" spans="1:10">
      <c r="A59" s="15"/>
      <c r="B59" s="8" t="s">
        <v>142</v>
      </c>
      <c r="C59" s="9">
        <v>26822</v>
      </c>
      <c r="D59" s="9">
        <v>4320</v>
      </c>
      <c r="E59" s="6"/>
      <c r="F59" s="6"/>
      <c r="G59" s="15"/>
      <c r="H59" s="8" t="s">
        <v>144</v>
      </c>
      <c r="I59" s="14">
        <f t="shared" si="2"/>
        <v>9.2001386375014427E-2</v>
      </c>
      <c r="J59" s="14">
        <f t="shared" si="2"/>
        <v>5.4561138667241771E-2</v>
      </c>
    </row>
    <row r="60" spans="1:10">
      <c r="A60" s="15"/>
      <c r="B60" s="8" t="s">
        <v>143</v>
      </c>
      <c r="C60" s="9">
        <v>29319</v>
      </c>
      <c r="D60" s="9">
        <v>4776</v>
      </c>
      <c r="E60" s="6"/>
      <c r="F60" s="6"/>
      <c r="G60" s="15"/>
      <c r="H60" s="8" t="s">
        <v>145</v>
      </c>
      <c r="I60" s="14">
        <f t="shared" si="2"/>
        <v>-4.4629898403483304E-2</v>
      </c>
      <c r="J60" s="14">
        <f t="shared" si="2"/>
        <v>-0.14203915773919473</v>
      </c>
    </row>
    <row r="61" spans="1:10">
      <c r="A61" s="15"/>
      <c r="B61" s="8" t="s">
        <v>144</v>
      </c>
      <c r="C61" s="9">
        <v>28356</v>
      </c>
      <c r="D61" s="9">
        <v>4890</v>
      </c>
      <c r="E61" s="6"/>
      <c r="F61" s="6"/>
      <c r="G61" s="15"/>
      <c r="H61" s="8" t="s">
        <v>146</v>
      </c>
      <c r="I61" s="14">
        <f t="shared" si="2"/>
        <v>-5.9085198139155803E-2</v>
      </c>
      <c r="J61" s="14">
        <f t="shared" si="2"/>
        <v>-0.14244796639297308</v>
      </c>
    </row>
    <row r="62" spans="1:10">
      <c r="A62" s="15"/>
      <c r="B62" s="8" t="s">
        <v>145</v>
      </c>
      <c r="C62" s="9">
        <v>28963</v>
      </c>
      <c r="D62" s="9">
        <v>4645</v>
      </c>
      <c r="E62" s="6"/>
      <c r="F62" s="6"/>
      <c r="G62" s="15"/>
      <c r="H62" s="8" t="s">
        <v>147</v>
      </c>
      <c r="I62" s="14"/>
      <c r="J62" s="14"/>
    </row>
    <row r="63" spans="1:10">
      <c r="A63" s="15"/>
      <c r="B63" s="8" t="s">
        <v>146</v>
      </c>
      <c r="C63" s="9">
        <v>27709</v>
      </c>
      <c r="D63" s="9">
        <v>4491</v>
      </c>
      <c r="E63" s="6"/>
      <c r="F63" s="6"/>
      <c r="G63" s="15"/>
      <c r="H63" s="8" t="s">
        <v>148</v>
      </c>
      <c r="I63" s="14"/>
      <c r="J63" s="14"/>
    </row>
    <row r="64" spans="1:10">
      <c r="A64" s="15"/>
      <c r="B64" s="8" t="s">
        <v>147</v>
      </c>
      <c r="C64" s="9"/>
      <c r="D64" s="9"/>
      <c r="E64" s="6"/>
      <c r="F64" s="6"/>
      <c r="G64" s="15"/>
      <c r="H64" s="8" t="s">
        <v>149</v>
      </c>
      <c r="I64" s="14"/>
      <c r="J64" s="14"/>
    </row>
    <row r="65" spans="1:10">
      <c r="A65" s="15"/>
      <c r="B65" s="8" t="s">
        <v>148</v>
      </c>
      <c r="C65" s="9"/>
      <c r="D65" s="9"/>
      <c r="E65" s="6"/>
      <c r="F65" s="6"/>
      <c r="G65" s="15"/>
      <c r="H65" s="8" t="s">
        <v>150</v>
      </c>
      <c r="I65" s="14"/>
      <c r="J65" s="14"/>
    </row>
    <row r="66" spans="1:10">
      <c r="A66" s="15"/>
      <c r="B66" s="8" t="s">
        <v>149</v>
      </c>
      <c r="C66" s="9"/>
      <c r="D66" s="9"/>
      <c r="E66" s="6"/>
      <c r="F66" s="6"/>
      <c r="G66" s="15"/>
      <c r="H66" s="8" t="s">
        <v>151</v>
      </c>
      <c r="I66" s="14"/>
      <c r="J66" s="14"/>
    </row>
    <row r="67" spans="1:10">
      <c r="A67" s="15"/>
      <c r="B67" s="8" t="s">
        <v>150</v>
      </c>
      <c r="C67" s="9"/>
      <c r="D67" s="9"/>
      <c r="E67" s="6"/>
      <c r="F67" s="6"/>
      <c r="G67" s="16"/>
      <c r="H67" s="8" t="s">
        <v>152</v>
      </c>
      <c r="I67" s="14"/>
      <c r="J67" s="14"/>
    </row>
    <row r="68" spans="1:10">
      <c r="A68" s="15"/>
      <c r="B68" s="8" t="s">
        <v>151</v>
      </c>
      <c r="C68" s="9"/>
      <c r="D68" s="9"/>
      <c r="E68" s="6"/>
      <c r="F68" s="6"/>
      <c r="G68" s="6"/>
      <c r="H68" s="6"/>
      <c r="I68" s="6"/>
      <c r="J68" s="6"/>
    </row>
    <row r="69" spans="1:10">
      <c r="A69" s="16"/>
      <c r="B69" s="8" t="s">
        <v>152</v>
      </c>
      <c r="C69" s="9"/>
      <c r="D69" s="9"/>
      <c r="E69" s="6"/>
      <c r="F69" s="6"/>
      <c r="G69" s="6"/>
      <c r="H69" s="6"/>
      <c r="I69" s="6"/>
      <c r="J69" s="6"/>
    </row>
  </sheetData>
  <mergeCells count="11">
    <mergeCell ref="H1:I1"/>
    <mergeCell ref="A10:A21"/>
    <mergeCell ref="G20:G31"/>
    <mergeCell ref="L21:Q23"/>
    <mergeCell ref="A22:A33"/>
    <mergeCell ref="G32:G43"/>
    <mergeCell ref="A34:A45"/>
    <mergeCell ref="G44:G55"/>
    <mergeCell ref="A46:A57"/>
    <mergeCell ref="G56:G67"/>
    <mergeCell ref="A58:A69"/>
  </mergeCells>
  <hyperlinks>
    <hyperlink ref="H1:I1" location="Index!A1" display="Regresar al Índice" xr:uid="{00000000-0004-0000-AC00-000000000000}"/>
  </hyperlink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46"/>
  <dimension ref="A1:I873"/>
  <sheetViews>
    <sheetView zoomScale="106" zoomScaleNormal="106" workbookViewId="0">
      <selection activeCell="B19" sqref="B19"/>
    </sheetView>
  </sheetViews>
  <sheetFormatPr baseColWidth="10" defaultRowHeight="12"/>
  <cols>
    <col min="1" max="1" width="40.7109375" style="79" customWidth="1"/>
    <col min="2" max="2" width="32.7109375" style="79" customWidth="1"/>
    <col min="3" max="3" width="50.7109375" style="79" customWidth="1"/>
    <col min="4" max="4" width="14.7109375" style="79" customWidth="1"/>
    <col min="5" max="5" width="11.7109375" style="79" customWidth="1"/>
    <col min="6" max="6" width="14.7109375" style="79" customWidth="1"/>
    <col min="7" max="7" width="11.7109375" style="79" customWidth="1"/>
    <col min="8" max="8" width="5.7109375" style="79" customWidth="1"/>
    <col min="9" max="9" width="11.7109375" style="79" customWidth="1"/>
    <col min="10" max="16384" width="11.42578125" style="79"/>
  </cols>
  <sheetData>
    <row r="1" spans="1:9" ht="15">
      <c r="A1" s="1" t="s">
        <v>1927</v>
      </c>
      <c r="B1" s="60" t="s">
        <v>54</v>
      </c>
      <c r="C1" s="60" t="s">
        <v>54</v>
      </c>
      <c r="D1" s="60" t="s">
        <v>54</v>
      </c>
      <c r="E1" s="60" t="s">
        <v>54</v>
      </c>
      <c r="F1" s="60" t="s">
        <v>54</v>
      </c>
      <c r="G1" s="60" t="s">
        <v>54</v>
      </c>
      <c r="H1" s="686" t="s">
        <v>38</v>
      </c>
      <c r="I1" s="686"/>
    </row>
    <row r="2" spans="1:9">
      <c r="A2" s="60" t="s">
        <v>153</v>
      </c>
      <c r="B2" s="60" t="s">
        <v>54</v>
      </c>
      <c r="C2" s="60" t="s">
        <v>54</v>
      </c>
      <c r="D2" s="60" t="s">
        <v>54</v>
      </c>
      <c r="E2" s="60" t="s">
        <v>54</v>
      </c>
      <c r="F2" s="60" t="s">
        <v>54</v>
      </c>
      <c r="G2" s="60" t="s">
        <v>54</v>
      </c>
      <c r="H2" s="60" t="s">
        <v>54</v>
      </c>
      <c r="I2" s="60"/>
    </row>
    <row r="3" spans="1:9">
      <c r="A3" s="60"/>
      <c r="B3" s="60"/>
      <c r="C3" s="60"/>
      <c r="D3" s="60"/>
      <c r="E3" s="60"/>
      <c r="F3" s="60"/>
      <c r="G3" s="60"/>
      <c r="H3" s="60"/>
      <c r="I3" s="60"/>
    </row>
    <row r="4" spans="1:9">
      <c r="A4" s="60"/>
      <c r="B4" s="60"/>
      <c r="C4" s="60"/>
      <c r="D4" s="60"/>
      <c r="E4" s="60"/>
      <c r="F4" s="60"/>
      <c r="G4" s="60"/>
      <c r="H4" s="60"/>
      <c r="I4" s="60"/>
    </row>
    <row r="5" spans="1:9">
      <c r="A5" s="60"/>
      <c r="B5" s="60"/>
      <c r="C5" s="60"/>
      <c r="D5" s="60"/>
      <c r="E5" s="60"/>
      <c r="F5" s="60"/>
      <c r="G5" s="60"/>
      <c r="H5" s="60"/>
      <c r="I5" s="60"/>
    </row>
    <row r="6" spans="1:9">
      <c r="A6" s="60" t="s">
        <v>786</v>
      </c>
      <c r="B6" s="60" t="s">
        <v>787</v>
      </c>
      <c r="C6" s="60" t="s">
        <v>312</v>
      </c>
      <c r="D6" s="60" t="s">
        <v>1517</v>
      </c>
      <c r="E6" s="60" t="s">
        <v>1518</v>
      </c>
      <c r="F6" s="60" t="s">
        <v>1519</v>
      </c>
      <c r="G6" s="60" t="s">
        <v>1518</v>
      </c>
      <c r="H6" s="60" t="s">
        <v>406</v>
      </c>
      <c r="I6" s="60" t="s">
        <v>140</v>
      </c>
    </row>
    <row r="7" spans="1:9">
      <c r="A7" s="60" t="s">
        <v>812</v>
      </c>
      <c r="B7" s="60" t="s">
        <v>154</v>
      </c>
      <c r="C7" s="60" t="s">
        <v>412</v>
      </c>
      <c r="D7" s="60">
        <v>97773</v>
      </c>
      <c r="E7" s="60">
        <v>0.24060389059097101</v>
      </c>
      <c r="F7" s="60">
        <v>89977</v>
      </c>
      <c r="G7" s="60">
        <v>0.22200043917977</v>
      </c>
      <c r="H7" s="60">
        <v>7796</v>
      </c>
      <c r="I7" s="60">
        <v>8.6644364670971399</v>
      </c>
    </row>
    <row r="8" spans="1:9">
      <c r="A8" s="60" t="s">
        <v>674</v>
      </c>
      <c r="B8" s="60" t="s">
        <v>168</v>
      </c>
      <c r="C8" s="60" t="s">
        <v>410</v>
      </c>
      <c r="D8" s="60">
        <v>45533</v>
      </c>
      <c r="E8" s="60">
        <v>0.76352812945418003</v>
      </c>
      <c r="F8" s="60">
        <v>40105</v>
      </c>
      <c r="G8" s="60">
        <v>0.72543593082989699</v>
      </c>
      <c r="H8" s="60">
        <v>5428</v>
      </c>
      <c r="I8" s="60">
        <v>13.5344720109712</v>
      </c>
    </row>
    <row r="9" spans="1:9">
      <c r="A9" s="60" t="s">
        <v>701</v>
      </c>
      <c r="B9" s="60" t="s">
        <v>155</v>
      </c>
      <c r="C9" s="60" t="s">
        <v>411</v>
      </c>
      <c r="D9" s="60">
        <v>10897</v>
      </c>
      <c r="E9" s="60">
        <v>0.109546213080805</v>
      </c>
      <c r="F9" s="60">
        <v>6262</v>
      </c>
      <c r="G9" s="60">
        <v>6.8495548117520899E-2</v>
      </c>
      <c r="H9" s="60">
        <v>4635</v>
      </c>
      <c r="I9" s="60">
        <v>74.017885659533704</v>
      </c>
    </row>
    <row r="10" spans="1:9">
      <c r="A10" s="60" t="s">
        <v>701</v>
      </c>
      <c r="B10" s="60" t="s">
        <v>155</v>
      </c>
      <c r="C10" s="60" t="s">
        <v>410</v>
      </c>
      <c r="D10" s="60">
        <v>49018</v>
      </c>
      <c r="E10" s="60">
        <v>0.492771980618051</v>
      </c>
      <c r="F10" s="60">
        <v>45299</v>
      </c>
      <c r="G10" s="60">
        <v>0.49549342609000002</v>
      </c>
      <c r="H10" s="60">
        <v>3719</v>
      </c>
      <c r="I10" s="60">
        <v>8.2098942581513992</v>
      </c>
    </row>
    <row r="11" spans="1:9">
      <c r="A11" s="60" t="s">
        <v>702</v>
      </c>
      <c r="B11" s="60" t="s">
        <v>157</v>
      </c>
      <c r="C11" s="60" t="s">
        <v>412</v>
      </c>
      <c r="D11" s="60">
        <v>30629</v>
      </c>
      <c r="E11" s="60">
        <v>0.25969103981550601</v>
      </c>
      <c r="F11" s="60">
        <v>27950</v>
      </c>
      <c r="G11" s="60">
        <v>0.237518589335033</v>
      </c>
      <c r="H11" s="60">
        <v>2679</v>
      </c>
      <c r="I11" s="60">
        <v>9.5849731663684992</v>
      </c>
    </row>
    <row r="12" spans="1:9">
      <c r="A12" s="60" t="s">
        <v>698</v>
      </c>
      <c r="B12" s="60" t="s">
        <v>263</v>
      </c>
      <c r="C12" s="60" t="s">
        <v>409</v>
      </c>
      <c r="D12" s="60">
        <v>2859</v>
      </c>
      <c r="E12" s="60">
        <v>0.36304761904761901</v>
      </c>
      <c r="F12" s="60">
        <v>1525</v>
      </c>
      <c r="G12" s="60">
        <v>0.24302788844621501</v>
      </c>
      <c r="H12" s="60">
        <v>1334</v>
      </c>
      <c r="I12" s="60">
        <v>87.475409836065595</v>
      </c>
    </row>
    <row r="13" spans="1:9">
      <c r="A13" s="60" t="s">
        <v>677</v>
      </c>
      <c r="B13" s="60" t="s">
        <v>194</v>
      </c>
      <c r="C13" s="60" t="s">
        <v>409</v>
      </c>
      <c r="D13" s="60">
        <v>7022</v>
      </c>
      <c r="E13" s="60">
        <v>0.47089592274678099</v>
      </c>
      <c r="F13" s="60">
        <v>5785</v>
      </c>
      <c r="G13" s="60">
        <v>0.39965457685664901</v>
      </c>
      <c r="H13" s="60">
        <v>1237</v>
      </c>
      <c r="I13" s="60">
        <v>21.382886776145199</v>
      </c>
    </row>
    <row r="14" spans="1:9">
      <c r="A14" s="60" t="s">
        <v>677</v>
      </c>
      <c r="B14" s="60" t="s">
        <v>194</v>
      </c>
      <c r="C14" s="60" t="s">
        <v>410</v>
      </c>
      <c r="D14" s="60">
        <v>2447</v>
      </c>
      <c r="E14" s="60">
        <v>0.16409603004291801</v>
      </c>
      <c r="F14" s="60">
        <v>1451</v>
      </c>
      <c r="G14" s="60">
        <v>0.100241796200345</v>
      </c>
      <c r="H14" s="60">
        <v>996</v>
      </c>
      <c r="I14" s="60">
        <v>68.642315644383203</v>
      </c>
    </row>
    <row r="15" spans="1:9">
      <c r="A15" s="60" t="s">
        <v>657</v>
      </c>
      <c r="B15" s="60" t="s">
        <v>163</v>
      </c>
      <c r="C15" s="60" t="s">
        <v>410</v>
      </c>
      <c r="D15" s="60">
        <v>20678</v>
      </c>
      <c r="E15" s="60">
        <v>0.57303588748787604</v>
      </c>
      <c r="F15" s="60">
        <v>19703</v>
      </c>
      <c r="G15" s="60">
        <v>0.56580420986129898</v>
      </c>
      <c r="H15" s="60">
        <v>975</v>
      </c>
      <c r="I15" s="60">
        <v>4.9484850022839098</v>
      </c>
    </row>
    <row r="16" spans="1:9">
      <c r="A16" s="60" t="s">
        <v>627</v>
      </c>
      <c r="B16" s="60" t="s">
        <v>158</v>
      </c>
      <c r="C16" s="60" t="s">
        <v>409</v>
      </c>
      <c r="D16" s="60">
        <v>14313</v>
      </c>
      <c r="E16" s="60">
        <v>0.41112770724421199</v>
      </c>
      <c r="F16" s="60">
        <v>13345</v>
      </c>
      <c r="G16" s="60">
        <v>0.41444099378881999</v>
      </c>
      <c r="H16" s="60">
        <v>968</v>
      </c>
      <c r="I16" s="60">
        <v>7.2536530535781196</v>
      </c>
    </row>
    <row r="17" spans="1:9">
      <c r="A17" s="60" t="s">
        <v>671</v>
      </c>
      <c r="B17" s="60" t="s">
        <v>156</v>
      </c>
      <c r="C17" s="60" t="s">
        <v>414</v>
      </c>
      <c r="D17" s="60">
        <v>31447</v>
      </c>
      <c r="E17" s="60">
        <v>0.444317282694699</v>
      </c>
      <c r="F17" s="60">
        <v>30498</v>
      </c>
      <c r="G17" s="60">
        <v>0.44231410711954899</v>
      </c>
      <c r="H17" s="60">
        <v>949</v>
      </c>
      <c r="I17" s="60">
        <v>3.11167945439046</v>
      </c>
    </row>
    <row r="18" spans="1:9">
      <c r="A18" s="60" t="s">
        <v>701</v>
      </c>
      <c r="B18" s="60" t="s">
        <v>155</v>
      </c>
      <c r="C18" s="60" t="s">
        <v>408</v>
      </c>
      <c r="D18" s="60">
        <v>7354</v>
      </c>
      <c r="E18" s="60">
        <v>7.3928865834288399E-2</v>
      </c>
      <c r="F18" s="60">
        <v>6522</v>
      </c>
      <c r="G18" s="60">
        <v>7.1339502526744106E-2</v>
      </c>
      <c r="H18" s="60">
        <v>832</v>
      </c>
      <c r="I18" s="60">
        <v>12.7568230604109</v>
      </c>
    </row>
    <row r="19" spans="1:9">
      <c r="A19" s="60" t="s">
        <v>627</v>
      </c>
      <c r="B19" s="60" t="s">
        <v>158</v>
      </c>
      <c r="C19" s="60" t="s">
        <v>410</v>
      </c>
      <c r="D19" s="60">
        <v>3472</v>
      </c>
      <c r="E19" s="60">
        <v>9.9729993680703205E-2</v>
      </c>
      <c r="F19" s="60">
        <v>2681</v>
      </c>
      <c r="G19" s="60">
        <v>8.3260869565217402E-2</v>
      </c>
      <c r="H19" s="60">
        <v>791</v>
      </c>
      <c r="I19" s="60">
        <v>29.503916449086201</v>
      </c>
    </row>
    <row r="20" spans="1:9">
      <c r="A20" s="60" t="s">
        <v>822</v>
      </c>
      <c r="B20" s="60" t="s">
        <v>161</v>
      </c>
      <c r="C20" s="60" t="s">
        <v>412</v>
      </c>
      <c r="D20" s="60">
        <v>1216</v>
      </c>
      <c r="E20" s="60">
        <v>0.20209406681070299</v>
      </c>
      <c r="F20" s="60">
        <v>450</v>
      </c>
      <c r="G20" s="60">
        <v>6.0728744939271301E-2</v>
      </c>
      <c r="H20" s="60">
        <v>766</v>
      </c>
      <c r="I20" s="60">
        <v>170.222222222222</v>
      </c>
    </row>
    <row r="21" spans="1:9">
      <c r="A21" s="60" t="s">
        <v>830</v>
      </c>
      <c r="B21" s="60" t="s">
        <v>276</v>
      </c>
      <c r="C21" s="60" t="s">
        <v>409</v>
      </c>
      <c r="D21" s="60">
        <v>1659</v>
      </c>
      <c r="E21" s="60">
        <v>0.691826522101751</v>
      </c>
      <c r="F21" s="60">
        <v>900</v>
      </c>
      <c r="G21" s="60">
        <v>0.53827751196172202</v>
      </c>
      <c r="H21" s="60">
        <v>759</v>
      </c>
      <c r="I21" s="60">
        <v>84.3333333333333</v>
      </c>
    </row>
    <row r="22" spans="1:9">
      <c r="A22" s="60" t="s">
        <v>683</v>
      </c>
      <c r="B22" s="60" t="s">
        <v>250</v>
      </c>
      <c r="C22" s="60" t="s">
        <v>409</v>
      </c>
      <c r="D22" s="60">
        <v>1271</v>
      </c>
      <c r="E22" s="60">
        <v>0.52980408503543097</v>
      </c>
      <c r="F22" s="60">
        <v>514</v>
      </c>
      <c r="G22" s="60">
        <v>0.32490518331226298</v>
      </c>
      <c r="H22" s="60">
        <v>757</v>
      </c>
      <c r="I22" s="60">
        <v>147.27626459144</v>
      </c>
    </row>
    <row r="23" spans="1:9">
      <c r="A23" s="60" t="s">
        <v>674</v>
      </c>
      <c r="B23" s="60" t="s">
        <v>168</v>
      </c>
      <c r="C23" s="60" t="s">
        <v>412</v>
      </c>
      <c r="D23" s="60">
        <v>4580</v>
      </c>
      <c r="E23" s="60">
        <v>7.6800536597635596E-2</v>
      </c>
      <c r="F23" s="60">
        <v>3882</v>
      </c>
      <c r="G23" s="60">
        <v>7.0219231604080806E-2</v>
      </c>
      <c r="H23" s="60">
        <v>698</v>
      </c>
      <c r="I23" s="60">
        <v>17.9804224626481</v>
      </c>
    </row>
    <row r="24" spans="1:9">
      <c r="A24" s="60" t="s">
        <v>705</v>
      </c>
      <c r="B24" s="60" t="s">
        <v>270</v>
      </c>
      <c r="C24" s="60" t="s">
        <v>410</v>
      </c>
      <c r="D24" s="60">
        <v>1051</v>
      </c>
      <c r="E24" s="60">
        <v>0.31867798665858099</v>
      </c>
      <c r="F24" s="60">
        <v>395</v>
      </c>
      <c r="G24" s="60">
        <v>0.151283033320567</v>
      </c>
      <c r="H24" s="60">
        <v>656</v>
      </c>
      <c r="I24" s="60">
        <v>166.07594936708901</v>
      </c>
    </row>
    <row r="25" spans="1:9">
      <c r="A25" s="60" t="s">
        <v>657</v>
      </c>
      <c r="B25" s="60" t="s">
        <v>163</v>
      </c>
      <c r="C25" s="60" t="s">
        <v>409</v>
      </c>
      <c r="D25" s="60">
        <v>2789</v>
      </c>
      <c r="E25" s="60">
        <v>7.7289732575862594E-2</v>
      </c>
      <c r="F25" s="60">
        <v>2146</v>
      </c>
      <c r="G25" s="60">
        <v>6.1625936880797198E-2</v>
      </c>
      <c r="H25" s="60">
        <v>643</v>
      </c>
      <c r="I25" s="60">
        <v>29.962721342031699</v>
      </c>
    </row>
    <row r="26" spans="1:9">
      <c r="A26" s="60" t="s">
        <v>712</v>
      </c>
      <c r="B26" s="60" t="s">
        <v>188</v>
      </c>
      <c r="C26" s="60" t="s">
        <v>409</v>
      </c>
      <c r="D26" s="60">
        <v>697</v>
      </c>
      <c r="E26" s="60">
        <v>0.34659373446046698</v>
      </c>
      <c r="F26" s="60">
        <v>72</v>
      </c>
      <c r="G26" s="60">
        <v>3.8982133188955097E-2</v>
      </c>
      <c r="H26" s="60">
        <v>625</v>
      </c>
      <c r="I26" s="60">
        <v>868.055555555556</v>
      </c>
    </row>
    <row r="27" spans="1:9">
      <c r="A27" s="60" t="s">
        <v>708</v>
      </c>
      <c r="B27" s="60" t="s">
        <v>198</v>
      </c>
      <c r="C27" s="60" t="s">
        <v>414</v>
      </c>
      <c r="D27" s="60">
        <v>1389</v>
      </c>
      <c r="E27" s="60">
        <v>0.136096413874192</v>
      </c>
      <c r="F27" s="60">
        <v>902</v>
      </c>
      <c r="G27" s="60">
        <v>8.7436991081814699E-2</v>
      </c>
      <c r="H27" s="60">
        <v>487</v>
      </c>
      <c r="I27" s="60">
        <v>53.9911308203991</v>
      </c>
    </row>
    <row r="28" spans="1:9">
      <c r="A28" s="60" t="s">
        <v>711</v>
      </c>
      <c r="B28" s="60" t="s">
        <v>184</v>
      </c>
      <c r="C28" s="60" t="s">
        <v>409</v>
      </c>
      <c r="D28" s="60">
        <v>3537</v>
      </c>
      <c r="E28" s="60">
        <v>0.55823863636363602</v>
      </c>
      <c r="F28" s="60">
        <v>3083</v>
      </c>
      <c r="G28" s="60">
        <v>0.51867429340511395</v>
      </c>
      <c r="H28" s="60">
        <v>454</v>
      </c>
      <c r="I28" s="60">
        <v>14.725916315277299</v>
      </c>
    </row>
    <row r="29" spans="1:9">
      <c r="A29" s="60" t="s">
        <v>715</v>
      </c>
      <c r="B29" s="60" t="s">
        <v>160</v>
      </c>
      <c r="C29" s="60" t="s">
        <v>410</v>
      </c>
      <c r="D29" s="60">
        <v>6601</v>
      </c>
      <c r="E29" s="60">
        <v>0.51659101580842104</v>
      </c>
      <c r="F29" s="60">
        <v>6153</v>
      </c>
      <c r="G29" s="60">
        <v>0.50876467669919001</v>
      </c>
      <c r="H29" s="60">
        <v>448</v>
      </c>
      <c r="I29" s="60">
        <v>7.2810011376564203</v>
      </c>
    </row>
    <row r="30" spans="1:9">
      <c r="A30" s="60" t="s">
        <v>710</v>
      </c>
      <c r="B30" s="60" t="s">
        <v>214</v>
      </c>
      <c r="C30" s="60" t="s">
        <v>409</v>
      </c>
      <c r="D30" s="60">
        <v>432</v>
      </c>
      <c r="E30" s="60">
        <v>0.894409937888199</v>
      </c>
      <c r="F30" s="60">
        <v>0</v>
      </c>
      <c r="G30" s="60">
        <v>0</v>
      </c>
      <c r="H30" s="60">
        <v>432</v>
      </c>
      <c r="I30" s="60" t="e">
        <v>#NUM!</v>
      </c>
    </row>
    <row r="31" spans="1:9">
      <c r="A31" s="60" t="s">
        <v>701</v>
      </c>
      <c r="B31" s="60" t="s">
        <v>155</v>
      </c>
      <c r="C31" s="60" t="s">
        <v>414</v>
      </c>
      <c r="D31" s="60">
        <v>7482</v>
      </c>
      <c r="E31" s="60">
        <v>7.5215634236081796E-2</v>
      </c>
      <c r="F31" s="60">
        <v>7050</v>
      </c>
      <c r="G31" s="60">
        <v>7.7114917634705002E-2</v>
      </c>
      <c r="H31" s="60">
        <v>432</v>
      </c>
      <c r="I31" s="60">
        <v>6.1276595744680797</v>
      </c>
    </row>
    <row r="32" spans="1:9">
      <c r="A32" s="60" t="s">
        <v>702</v>
      </c>
      <c r="B32" s="60" t="s">
        <v>157</v>
      </c>
      <c r="C32" s="60" t="s">
        <v>410</v>
      </c>
      <c r="D32" s="60">
        <v>38688</v>
      </c>
      <c r="E32" s="60">
        <v>0.32802007732483202</v>
      </c>
      <c r="F32" s="60">
        <v>38267</v>
      </c>
      <c r="G32" s="60">
        <v>0.325192266836626</v>
      </c>
      <c r="H32" s="60">
        <v>421</v>
      </c>
      <c r="I32" s="60">
        <v>1.1001646327122501</v>
      </c>
    </row>
    <row r="33" spans="1:9">
      <c r="A33" s="60" t="s">
        <v>824</v>
      </c>
      <c r="B33" s="60" t="s">
        <v>275</v>
      </c>
      <c r="C33" s="60" t="s">
        <v>409</v>
      </c>
      <c r="D33" s="60">
        <v>3801</v>
      </c>
      <c r="E33" s="60">
        <v>0.76525065431850203</v>
      </c>
      <c r="F33" s="60">
        <v>3397</v>
      </c>
      <c r="G33" s="60">
        <v>0.74774378164208699</v>
      </c>
      <c r="H33" s="60">
        <v>404</v>
      </c>
      <c r="I33" s="60">
        <v>11.8928466293789</v>
      </c>
    </row>
    <row r="34" spans="1:9">
      <c r="A34" s="60" t="s">
        <v>627</v>
      </c>
      <c r="B34" s="60" t="s">
        <v>158</v>
      </c>
      <c r="C34" s="60" t="s">
        <v>414</v>
      </c>
      <c r="D34" s="60">
        <v>3058</v>
      </c>
      <c r="E34" s="60">
        <v>8.7838226001034095E-2</v>
      </c>
      <c r="F34" s="60">
        <v>2657</v>
      </c>
      <c r="G34" s="60">
        <v>8.2515527950310599E-2</v>
      </c>
      <c r="H34" s="60">
        <v>401</v>
      </c>
      <c r="I34" s="60">
        <v>15.092209258562299</v>
      </c>
    </row>
    <row r="35" spans="1:9">
      <c r="A35" s="60" t="s">
        <v>627</v>
      </c>
      <c r="B35" s="60" t="s">
        <v>158</v>
      </c>
      <c r="C35" s="60" t="s">
        <v>412</v>
      </c>
      <c r="D35" s="60">
        <v>6446</v>
      </c>
      <c r="E35" s="60">
        <v>0.185155397253978</v>
      </c>
      <c r="F35" s="60">
        <v>6074</v>
      </c>
      <c r="G35" s="60">
        <v>0.18863354037267099</v>
      </c>
      <c r="H35" s="60">
        <v>372</v>
      </c>
      <c r="I35" s="60">
        <v>6.1244649324991904</v>
      </c>
    </row>
    <row r="36" spans="1:9">
      <c r="A36" s="60" t="s">
        <v>619</v>
      </c>
      <c r="B36" s="60" t="s">
        <v>267</v>
      </c>
      <c r="C36" s="60" t="s">
        <v>409</v>
      </c>
      <c r="D36" s="60">
        <v>4387</v>
      </c>
      <c r="E36" s="60">
        <v>0.39113766048502102</v>
      </c>
      <c r="F36" s="60">
        <v>4041</v>
      </c>
      <c r="G36" s="60">
        <v>0.36870437956204399</v>
      </c>
      <c r="H36" s="60">
        <v>346</v>
      </c>
      <c r="I36" s="60">
        <v>8.5622370700321593</v>
      </c>
    </row>
    <row r="37" spans="1:9">
      <c r="A37" s="60" t="s">
        <v>634</v>
      </c>
      <c r="B37" s="60" t="s">
        <v>180</v>
      </c>
      <c r="C37" s="60" t="s">
        <v>410</v>
      </c>
      <c r="D37" s="60">
        <v>1016</v>
      </c>
      <c r="E37" s="60">
        <v>0.173024523160763</v>
      </c>
      <c r="F37" s="60">
        <v>686</v>
      </c>
      <c r="G37" s="60">
        <v>0.12661498708010299</v>
      </c>
      <c r="H37" s="60">
        <v>330</v>
      </c>
      <c r="I37" s="60">
        <v>48.104956268221599</v>
      </c>
    </row>
    <row r="38" spans="1:9">
      <c r="A38" s="60" t="s">
        <v>671</v>
      </c>
      <c r="B38" s="60" t="s">
        <v>156</v>
      </c>
      <c r="C38" s="60" t="s">
        <v>408</v>
      </c>
      <c r="D38" s="60">
        <v>7717</v>
      </c>
      <c r="E38" s="60">
        <v>0.109034135865265</v>
      </c>
      <c r="F38" s="60">
        <v>7407</v>
      </c>
      <c r="G38" s="60">
        <v>0.107424112775739</v>
      </c>
      <c r="H38" s="60">
        <v>310</v>
      </c>
      <c r="I38" s="60">
        <v>4.1852301876603297</v>
      </c>
    </row>
    <row r="39" spans="1:9">
      <c r="A39" s="60" t="s">
        <v>671</v>
      </c>
      <c r="B39" s="60" t="s">
        <v>156</v>
      </c>
      <c r="C39" s="60" t="s">
        <v>409</v>
      </c>
      <c r="D39" s="60">
        <v>1146</v>
      </c>
      <c r="E39" s="60">
        <v>1.6191929467616099E-2</v>
      </c>
      <c r="F39" s="60">
        <v>858</v>
      </c>
      <c r="G39" s="60">
        <v>1.24436193818799E-2</v>
      </c>
      <c r="H39" s="60">
        <v>288</v>
      </c>
      <c r="I39" s="60">
        <v>33.566433566433602</v>
      </c>
    </row>
    <row r="40" spans="1:9">
      <c r="A40" s="60" t="s">
        <v>637</v>
      </c>
      <c r="B40" s="60" t="s">
        <v>203</v>
      </c>
      <c r="C40" s="60" t="s">
        <v>409</v>
      </c>
      <c r="D40" s="60">
        <v>389</v>
      </c>
      <c r="E40" s="60">
        <v>0.39572736520854501</v>
      </c>
      <c r="F40" s="60">
        <v>118</v>
      </c>
      <c r="G40" s="60">
        <v>0.16343490304709099</v>
      </c>
      <c r="H40" s="60">
        <v>271</v>
      </c>
      <c r="I40" s="60">
        <v>229.66101694915301</v>
      </c>
    </row>
    <row r="41" spans="1:9">
      <c r="A41" s="60" t="s">
        <v>814</v>
      </c>
      <c r="B41" s="60" t="s">
        <v>166</v>
      </c>
      <c r="C41" s="60" t="s">
        <v>412</v>
      </c>
      <c r="D41" s="60">
        <v>7633</v>
      </c>
      <c r="E41" s="60">
        <v>0.24361674964892099</v>
      </c>
      <c r="F41" s="60">
        <v>7401</v>
      </c>
      <c r="G41" s="60">
        <v>0.238818973862536</v>
      </c>
      <c r="H41" s="60">
        <v>232</v>
      </c>
      <c r="I41" s="60">
        <v>3.1347115254695401</v>
      </c>
    </row>
    <row r="42" spans="1:9">
      <c r="A42" s="60" t="s">
        <v>689</v>
      </c>
      <c r="B42" s="60" t="s">
        <v>165</v>
      </c>
      <c r="C42" s="60" t="s">
        <v>410</v>
      </c>
      <c r="D42" s="60">
        <v>856</v>
      </c>
      <c r="E42" s="60">
        <v>0.13448546739984299</v>
      </c>
      <c r="F42" s="60">
        <v>628</v>
      </c>
      <c r="G42" s="60">
        <v>9.32027307806471E-2</v>
      </c>
      <c r="H42" s="60">
        <v>228</v>
      </c>
      <c r="I42" s="60">
        <v>36.305732484076401</v>
      </c>
    </row>
    <row r="43" spans="1:9">
      <c r="A43" s="60" t="s">
        <v>670</v>
      </c>
      <c r="B43" s="60" t="s">
        <v>174</v>
      </c>
      <c r="C43" s="60" t="s">
        <v>410</v>
      </c>
      <c r="D43" s="60">
        <v>1603</v>
      </c>
      <c r="E43" s="60">
        <v>0.34855403348553998</v>
      </c>
      <c r="F43" s="60">
        <v>1376</v>
      </c>
      <c r="G43" s="60">
        <v>0.31494621194781403</v>
      </c>
      <c r="H43" s="60">
        <v>227</v>
      </c>
      <c r="I43" s="60">
        <v>16.4970930232558</v>
      </c>
    </row>
    <row r="44" spans="1:9">
      <c r="A44" s="60" t="s">
        <v>698</v>
      </c>
      <c r="B44" s="60" t="s">
        <v>263</v>
      </c>
      <c r="C44" s="60" t="s">
        <v>410</v>
      </c>
      <c r="D44" s="60">
        <v>2151</v>
      </c>
      <c r="E44" s="60">
        <v>0.27314285714285702</v>
      </c>
      <c r="F44" s="60">
        <v>1929</v>
      </c>
      <c r="G44" s="60">
        <v>0.30741035856573701</v>
      </c>
      <c r="H44" s="60">
        <v>222</v>
      </c>
      <c r="I44" s="60">
        <v>11.5085536547434</v>
      </c>
    </row>
    <row r="45" spans="1:9">
      <c r="A45" s="60" t="s">
        <v>671</v>
      </c>
      <c r="B45" s="60" t="s">
        <v>156</v>
      </c>
      <c r="C45" s="60" t="s">
        <v>411</v>
      </c>
      <c r="D45" s="60">
        <v>4072</v>
      </c>
      <c r="E45" s="60">
        <v>5.7533627218266097E-2</v>
      </c>
      <c r="F45" s="60">
        <v>3872</v>
      </c>
      <c r="G45" s="60">
        <v>5.6155820800278498E-2</v>
      </c>
      <c r="H45" s="60">
        <v>200</v>
      </c>
      <c r="I45" s="60">
        <v>5.1652892561983501</v>
      </c>
    </row>
    <row r="46" spans="1:9">
      <c r="A46" s="60" t="s">
        <v>715</v>
      </c>
      <c r="B46" s="60" t="s">
        <v>160</v>
      </c>
      <c r="C46" s="60" t="s">
        <v>412</v>
      </c>
      <c r="D46" s="60">
        <v>2310</v>
      </c>
      <c r="E46" s="60">
        <v>0.18077946470496201</v>
      </c>
      <c r="F46" s="60">
        <v>2145</v>
      </c>
      <c r="G46" s="60">
        <v>0.17736067471473499</v>
      </c>
      <c r="H46" s="60">
        <v>165</v>
      </c>
      <c r="I46" s="60">
        <v>7.6923076923076898</v>
      </c>
    </row>
    <row r="47" spans="1:9">
      <c r="A47" s="60" t="s">
        <v>814</v>
      </c>
      <c r="B47" s="60" t="s">
        <v>166</v>
      </c>
      <c r="C47" s="60" t="s">
        <v>414</v>
      </c>
      <c r="D47" s="60">
        <v>3681</v>
      </c>
      <c r="E47" s="60">
        <v>0.117483722711605</v>
      </c>
      <c r="F47" s="60">
        <v>3526</v>
      </c>
      <c r="G47" s="60">
        <v>0.11377863827041</v>
      </c>
      <c r="H47" s="60">
        <v>155</v>
      </c>
      <c r="I47" s="60">
        <v>4.3959160521837699</v>
      </c>
    </row>
    <row r="48" spans="1:9">
      <c r="A48" s="60" t="s">
        <v>671</v>
      </c>
      <c r="B48" s="60" t="s">
        <v>156</v>
      </c>
      <c r="C48" s="60" t="s">
        <v>412</v>
      </c>
      <c r="D48" s="60">
        <v>14551</v>
      </c>
      <c r="E48" s="60">
        <v>0.205592291172149</v>
      </c>
      <c r="F48" s="60">
        <v>14405</v>
      </c>
      <c r="G48" s="60">
        <v>0.20891647691839099</v>
      </c>
      <c r="H48" s="60">
        <v>146</v>
      </c>
      <c r="I48" s="60">
        <v>1.01353696633113</v>
      </c>
    </row>
    <row r="49" spans="1:9">
      <c r="A49" s="60" t="s">
        <v>622</v>
      </c>
      <c r="B49" s="60" t="s">
        <v>277</v>
      </c>
      <c r="C49" s="60" t="s">
        <v>410</v>
      </c>
      <c r="D49" s="60">
        <v>1575</v>
      </c>
      <c r="E49" s="60">
        <v>0.3080383336593</v>
      </c>
      <c r="F49" s="60">
        <v>1431</v>
      </c>
      <c r="G49" s="60">
        <v>0.28174837566450101</v>
      </c>
      <c r="H49" s="60">
        <v>144</v>
      </c>
      <c r="I49" s="60">
        <v>10.062893081761001</v>
      </c>
    </row>
    <row r="50" spans="1:9">
      <c r="A50" s="60" t="s">
        <v>697</v>
      </c>
      <c r="B50" s="60" t="s">
        <v>271</v>
      </c>
      <c r="C50" s="60" t="s">
        <v>412</v>
      </c>
      <c r="D50" s="60">
        <v>8113</v>
      </c>
      <c r="E50" s="60">
        <v>0.217874694524264</v>
      </c>
      <c r="F50" s="60">
        <v>7976</v>
      </c>
      <c r="G50" s="60">
        <v>0.21241577671842099</v>
      </c>
      <c r="H50" s="60">
        <v>137</v>
      </c>
      <c r="I50" s="60">
        <v>1.7176529588766301</v>
      </c>
    </row>
    <row r="51" spans="1:9">
      <c r="A51" s="60" t="s">
        <v>701</v>
      </c>
      <c r="B51" s="60" t="s">
        <v>155</v>
      </c>
      <c r="C51" s="60" t="s">
        <v>413</v>
      </c>
      <c r="D51" s="60">
        <v>225</v>
      </c>
      <c r="E51" s="60">
        <v>2.2618975812775202E-3</v>
      </c>
      <c r="F51" s="60">
        <v>90</v>
      </c>
      <c r="G51" s="60">
        <v>9.8444575703878693E-4</v>
      </c>
      <c r="H51" s="60">
        <v>135</v>
      </c>
      <c r="I51" s="60">
        <v>150</v>
      </c>
    </row>
    <row r="52" spans="1:9">
      <c r="A52" s="60" t="s">
        <v>716</v>
      </c>
      <c r="B52" s="60" t="s">
        <v>255</v>
      </c>
      <c r="C52" s="60" t="s">
        <v>410</v>
      </c>
      <c r="D52" s="60">
        <v>2753</v>
      </c>
      <c r="E52" s="60">
        <v>0.43498182967293397</v>
      </c>
      <c r="F52" s="60">
        <v>2623</v>
      </c>
      <c r="G52" s="60">
        <v>0.41048513302034401</v>
      </c>
      <c r="H52" s="60">
        <v>130</v>
      </c>
      <c r="I52" s="60">
        <v>4.9561570720549</v>
      </c>
    </row>
    <row r="53" spans="1:9">
      <c r="A53" s="60" t="s">
        <v>627</v>
      </c>
      <c r="B53" s="60" t="s">
        <v>158</v>
      </c>
      <c r="C53" s="60" t="s">
        <v>411</v>
      </c>
      <c r="D53" s="60">
        <v>1568</v>
      </c>
      <c r="E53" s="60">
        <v>4.5039351984833699E-2</v>
      </c>
      <c r="F53" s="60">
        <v>1438</v>
      </c>
      <c r="G53" s="60">
        <v>4.4658385093167698E-2</v>
      </c>
      <c r="H53" s="60">
        <v>130</v>
      </c>
      <c r="I53" s="60">
        <v>9.0403337969401996</v>
      </c>
    </row>
    <row r="54" spans="1:9">
      <c r="A54" s="60" t="s">
        <v>701</v>
      </c>
      <c r="B54" s="60" t="s">
        <v>155</v>
      </c>
      <c r="C54" s="60" t="s">
        <v>409</v>
      </c>
      <c r="D54" s="60">
        <v>1806</v>
      </c>
      <c r="E54" s="60">
        <v>1.81554979190542E-2</v>
      </c>
      <c r="F54" s="60">
        <v>1677</v>
      </c>
      <c r="G54" s="60">
        <v>1.8343505939489399E-2</v>
      </c>
      <c r="H54" s="60">
        <v>129</v>
      </c>
      <c r="I54" s="60">
        <v>7.6923076923076898</v>
      </c>
    </row>
    <row r="55" spans="1:9">
      <c r="A55" s="60" t="s">
        <v>634</v>
      </c>
      <c r="B55" s="60" t="s">
        <v>180</v>
      </c>
      <c r="C55" s="60" t="s">
        <v>407</v>
      </c>
      <c r="D55" s="60">
        <v>614</v>
      </c>
      <c r="E55" s="60">
        <v>0.10456403269754801</v>
      </c>
      <c r="F55" s="60">
        <v>495</v>
      </c>
      <c r="G55" s="60">
        <v>9.1362126245847206E-2</v>
      </c>
      <c r="H55" s="60">
        <v>119</v>
      </c>
      <c r="I55" s="60">
        <v>24.040404040403999</v>
      </c>
    </row>
    <row r="56" spans="1:9">
      <c r="A56" s="60" t="s">
        <v>650</v>
      </c>
      <c r="B56" s="60" t="s">
        <v>179</v>
      </c>
      <c r="C56" s="60" t="s">
        <v>408</v>
      </c>
      <c r="D56" s="60">
        <v>169</v>
      </c>
      <c r="E56" s="60">
        <v>6.3083240014930902E-2</v>
      </c>
      <c r="F56" s="60">
        <v>53</v>
      </c>
      <c r="G56" s="60">
        <v>2.0392458637937701E-2</v>
      </c>
      <c r="H56" s="60">
        <v>116</v>
      </c>
      <c r="I56" s="60">
        <v>218.86792452830201</v>
      </c>
    </row>
    <row r="57" spans="1:9">
      <c r="A57" s="60" t="s">
        <v>697</v>
      </c>
      <c r="B57" s="60" t="s">
        <v>271</v>
      </c>
      <c r="C57" s="60" t="s">
        <v>408</v>
      </c>
      <c r="D57" s="60">
        <v>4057</v>
      </c>
      <c r="E57" s="60">
        <v>0.10895077476703301</v>
      </c>
      <c r="F57" s="60">
        <v>3950</v>
      </c>
      <c r="G57" s="60">
        <v>0.10519587738688101</v>
      </c>
      <c r="H57" s="60">
        <v>107</v>
      </c>
      <c r="I57" s="60">
        <v>2.70886075949368</v>
      </c>
    </row>
    <row r="58" spans="1:9">
      <c r="A58" s="60" t="s">
        <v>821</v>
      </c>
      <c r="B58" s="60" t="s">
        <v>239</v>
      </c>
      <c r="C58" s="60" t="s">
        <v>411</v>
      </c>
      <c r="D58" s="60">
        <v>385</v>
      </c>
      <c r="E58" s="60">
        <v>6.1208267090620001E-2</v>
      </c>
      <c r="F58" s="60">
        <v>282</v>
      </c>
      <c r="G58" s="60">
        <v>4.60032626427406E-2</v>
      </c>
      <c r="H58" s="60">
        <v>103</v>
      </c>
      <c r="I58" s="60">
        <v>36.524822695035503</v>
      </c>
    </row>
    <row r="59" spans="1:9">
      <c r="A59" s="60" t="s">
        <v>687</v>
      </c>
      <c r="B59" s="60" t="s">
        <v>172</v>
      </c>
      <c r="C59" s="60" t="s">
        <v>408</v>
      </c>
      <c r="D59" s="60">
        <v>582</v>
      </c>
      <c r="E59" s="60">
        <v>4.3631456630931903E-2</v>
      </c>
      <c r="F59" s="60">
        <v>490</v>
      </c>
      <c r="G59" s="60">
        <v>3.4788782392616298E-2</v>
      </c>
      <c r="H59" s="60">
        <v>92</v>
      </c>
      <c r="I59" s="60">
        <v>18.775510204081598</v>
      </c>
    </row>
    <row r="60" spans="1:9">
      <c r="A60" s="60" t="s">
        <v>674</v>
      </c>
      <c r="B60" s="60" t="s">
        <v>168</v>
      </c>
      <c r="C60" s="60" t="s">
        <v>411</v>
      </c>
      <c r="D60" s="60">
        <v>4939</v>
      </c>
      <c r="E60" s="60">
        <v>8.2820491322210102E-2</v>
      </c>
      <c r="F60" s="60">
        <v>4849</v>
      </c>
      <c r="G60" s="60">
        <v>8.7710730048477001E-2</v>
      </c>
      <c r="H60" s="60">
        <v>90</v>
      </c>
      <c r="I60" s="60">
        <v>1.85605279439061</v>
      </c>
    </row>
    <row r="61" spans="1:9">
      <c r="A61" s="60" t="s">
        <v>677</v>
      </c>
      <c r="B61" s="60" t="s">
        <v>194</v>
      </c>
      <c r="C61" s="60" t="s">
        <v>411</v>
      </c>
      <c r="D61" s="60">
        <v>1142</v>
      </c>
      <c r="E61" s="60">
        <v>7.6582618025751101E-2</v>
      </c>
      <c r="F61" s="60">
        <v>1054</v>
      </c>
      <c r="G61" s="60">
        <v>7.2815198618307403E-2</v>
      </c>
      <c r="H61" s="60">
        <v>88</v>
      </c>
      <c r="I61" s="60">
        <v>8.34914611005693</v>
      </c>
    </row>
    <row r="62" spans="1:9">
      <c r="A62" s="60" t="s">
        <v>671</v>
      </c>
      <c r="B62" s="60" t="s">
        <v>156</v>
      </c>
      <c r="C62" s="60" t="s">
        <v>410</v>
      </c>
      <c r="D62" s="60">
        <v>1955</v>
      </c>
      <c r="E62" s="60">
        <v>2.7622357861422E-2</v>
      </c>
      <c r="F62" s="60">
        <v>1868</v>
      </c>
      <c r="G62" s="60">
        <v>2.7091702803440101E-2</v>
      </c>
      <c r="H62" s="60">
        <v>87</v>
      </c>
      <c r="I62" s="60">
        <v>4.6573875802997904</v>
      </c>
    </row>
    <row r="63" spans="1:9">
      <c r="A63" s="60" t="s">
        <v>821</v>
      </c>
      <c r="B63" s="60" t="s">
        <v>239</v>
      </c>
      <c r="C63" s="60" t="s">
        <v>408</v>
      </c>
      <c r="D63" s="60">
        <v>447</v>
      </c>
      <c r="E63" s="60">
        <v>7.1065182829888704E-2</v>
      </c>
      <c r="F63" s="60">
        <v>368</v>
      </c>
      <c r="G63" s="60">
        <v>6.0032626427406199E-2</v>
      </c>
      <c r="H63" s="60">
        <v>79</v>
      </c>
      <c r="I63" s="60">
        <v>21.4673913043478</v>
      </c>
    </row>
    <row r="64" spans="1:9">
      <c r="A64" s="60" t="s">
        <v>648</v>
      </c>
      <c r="B64" s="60" t="s">
        <v>258</v>
      </c>
      <c r="C64" s="60" t="s">
        <v>408</v>
      </c>
      <c r="D64" s="60">
        <v>472</v>
      </c>
      <c r="E64" s="60">
        <v>0.10549843540456</v>
      </c>
      <c r="F64" s="60">
        <v>393</v>
      </c>
      <c r="G64" s="60">
        <v>8.6602027324812703E-2</v>
      </c>
      <c r="H64" s="60">
        <v>79</v>
      </c>
      <c r="I64" s="60">
        <v>20.101781170483498</v>
      </c>
    </row>
    <row r="65" spans="1:9">
      <c r="A65" s="60" t="s">
        <v>829</v>
      </c>
      <c r="B65" s="60" t="s">
        <v>196</v>
      </c>
      <c r="C65" s="60" t="s">
        <v>409</v>
      </c>
      <c r="D65" s="60">
        <v>190</v>
      </c>
      <c r="E65" s="60">
        <v>0.12624584717608001</v>
      </c>
      <c r="F65" s="60">
        <v>118</v>
      </c>
      <c r="G65" s="60">
        <v>8.3274523641496095E-2</v>
      </c>
      <c r="H65" s="60">
        <v>72</v>
      </c>
      <c r="I65" s="60">
        <v>61.016949152542402</v>
      </c>
    </row>
    <row r="66" spans="1:9">
      <c r="A66" s="60" t="s">
        <v>821</v>
      </c>
      <c r="B66" s="60" t="s">
        <v>239</v>
      </c>
      <c r="C66" s="60" t="s">
        <v>410</v>
      </c>
      <c r="D66" s="60">
        <v>2092</v>
      </c>
      <c r="E66" s="60">
        <v>0.33259141494435601</v>
      </c>
      <c r="F66" s="60">
        <v>2022</v>
      </c>
      <c r="G66" s="60">
        <v>0.329853181076672</v>
      </c>
      <c r="H66" s="60">
        <v>70</v>
      </c>
      <c r="I66" s="60">
        <v>3.4619188921859401</v>
      </c>
    </row>
    <row r="67" spans="1:9">
      <c r="A67" s="60" t="s">
        <v>639</v>
      </c>
      <c r="B67" s="60" t="s">
        <v>181</v>
      </c>
      <c r="C67" s="60" t="s">
        <v>408</v>
      </c>
      <c r="D67" s="60">
        <v>230</v>
      </c>
      <c r="E67" s="60">
        <v>7.2532324187953301E-2</v>
      </c>
      <c r="F67" s="60">
        <v>160</v>
      </c>
      <c r="G67" s="60">
        <v>4.9185367353212398E-2</v>
      </c>
      <c r="H67" s="60">
        <v>70</v>
      </c>
      <c r="I67" s="60">
        <v>43.75</v>
      </c>
    </row>
    <row r="68" spans="1:9">
      <c r="A68" s="60" t="s">
        <v>683</v>
      </c>
      <c r="B68" s="60" t="s">
        <v>250</v>
      </c>
      <c r="C68" s="60" t="s">
        <v>412</v>
      </c>
      <c r="D68" s="60">
        <v>248</v>
      </c>
      <c r="E68" s="60">
        <v>0.103376406836182</v>
      </c>
      <c r="F68" s="60">
        <v>178</v>
      </c>
      <c r="G68" s="60">
        <v>0.11251580278129</v>
      </c>
      <c r="H68" s="60">
        <v>70</v>
      </c>
      <c r="I68" s="60">
        <v>39.325842696629202</v>
      </c>
    </row>
    <row r="69" spans="1:9">
      <c r="A69" s="60" t="s">
        <v>634</v>
      </c>
      <c r="B69" s="60" t="s">
        <v>180</v>
      </c>
      <c r="C69" s="60" t="s">
        <v>408</v>
      </c>
      <c r="D69" s="60">
        <v>914</v>
      </c>
      <c r="E69" s="60">
        <v>0.15565395095367801</v>
      </c>
      <c r="F69" s="60">
        <v>848</v>
      </c>
      <c r="G69" s="60">
        <v>0.156515319306017</v>
      </c>
      <c r="H69" s="60">
        <v>66</v>
      </c>
      <c r="I69" s="60">
        <v>7.78301886792452</v>
      </c>
    </row>
    <row r="70" spans="1:9">
      <c r="A70" s="60" t="s">
        <v>838</v>
      </c>
      <c r="B70" s="60" t="s">
        <v>268</v>
      </c>
      <c r="C70" s="60" t="s">
        <v>409</v>
      </c>
      <c r="D70" s="60">
        <v>915</v>
      </c>
      <c r="E70" s="60">
        <v>0.94917012448132798</v>
      </c>
      <c r="F70" s="60">
        <v>849</v>
      </c>
      <c r="G70" s="60">
        <v>0.93708609271523202</v>
      </c>
      <c r="H70" s="60">
        <v>66</v>
      </c>
      <c r="I70" s="60">
        <v>7.7738515901060197</v>
      </c>
    </row>
    <row r="71" spans="1:9">
      <c r="A71" s="60" t="s">
        <v>814</v>
      </c>
      <c r="B71" s="60" t="s">
        <v>166</v>
      </c>
      <c r="C71" s="60" t="s">
        <v>410</v>
      </c>
      <c r="D71" s="60">
        <v>6794</v>
      </c>
      <c r="E71" s="60">
        <v>0.216839014426146</v>
      </c>
      <c r="F71" s="60">
        <v>6731</v>
      </c>
      <c r="G71" s="60">
        <v>0.217199096482736</v>
      </c>
      <c r="H71" s="60">
        <v>63</v>
      </c>
      <c r="I71" s="60">
        <v>0.93596790967167598</v>
      </c>
    </row>
    <row r="72" spans="1:9">
      <c r="A72" s="60" t="s">
        <v>819</v>
      </c>
      <c r="B72" s="60" t="s">
        <v>269</v>
      </c>
      <c r="C72" s="60" t="s">
        <v>410</v>
      </c>
      <c r="D72" s="60">
        <v>480</v>
      </c>
      <c r="E72" s="60">
        <v>0.23110255175734201</v>
      </c>
      <c r="F72" s="60">
        <v>417</v>
      </c>
      <c r="G72" s="60">
        <v>0.20787637088733801</v>
      </c>
      <c r="H72" s="60">
        <v>63</v>
      </c>
      <c r="I72" s="60">
        <v>15.1079136690647</v>
      </c>
    </row>
    <row r="73" spans="1:9">
      <c r="A73" s="60" t="s">
        <v>682</v>
      </c>
      <c r="B73" s="60" t="s">
        <v>193</v>
      </c>
      <c r="C73" s="60" t="s">
        <v>412</v>
      </c>
      <c r="D73" s="60">
        <v>486</v>
      </c>
      <c r="E73" s="60">
        <v>0.121591193395046</v>
      </c>
      <c r="F73" s="60">
        <v>423</v>
      </c>
      <c r="G73" s="60">
        <v>0.106710393541877</v>
      </c>
      <c r="H73" s="60">
        <v>63</v>
      </c>
      <c r="I73" s="60">
        <v>14.893617021276601</v>
      </c>
    </row>
    <row r="74" spans="1:9">
      <c r="A74" s="60" t="s">
        <v>813</v>
      </c>
      <c r="B74" s="60" t="s">
        <v>183</v>
      </c>
      <c r="C74" s="60" t="s">
        <v>409</v>
      </c>
      <c r="D74" s="60">
        <v>3064</v>
      </c>
      <c r="E74" s="60">
        <v>0.96170747018204605</v>
      </c>
      <c r="F74" s="60">
        <v>3003</v>
      </c>
      <c r="G74" s="60">
        <v>0.95333333333333303</v>
      </c>
      <c r="H74" s="60">
        <v>61</v>
      </c>
      <c r="I74" s="60">
        <v>2.0313020313020398</v>
      </c>
    </row>
    <row r="75" spans="1:9">
      <c r="A75" s="60" t="s">
        <v>626</v>
      </c>
      <c r="B75" s="60" t="s">
        <v>182</v>
      </c>
      <c r="C75" s="60" t="s">
        <v>408</v>
      </c>
      <c r="D75" s="60">
        <v>514</v>
      </c>
      <c r="E75" s="60">
        <v>0.21578505457598701</v>
      </c>
      <c r="F75" s="60">
        <v>453</v>
      </c>
      <c r="G75" s="60">
        <v>0.19842312746386301</v>
      </c>
      <c r="H75" s="60">
        <v>61</v>
      </c>
      <c r="I75" s="60">
        <v>13.465783664459201</v>
      </c>
    </row>
    <row r="76" spans="1:9">
      <c r="A76" s="60" t="s">
        <v>709</v>
      </c>
      <c r="B76" s="60" t="s">
        <v>169</v>
      </c>
      <c r="C76" s="60" t="s">
        <v>409</v>
      </c>
      <c r="D76" s="60">
        <v>674</v>
      </c>
      <c r="E76" s="60">
        <v>0.437094682230869</v>
      </c>
      <c r="F76" s="60">
        <v>613</v>
      </c>
      <c r="G76" s="60">
        <v>0.41113346747149598</v>
      </c>
      <c r="H76" s="60">
        <v>61</v>
      </c>
      <c r="I76" s="60">
        <v>9.9510603588907092</v>
      </c>
    </row>
    <row r="77" spans="1:9">
      <c r="A77" s="60" t="s">
        <v>620</v>
      </c>
      <c r="B77" s="60" t="s">
        <v>273</v>
      </c>
      <c r="C77" s="60" t="s">
        <v>409</v>
      </c>
      <c r="D77" s="60">
        <v>649</v>
      </c>
      <c r="E77" s="60">
        <v>0.181284916201117</v>
      </c>
      <c r="F77" s="60">
        <v>589</v>
      </c>
      <c r="G77" s="60">
        <v>0.16671384092838901</v>
      </c>
      <c r="H77" s="60">
        <v>60</v>
      </c>
      <c r="I77" s="60">
        <v>10.1867572156197</v>
      </c>
    </row>
    <row r="78" spans="1:9">
      <c r="A78" s="60" t="s">
        <v>831</v>
      </c>
      <c r="B78" s="60" t="s">
        <v>162</v>
      </c>
      <c r="C78" s="60" t="s">
        <v>410</v>
      </c>
      <c r="D78" s="60">
        <v>2321</v>
      </c>
      <c r="E78" s="60">
        <v>0.91449960598896796</v>
      </c>
      <c r="F78" s="60">
        <v>2262</v>
      </c>
      <c r="G78" s="60">
        <v>0.90806904857486903</v>
      </c>
      <c r="H78" s="60">
        <v>59</v>
      </c>
      <c r="I78" s="60">
        <v>2.6083112290008899</v>
      </c>
    </row>
    <row r="79" spans="1:9">
      <c r="A79" s="60" t="s">
        <v>689</v>
      </c>
      <c r="B79" s="60" t="s">
        <v>165</v>
      </c>
      <c r="C79" s="60" t="s">
        <v>412</v>
      </c>
      <c r="D79" s="60">
        <v>738</v>
      </c>
      <c r="E79" s="60">
        <v>0.115946582875098</v>
      </c>
      <c r="F79" s="60">
        <v>679</v>
      </c>
      <c r="G79" s="60">
        <v>0.100771742356782</v>
      </c>
      <c r="H79" s="60">
        <v>59</v>
      </c>
      <c r="I79" s="60">
        <v>8.6892488954344493</v>
      </c>
    </row>
    <row r="80" spans="1:9">
      <c r="A80" s="60" t="s">
        <v>667</v>
      </c>
      <c r="B80" s="60" t="s">
        <v>159</v>
      </c>
      <c r="C80" s="60" t="s">
        <v>408</v>
      </c>
      <c r="D80" s="60">
        <v>2215</v>
      </c>
      <c r="E80" s="60">
        <v>0.10436790274702</v>
      </c>
      <c r="F80" s="60">
        <v>2157</v>
      </c>
      <c r="G80" s="60">
        <v>0.101106215430768</v>
      </c>
      <c r="H80" s="60">
        <v>58</v>
      </c>
      <c r="I80" s="60">
        <v>2.6889197960129798</v>
      </c>
    </row>
    <row r="81" spans="1:9">
      <c r="A81" s="60" t="s">
        <v>650</v>
      </c>
      <c r="B81" s="60" t="s">
        <v>179</v>
      </c>
      <c r="C81" s="60" t="s">
        <v>412</v>
      </c>
      <c r="D81" s="60">
        <v>913</v>
      </c>
      <c r="E81" s="60">
        <v>0.34079880552444902</v>
      </c>
      <c r="F81" s="60">
        <v>857</v>
      </c>
      <c r="G81" s="60">
        <v>0.32974220854174702</v>
      </c>
      <c r="H81" s="60">
        <v>56</v>
      </c>
      <c r="I81" s="60">
        <v>6.5344224037339602</v>
      </c>
    </row>
    <row r="82" spans="1:9">
      <c r="A82" s="60" t="s">
        <v>677</v>
      </c>
      <c r="B82" s="60" t="s">
        <v>194</v>
      </c>
      <c r="C82" s="60" t="s">
        <v>412</v>
      </c>
      <c r="D82" s="60">
        <v>2027</v>
      </c>
      <c r="E82" s="60">
        <v>0.135930793991416</v>
      </c>
      <c r="F82" s="60">
        <v>1973</v>
      </c>
      <c r="G82" s="60">
        <v>0.136303972366149</v>
      </c>
      <c r="H82" s="60">
        <v>54</v>
      </c>
      <c r="I82" s="60">
        <v>2.7369488089204399</v>
      </c>
    </row>
    <row r="83" spans="1:9">
      <c r="A83" s="60" t="s">
        <v>822</v>
      </c>
      <c r="B83" s="60" t="s">
        <v>161</v>
      </c>
      <c r="C83" s="60" t="s">
        <v>408</v>
      </c>
      <c r="D83" s="60">
        <v>407</v>
      </c>
      <c r="E83" s="60">
        <v>6.7641681901279699E-2</v>
      </c>
      <c r="F83" s="60">
        <v>355</v>
      </c>
      <c r="G83" s="60">
        <v>4.7908232118758401E-2</v>
      </c>
      <c r="H83" s="60">
        <v>52</v>
      </c>
      <c r="I83" s="60">
        <v>14.647887323943699</v>
      </c>
    </row>
    <row r="84" spans="1:9">
      <c r="A84" s="60" t="s">
        <v>708</v>
      </c>
      <c r="B84" s="60" t="s">
        <v>198</v>
      </c>
      <c r="C84" s="60" t="s">
        <v>408</v>
      </c>
      <c r="D84" s="60">
        <v>816</v>
      </c>
      <c r="E84" s="60">
        <v>7.9952968841857694E-2</v>
      </c>
      <c r="F84" s="60">
        <v>765</v>
      </c>
      <c r="G84" s="60">
        <v>7.4156649864288507E-2</v>
      </c>
      <c r="H84" s="60">
        <v>51</v>
      </c>
      <c r="I84" s="60">
        <v>6.6666666666666696</v>
      </c>
    </row>
    <row r="85" spans="1:9">
      <c r="A85" s="60" t="s">
        <v>690</v>
      </c>
      <c r="B85" s="60" t="s">
        <v>167</v>
      </c>
      <c r="C85" s="60" t="s">
        <v>410</v>
      </c>
      <c r="D85" s="60">
        <v>126</v>
      </c>
      <c r="E85" s="60">
        <v>7.1835803876852899E-2</v>
      </c>
      <c r="F85" s="60">
        <v>75</v>
      </c>
      <c r="G85" s="60">
        <v>3.8860103626942998E-2</v>
      </c>
      <c r="H85" s="60">
        <v>51</v>
      </c>
      <c r="I85" s="60">
        <v>68</v>
      </c>
    </row>
    <row r="86" spans="1:9">
      <c r="A86" s="60" t="s">
        <v>715</v>
      </c>
      <c r="B86" s="60" t="s">
        <v>160</v>
      </c>
      <c r="C86" s="60" t="s">
        <v>408</v>
      </c>
      <c r="D86" s="60">
        <v>819</v>
      </c>
      <c r="E86" s="60">
        <v>6.4094537486304601E-2</v>
      </c>
      <c r="F86" s="60">
        <v>769</v>
      </c>
      <c r="G86" s="60">
        <v>6.3585248883744006E-2</v>
      </c>
      <c r="H86" s="60">
        <v>50</v>
      </c>
      <c r="I86" s="60">
        <v>6.5019505851755497</v>
      </c>
    </row>
    <row r="87" spans="1:9">
      <c r="A87" s="60" t="s">
        <v>650</v>
      </c>
      <c r="B87" s="60" t="s">
        <v>179</v>
      </c>
      <c r="C87" s="60" t="s">
        <v>410</v>
      </c>
      <c r="D87" s="60">
        <v>798</v>
      </c>
      <c r="E87" s="60">
        <v>0.29787234042553201</v>
      </c>
      <c r="F87" s="60">
        <v>750</v>
      </c>
      <c r="G87" s="60">
        <v>0.28857252789534399</v>
      </c>
      <c r="H87" s="60">
        <v>48</v>
      </c>
      <c r="I87" s="60">
        <v>6.4000000000000101</v>
      </c>
    </row>
    <row r="88" spans="1:9">
      <c r="A88" s="60" t="s">
        <v>619</v>
      </c>
      <c r="B88" s="60" t="s">
        <v>267</v>
      </c>
      <c r="C88" s="60" t="s">
        <v>408</v>
      </c>
      <c r="D88" s="60">
        <v>565</v>
      </c>
      <c r="E88" s="60">
        <v>5.03744650499287E-2</v>
      </c>
      <c r="F88" s="60">
        <v>519</v>
      </c>
      <c r="G88" s="60">
        <v>4.7354014598540099E-2</v>
      </c>
      <c r="H88" s="60">
        <v>46</v>
      </c>
      <c r="I88" s="60">
        <v>8.8631984585741694</v>
      </c>
    </row>
    <row r="89" spans="1:9">
      <c r="A89" s="60" t="s">
        <v>667</v>
      </c>
      <c r="B89" s="60" t="s">
        <v>159</v>
      </c>
      <c r="C89" s="60" t="s">
        <v>414</v>
      </c>
      <c r="D89" s="60">
        <v>2582</v>
      </c>
      <c r="E89" s="60">
        <v>0.121660462705555</v>
      </c>
      <c r="F89" s="60">
        <v>2536</v>
      </c>
      <c r="G89" s="60">
        <v>0.11887128527233499</v>
      </c>
      <c r="H89" s="60">
        <v>46</v>
      </c>
      <c r="I89" s="60">
        <v>1.81388012618298</v>
      </c>
    </row>
    <row r="90" spans="1:9">
      <c r="A90" s="60" t="s">
        <v>668</v>
      </c>
      <c r="B90" s="60" t="s">
        <v>257</v>
      </c>
      <c r="C90" s="60" t="s">
        <v>412</v>
      </c>
      <c r="D90" s="60">
        <v>369</v>
      </c>
      <c r="E90" s="60">
        <v>0.72781065088757402</v>
      </c>
      <c r="F90" s="60">
        <v>323</v>
      </c>
      <c r="G90" s="60">
        <v>0.66053169734151296</v>
      </c>
      <c r="H90" s="60">
        <v>46</v>
      </c>
      <c r="I90" s="60">
        <v>14.241486068111501</v>
      </c>
    </row>
    <row r="91" spans="1:9">
      <c r="A91" s="60" t="s">
        <v>827</v>
      </c>
      <c r="B91" s="60" t="s">
        <v>170</v>
      </c>
      <c r="C91" s="60" t="s">
        <v>411</v>
      </c>
      <c r="D91" s="60">
        <v>88</v>
      </c>
      <c r="E91" s="60">
        <v>3.0672708260717999E-2</v>
      </c>
      <c r="F91" s="60">
        <v>44</v>
      </c>
      <c r="G91" s="60">
        <v>1.4920311970159399E-2</v>
      </c>
      <c r="H91" s="60">
        <v>44</v>
      </c>
      <c r="I91" s="60">
        <v>100</v>
      </c>
    </row>
    <row r="92" spans="1:9">
      <c r="A92" s="60" t="s">
        <v>701</v>
      </c>
      <c r="B92" s="60" t="s">
        <v>155</v>
      </c>
      <c r="C92" s="60" t="s">
        <v>415</v>
      </c>
      <c r="D92" s="60">
        <v>127</v>
      </c>
      <c r="E92" s="60">
        <v>1.2767155236544201E-3</v>
      </c>
      <c r="F92" s="60">
        <v>86</v>
      </c>
      <c r="G92" s="60">
        <v>9.4069261228150796E-4</v>
      </c>
      <c r="H92" s="60">
        <v>41</v>
      </c>
      <c r="I92" s="60">
        <v>47.674418604651201</v>
      </c>
    </row>
    <row r="93" spans="1:9">
      <c r="A93" s="60" t="s">
        <v>826</v>
      </c>
      <c r="B93" s="60" t="s">
        <v>201</v>
      </c>
      <c r="C93" s="60" t="s">
        <v>409</v>
      </c>
      <c r="D93" s="60">
        <v>132</v>
      </c>
      <c r="E93" s="60">
        <v>0.26452905811623201</v>
      </c>
      <c r="F93" s="60">
        <v>93</v>
      </c>
      <c r="G93" s="60">
        <v>0.20305676855895199</v>
      </c>
      <c r="H93" s="60">
        <v>39</v>
      </c>
      <c r="I93" s="60">
        <v>41.935483870967801</v>
      </c>
    </row>
    <row r="94" spans="1:9">
      <c r="A94" s="60" t="s">
        <v>715</v>
      </c>
      <c r="B94" s="60" t="s">
        <v>160</v>
      </c>
      <c r="C94" s="60" t="s">
        <v>409</v>
      </c>
      <c r="D94" s="60">
        <v>1549</v>
      </c>
      <c r="E94" s="60">
        <v>0.121223978713414</v>
      </c>
      <c r="F94" s="60">
        <v>1511</v>
      </c>
      <c r="G94" s="60">
        <v>0.124937985778072</v>
      </c>
      <c r="H94" s="60">
        <v>38</v>
      </c>
      <c r="I94" s="60">
        <v>2.5148908007941699</v>
      </c>
    </row>
    <row r="95" spans="1:9">
      <c r="A95" s="60" t="s">
        <v>648</v>
      </c>
      <c r="B95" s="60" t="s">
        <v>258</v>
      </c>
      <c r="C95" s="60" t="s">
        <v>409</v>
      </c>
      <c r="D95" s="60">
        <v>165</v>
      </c>
      <c r="E95" s="60">
        <v>3.6879749664729497E-2</v>
      </c>
      <c r="F95" s="60">
        <v>128</v>
      </c>
      <c r="G95" s="60">
        <v>2.8206258263552199E-2</v>
      </c>
      <c r="H95" s="60">
        <v>37</v>
      </c>
      <c r="I95" s="60">
        <v>28.90625</v>
      </c>
    </row>
    <row r="96" spans="1:9">
      <c r="A96" s="60" t="s">
        <v>684</v>
      </c>
      <c r="B96" s="60" t="s">
        <v>195</v>
      </c>
      <c r="C96" s="60" t="s">
        <v>413</v>
      </c>
      <c r="D96" s="60">
        <v>36</v>
      </c>
      <c r="E96" s="60">
        <v>0.29508196721311503</v>
      </c>
      <c r="F96" s="60">
        <v>4</v>
      </c>
      <c r="G96" s="60">
        <v>4.3010752688171998E-2</v>
      </c>
      <c r="H96" s="60">
        <v>32</v>
      </c>
      <c r="I96" s="60">
        <v>800</v>
      </c>
    </row>
    <row r="97" spans="1:9">
      <c r="A97" s="60" t="s">
        <v>827</v>
      </c>
      <c r="B97" s="60" t="s">
        <v>170</v>
      </c>
      <c r="C97" s="60" t="s">
        <v>410</v>
      </c>
      <c r="D97" s="60">
        <v>1072</v>
      </c>
      <c r="E97" s="60">
        <v>0.37364935517601899</v>
      </c>
      <c r="F97" s="60">
        <v>1041</v>
      </c>
      <c r="G97" s="60">
        <v>0.35300101729399802</v>
      </c>
      <c r="H97" s="60">
        <v>31</v>
      </c>
      <c r="I97" s="60">
        <v>2.9779058597502401</v>
      </c>
    </row>
    <row r="98" spans="1:9">
      <c r="A98" s="60" t="s">
        <v>705</v>
      </c>
      <c r="B98" s="60" t="s">
        <v>270</v>
      </c>
      <c r="C98" s="60" t="s">
        <v>411</v>
      </c>
      <c r="D98" s="60">
        <v>246</v>
      </c>
      <c r="E98" s="60">
        <v>7.4590661006670694E-2</v>
      </c>
      <c r="F98" s="60">
        <v>215</v>
      </c>
      <c r="G98" s="60">
        <v>8.2343929528916102E-2</v>
      </c>
      <c r="H98" s="60">
        <v>31</v>
      </c>
      <c r="I98" s="60">
        <v>14.4186046511628</v>
      </c>
    </row>
    <row r="99" spans="1:9">
      <c r="A99" s="60" t="s">
        <v>698</v>
      </c>
      <c r="B99" s="60" t="s">
        <v>263</v>
      </c>
      <c r="C99" s="60" t="s">
        <v>412</v>
      </c>
      <c r="D99" s="60">
        <v>836</v>
      </c>
      <c r="E99" s="60">
        <v>0.10615873015872999</v>
      </c>
      <c r="F99" s="60">
        <v>805</v>
      </c>
      <c r="G99" s="60">
        <v>0.12828685258964101</v>
      </c>
      <c r="H99" s="60">
        <v>31</v>
      </c>
      <c r="I99" s="60">
        <v>3.8509316770186399</v>
      </c>
    </row>
    <row r="100" spans="1:9">
      <c r="A100" s="60" t="s">
        <v>827</v>
      </c>
      <c r="B100" s="60" t="s">
        <v>170</v>
      </c>
      <c r="C100" s="60" t="s">
        <v>412</v>
      </c>
      <c r="D100" s="60">
        <v>517</v>
      </c>
      <c r="E100" s="60">
        <v>0.18020216103171799</v>
      </c>
      <c r="F100" s="60">
        <v>488</v>
      </c>
      <c r="G100" s="60">
        <v>0.16547982366903999</v>
      </c>
      <c r="H100" s="60">
        <v>29</v>
      </c>
      <c r="I100" s="60">
        <v>5.9426229508196604</v>
      </c>
    </row>
    <row r="101" spans="1:9">
      <c r="A101" s="60" t="s">
        <v>697</v>
      </c>
      <c r="B101" s="60" t="s">
        <v>271</v>
      </c>
      <c r="C101" s="60" t="s">
        <v>407</v>
      </c>
      <c r="D101" s="60">
        <v>3648</v>
      </c>
      <c r="E101" s="60">
        <v>9.7967075757982594E-2</v>
      </c>
      <c r="F101" s="60">
        <v>3619</v>
      </c>
      <c r="G101" s="60">
        <v>9.6380729180537403E-2</v>
      </c>
      <c r="H101" s="60">
        <v>29</v>
      </c>
      <c r="I101" s="60">
        <v>0.80132633324123703</v>
      </c>
    </row>
    <row r="102" spans="1:9">
      <c r="A102" s="60" t="s">
        <v>821</v>
      </c>
      <c r="B102" s="60" t="s">
        <v>239</v>
      </c>
      <c r="C102" s="60" t="s">
        <v>414</v>
      </c>
      <c r="D102" s="60">
        <v>481</v>
      </c>
      <c r="E102" s="60">
        <v>7.6470588235294096E-2</v>
      </c>
      <c r="F102" s="60">
        <v>453</v>
      </c>
      <c r="G102" s="60">
        <v>7.3898858075040805E-2</v>
      </c>
      <c r="H102" s="60">
        <v>28</v>
      </c>
      <c r="I102" s="60">
        <v>6.1810154525386398</v>
      </c>
    </row>
    <row r="103" spans="1:9">
      <c r="A103" s="60" t="s">
        <v>687</v>
      </c>
      <c r="B103" s="60" t="s">
        <v>172</v>
      </c>
      <c r="C103" s="60" t="s">
        <v>410</v>
      </c>
      <c r="D103" s="60">
        <v>2431</v>
      </c>
      <c r="E103" s="60">
        <v>0.182247544793463</v>
      </c>
      <c r="F103" s="60">
        <v>2406</v>
      </c>
      <c r="G103" s="60">
        <v>0.170820021299255</v>
      </c>
      <c r="H103" s="60">
        <v>25</v>
      </c>
      <c r="I103" s="60">
        <v>1.0390689941811999</v>
      </c>
    </row>
    <row r="104" spans="1:9">
      <c r="A104" s="60" t="s">
        <v>689</v>
      </c>
      <c r="B104" s="60" t="s">
        <v>165</v>
      </c>
      <c r="C104" s="60" t="s">
        <v>408</v>
      </c>
      <c r="D104" s="60">
        <v>286</v>
      </c>
      <c r="E104" s="60">
        <v>4.49332285938727E-2</v>
      </c>
      <c r="F104" s="60">
        <v>261</v>
      </c>
      <c r="G104" s="60">
        <v>3.87355298308103E-2</v>
      </c>
      <c r="H104" s="60">
        <v>25</v>
      </c>
      <c r="I104" s="60">
        <v>9.5785440613026704</v>
      </c>
    </row>
    <row r="105" spans="1:9">
      <c r="A105" s="60" t="s">
        <v>705</v>
      </c>
      <c r="B105" s="60" t="s">
        <v>270</v>
      </c>
      <c r="C105" s="60" t="s">
        <v>409</v>
      </c>
      <c r="D105" s="60">
        <v>139</v>
      </c>
      <c r="E105" s="60">
        <v>4.2146755609460303E-2</v>
      </c>
      <c r="F105" s="60">
        <v>114</v>
      </c>
      <c r="G105" s="60">
        <v>4.3661432401378798E-2</v>
      </c>
      <c r="H105" s="60">
        <v>25</v>
      </c>
      <c r="I105" s="60">
        <v>21.9298245614035</v>
      </c>
    </row>
    <row r="106" spans="1:9">
      <c r="A106" s="60" t="s">
        <v>818</v>
      </c>
      <c r="B106" s="60" t="s">
        <v>262</v>
      </c>
      <c r="C106" s="60" t="s">
        <v>409</v>
      </c>
      <c r="D106" s="60">
        <v>135</v>
      </c>
      <c r="E106" s="60">
        <v>0.12784090909090901</v>
      </c>
      <c r="F106" s="60">
        <v>112</v>
      </c>
      <c r="G106" s="60">
        <v>0.106161137440758</v>
      </c>
      <c r="H106" s="60">
        <v>23</v>
      </c>
      <c r="I106" s="60">
        <v>20.535714285714299</v>
      </c>
    </row>
    <row r="107" spans="1:9">
      <c r="A107" s="60" t="s">
        <v>686</v>
      </c>
      <c r="B107" s="60" t="s">
        <v>176</v>
      </c>
      <c r="C107" s="60" t="s">
        <v>411</v>
      </c>
      <c r="D107" s="60">
        <v>203</v>
      </c>
      <c r="E107" s="60">
        <v>4.2718855218855198E-2</v>
      </c>
      <c r="F107" s="60">
        <v>180</v>
      </c>
      <c r="G107" s="60">
        <v>3.7205456800330702E-2</v>
      </c>
      <c r="H107" s="60">
        <v>23</v>
      </c>
      <c r="I107" s="60">
        <v>12.7777777777778</v>
      </c>
    </row>
    <row r="108" spans="1:9">
      <c r="A108" s="60" t="s">
        <v>628</v>
      </c>
      <c r="B108" s="60" t="s">
        <v>177</v>
      </c>
      <c r="C108" s="60" t="s">
        <v>410</v>
      </c>
      <c r="D108" s="60">
        <v>834</v>
      </c>
      <c r="E108" s="60">
        <v>0.35702054794520499</v>
      </c>
      <c r="F108" s="60">
        <v>812</v>
      </c>
      <c r="G108" s="60">
        <v>0.35166738847986101</v>
      </c>
      <c r="H108" s="60">
        <v>22</v>
      </c>
      <c r="I108" s="60">
        <v>2.7093596059113199</v>
      </c>
    </row>
    <row r="109" spans="1:9">
      <c r="A109" s="60" t="s">
        <v>628</v>
      </c>
      <c r="B109" s="60" t="s">
        <v>177</v>
      </c>
      <c r="C109" s="60" t="s">
        <v>407</v>
      </c>
      <c r="D109" s="60">
        <v>272</v>
      </c>
      <c r="E109" s="60">
        <v>0.116438356164384</v>
      </c>
      <c r="F109" s="60">
        <v>251</v>
      </c>
      <c r="G109" s="60">
        <v>0.108705067128627</v>
      </c>
      <c r="H109" s="60">
        <v>21</v>
      </c>
      <c r="I109" s="60">
        <v>8.3665338645418306</v>
      </c>
    </row>
    <row r="110" spans="1:9">
      <c r="A110" s="60" t="s">
        <v>657</v>
      </c>
      <c r="B110" s="60" t="s">
        <v>163</v>
      </c>
      <c r="C110" s="60" t="s">
        <v>414</v>
      </c>
      <c r="D110" s="60">
        <v>1667</v>
      </c>
      <c r="E110" s="60">
        <v>4.6196480532076999E-2</v>
      </c>
      <c r="F110" s="60">
        <v>1646</v>
      </c>
      <c r="G110" s="60">
        <v>4.7267610487321601E-2</v>
      </c>
      <c r="H110" s="60">
        <v>21</v>
      </c>
      <c r="I110" s="60">
        <v>1.2758201701093701</v>
      </c>
    </row>
    <row r="111" spans="1:9">
      <c r="A111" s="60" t="s">
        <v>687</v>
      </c>
      <c r="B111" s="60" t="s">
        <v>172</v>
      </c>
      <c r="C111" s="60" t="s">
        <v>411</v>
      </c>
      <c r="D111" s="60">
        <v>312</v>
      </c>
      <c r="E111" s="60">
        <v>2.3390059224829399E-2</v>
      </c>
      <c r="F111" s="60">
        <v>291</v>
      </c>
      <c r="G111" s="60">
        <v>2.0660276890308801E-2</v>
      </c>
      <c r="H111" s="60">
        <v>21</v>
      </c>
      <c r="I111" s="60">
        <v>7.2164948453608204</v>
      </c>
    </row>
    <row r="112" spans="1:9">
      <c r="A112" s="60" t="s">
        <v>829</v>
      </c>
      <c r="B112" s="60" t="s">
        <v>196</v>
      </c>
      <c r="C112" s="60" t="s">
        <v>410</v>
      </c>
      <c r="D112" s="60">
        <v>1145</v>
      </c>
      <c r="E112" s="60">
        <v>0.76079734219269102</v>
      </c>
      <c r="F112" s="60">
        <v>1125</v>
      </c>
      <c r="G112" s="60">
        <v>0.79393083980239898</v>
      </c>
      <c r="H112" s="60">
        <v>20</v>
      </c>
      <c r="I112" s="60">
        <v>1.7777777777777699</v>
      </c>
    </row>
    <row r="113" spans="1:9">
      <c r="A113" s="60" t="s">
        <v>626</v>
      </c>
      <c r="B113" s="60" t="s">
        <v>182</v>
      </c>
      <c r="C113" s="60" t="s">
        <v>414</v>
      </c>
      <c r="D113" s="60">
        <v>627</v>
      </c>
      <c r="E113" s="60">
        <v>0.26322418136020198</v>
      </c>
      <c r="F113" s="60">
        <v>607</v>
      </c>
      <c r="G113" s="60">
        <v>0.26587823039859798</v>
      </c>
      <c r="H113" s="60">
        <v>20</v>
      </c>
      <c r="I113" s="60">
        <v>3.29489291598024</v>
      </c>
    </row>
    <row r="114" spans="1:9">
      <c r="A114" s="60" t="s">
        <v>819</v>
      </c>
      <c r="B114" s="60" t="s">
        <v>269</v>
      </c>
      <c r="C114" s="60" t="s">
        <v>409</v>
      </c>
      <c r="D114" s="60">
        <v>1365</v>
      </c>
      <c r="E114" s="60">
        <v>0.65719788155994197</v>
      </c>
      <c r="F114" s="60">
        <v>1347</v>
      </c>
      <c r="G114" s="60">
        <v>0.67148554336988997</v>
      </c>
      <c r="H114" s="60">
        <v>18</v>
      </c>
      <c r="I114" s="60">
        <v>1.3363028953229401</v>
      </c>
    </row>
    <row r="115" spans="1:9">
      <c r="A115" s="60" t="s">
        <v>634</v>
      </c>
      <c r="B115" s="60" t="s">
        <v>180</v>
      </c>
      <c r="C115" s="60" t="s">
        <v>414</v>
      </c>
      <c r="D115" s="60">
        <v>1354</v>
      </c>
      <c r="E115" s="60">
        <v>0.23058583106267</v>
      </c>
      <c r="F115" s="60">
        <v>1336</v>
      </c>
      <c r="G115" s="60">
        <v>0.246585455887781</v>
      </c>
      <c r="H115" s="60">
        <v>18</v>
      </c>
      <c r="I115" s="60">
        <v>1.3473053892215601</v>
      </c>
    </row>
    <row r="116" spans="1:9">
      <c r="A116" s="60" t="s">
        <v>626</v>
      </c>
      <c r="B116" s="60" t="s">
        <v>182</v>
      </c>
      <c r="C116" s="60" t="s">
        <v>412</v>
      </c>
      <c r="D116" s="60">
        <v>755</v>
      </c>
      <c r="E116" s="60">
        <v>0.31696053736356</v>
      </c>
      <c r="F116" s="60">
        <v>738</v>
      </c>
      <c r="G116" s="60">
        <v>0.323258869908016</v>
      </c>
      <c r="H116" s="60">
        <v>17</v>
      </c>
      <c r="I116" s="60">
        <v>2.3035230352303602</v>
      </c>
    </row>
    <row r="117" spans="1:9">
      <c r="A117" s="60" t="s">
        <v>669</v>
      </c>
      <c r="B117" s="60" t="s">
        <v>209</v>
      </c>
      <c r="C117" s="60" t="s">
        <v>414</v>
      </c>
      <c r="D117" s="60">
        <v>254</v>
      </c>
      <c r="E117" s="60">
        <v>0.45519713261648698</v>
      </c>
      <c r="F117" s="60">
        <v>237</v>
      </c>
      <c r="G117" s="60">
        <v>0.430127041742287</v>
      </c>
      <c r="H117" s="60">
        <v>17</v>
      </c>
      <c r="I117" s="60">
        <v>7.1729957805907203</v>
      </c>
    </row>
    <row r="118" spans="1:9">
      <c r="A118" s="60" t="s">
        <v>670</v>
      </c>
      <c r="B118" s="60" t="s">
        <v>174</v>
      </c>
      <c r="C118" s="60" t="s">
        <v>412</v>
      </c>
      <c r="D118" s="60">
        <v>618</v>
      </c>
      <c r="E118" s="60">
        <v>0.13437703848662799</v>
      </c>
      <c r="F118" s="60">
        <v>601</v>
      </c>
      <c r="G118" s="60">
        <v>0.137560082398718</v>
      </c>
      <c r="H118" s="60">
        <v>17</v>
      </c>
      <c r="I118" s="60">
        <v>2.8286189683860199</v>
      </c>
    </row>
    <row r="119" spans="1:9">
      <c r="A119" s="60" t="s">
        <v>686</v>
      </c>
      <c r="B119" s="60" t="s">
        <v>176</v>
      </c>
      <c r="C119" s="60" t="s">
        <v>412</v>
      </c>
      <c r="D119" s="60">
        <v>582</v>
      </c>
      <c r="E119" s="60">
        <v>0.122474747474747</v>
      </c>
      <c r="F119" s="60">
        <v>565</v>
      </c>
      <c r="G119" s="60">
        <v>0.11678379495659399</v>
      </c>
      <c r="H119" s="60">
        <v>17</v>
      </c>
      <c r="I119" s="60">
        <v>3.0088495575221201</v>
      </c>
    </row>
    <row r="120" spans="1:9">
      <c r="A120" s="60" t="s">
        <v>697</v>
      </c>
      <c r="B120" s="60" t="s">
        <v>271</v>
      </c>
      <c r="C120" s="60" t="s">
        <v>411</v>
      </c>
      <c r="D120" s="60">
        <v>1655</v>
      </c>
      <c r="E120" s="60">
        <v>4.4445041222440002E-2</v>
      </c>
      <c r="F120" s="60">
        <v>1638</v>
      </c>
      <c r="G120" s="60">
        <v>4.3622999280939601E-2</v>
      </c>
      <c r="H120" s="60">
        <v>17</v>
      </c>
      <c r="I120" s="60">
        <v>1.0378510378510299</v>
      </c>
    </row>
    <row r="121" spans="1:9">
      <c r="A121" s="60" t="s">
        <v>820</v>
      </c>
      <c r="B121" s="60" t="s">
        <v>274</v>
      </c>
      <c r="C121" s="60" t="s">
        <v>408</v>
      </c>
      <c r="D121" s="60">
        <v>68</v>
      </c>
      <c r="E121" s="60">
        <v>6.05520926090828E-2</v>
      </c>
      <c r="F121" s="60">
        <v>52</v>
      </c>
      <c r="G121" s="60">
        <v>4.4444444444444398E-2</v>
      </c>
      <c r="H121" s="60">
        <v>16</v>
      </c>
      <c r="I121" s="60">
        <v>30.769230769230798</v>
      </c>
    </row>
    <row r="122" spans="1:9">
      <c r="A122" s="60" t="s">
        <v>622</v>
      </c>
      <c r="B122" s="60" t="s">
        <v>277</v>
      </c>
      <c r="C122" s="60" t="s">
        <v>411</v>
      </c>
      <c r="D122" s="60">
        <v>288</v>
      </c>
      <c r="E122" s="60">
        <v>5.63270095834148E-2</v>
      </c>
      <c r="F122" s="60">
        <v>272</v>
      </c>
      <c r="G122" s="60">
        <v>5.355384918291E-2</v>
      </c>
      <c r="H122" s="60">
        <v>16</v>
      </c>
      <c r="I122" s="60">
        <v>5.8823529411764701</v>
      </c>
    </row>
    <row r="123" spans="1:9">
      <c r="A123" s="60" t="s">
        <v>640</v>
      </c>
      <c r="B123" s="60" t="s">
        <v>207</v>
      </c>
      <c r="C123" s="60" t="s">
        <v>412</v>
      </c>
      <c r="D123" s="60">
        <v>280</v>
      </c>
      <c r="E123" s="60">
        <v>0.39716312056737602</v>
      </c>
      <c r="F123" s="60">
        <v>264</v>
      </c>
      <c r="G123" s="60">
        <v>0.38427947598253298</v>
      </c>
      <c r="H123" s="60">
        <v>16</v>
      </c>
      <c r="I123" s="60">
        <v>6.0606060606060597</v>
      </c>
    </row>
    <row r="124" spans="1:9">
      <c r="A124" s="60" t="s">
        <v>815</v>
      </c>
      <c r="B124" s="60" t="s">
        <v>248</v>
      </c>
      <c r="C124" s="60" t="s">
        <v>408</v>
      </c>
      <c r="D124" s="60">
        <v>136</v>
      </c>
      <c r="E124" s="60">
        <v>0.14330874604847199</v>
      </c>
      <c r="F124" s="60">
        <v>121</v>
      </c>
      <c r="G124" s="60">
        <v>0.128450106157113</v>
      </c>
      <c r="H124" s="60">
        <v>15</v>
      </c>
      <c r="I124" s="60">
        <v>12.396694214876</v>
      </c>
    </row>
    <row r="125" spans="1:9">
      <c r="A125" s="60" t="s">
        <v>713</v>
      </c>
      <c r="B125" s="60" t="s">
        <v>265</v>
      </c>
      <c r="C125" s="60" t="s">
        <v>409</v>
      </c>
      <c r="D125" s="60">
        <v>417</v>
      </c>
      <c r="E125" s="60">
        <v>0.68472906403940903</v>
      </c>
      <c r="F125" s="60">
        <v>402</v>
      </c>
      <c r="G125" s="60">
        <v>0.68483816013628596</v>
      </c>
      <c r="H125" s="60">
        <v>15</v>
      </c>
      <c r="I125" s="60">
        <v>3.7313432835820901</v>
      </c>
    </row>
    <row r="126" spans="1:9">
      <c r="A126" s="60" t="s">
        <v>620</v>
      </c>
      <c r="B126" s="60" t="s">
        <v>273</v>
      </c>
      <c r="C126" s="60" t="s">
        <v>410</v>
      </c>
      <c r="D126" s="60">
        <v>2306</v>
      </c>
      <c r="E126" s="60">
        <v>0.64413407821229096</v>
      </c>
      <c r="F126" s="60">
        <v>2291</v>
      </c>
      <c r="G126" s="60">
        <v>0.64845740164166399</v>
      </c>
      <c r="H126" s="60">
        <v>15</v>
      </c>
      <c r="I126" s="60">
        <v>0.65473592317764095</v>
      </c>
    </row>
    <row r="127" spans="1:9">
      <c r="A127" s="60" t="s">
        <v>662</v>
      </c>
      <c r="B127" s="60" t="s">
        <v>244</v>
      </c>
      <c r="C127" s="60" t="s">
        <v>408</v>
      </c>
      <c r="D127" s="60">
        <v>43</v>
      </c>
      <c r="E127" s="60">
        <v>7.2390572390572394E-2</v>
      </c>
      <c r="F127" s="60">
        <v>28</v>
      </c>
      <c r="G127" s="60">
        <v>4.6204620462046202E-2</v>
      </c>
      <c r="H127" s="60">
        <v>15</v>
      </c>
      <c r="I127" s="60">
        <v>53.571428571428598</v>
      </c>
    </row>
    <row r="128" spans="1:9">
      <c r="A128" s="60" t="s">
        <v>711</v>
      </c>
      <c r="B128" s="60" t="s">
        <v>184</v>
      </c>
      <c r="C128" s="60" t="s">
        <v>408</v>
      </c>
      <c r="D128" s="60">
        <v>133</v>
      </c>
      <c r="E128" s="60">
        <v>2.0991161616161599E-2</v>
      </c>
      <c r="F128" s="60">
        <v>118</v>
      </c>
      <c r="G128" s="60">
        <v>1.9851951547779301E-2</v>
      </c>
      <c r="H128" s="60">
        <v>15</v>
      </c>
      <c r="I128" s="60">
        <v>12.7118644067797</v>
      </c>
    </row>
    <row r="129" spans="1:9">
      <c r="A129" s="60" t="s">
        <v>690</v>
      </c>
      <c r="B129" s="60" t="s">
        <v>167</v>
      </c>
      <c r="C129" s="60" t="s">
        <v>414</v>
      </c>
      <c r="D129" s="60">
        <v>234</v>
      </c>
      <c r="E129" s="60">
        <v>0.13340935005701299</v>
      </c>
      <c r="F129" s="60">
        <v>219</v>
      </c>
      <c r="G129" s="60">
        <v>0.113471502590674</v>
      </c>
      <c r="H129" s="60">
        <v>15</v>
      </c>
      <c r="I129" s="60">
        <v>6.8493150684931603</v>
      </c>
    </row>
    <row r="130" spans="1:9">
      <c r="A130" s="60" t="s">
        <v>816</v>
      </c>
      <c r="B130" s="60" t="s">
        <v>260</v>
      </c>
      <c r="C130" s="60" t="s">
        <v>410</v>
      </c>
      <c r="D130" s="60">
        <v>938</v>
      </c>
      <c r="E130" s="60">
        <v>0.47565922920892501</v>
      </c>
      <c r="F130" s="60">
        <v>924</v>
      </c>
      <c r="G130" s="60">
        <v>0.47070809984717299</v>
      </c>
      <c r="H130" s="60">
        <v>14</v>
      </c>
      <c r="I130" s="60">
        <v>1.51515151515151</v>
      </c>
    </row>
    <row r="131" spans="1:9">
      <c r="A131" s="60" t="s">
        <v>648</v>
      </c>
      <c r="B131" s="60" t="s">
        <v>258</v>
      </c>
      <c r="C131" s="60" t="s">
        <v>412</v>
      </c>
      <c r="D131" s="60">
        <v>355</v>
      </c>
      <c r="E131" s="60">
        <v>7.9347340187751497E-2</v>
      </c>
      <c r="F131" s="60">
        <v>341</v>
      </c>
      <c r="G131" s="60">
        <v>7.5143234905244605E-2</v>
      </c>
      <c r="H131" s="60">
        <v>14</v>
      </c>
      <c r="I131" s="60">
        <v>4.1055718475073304</v>
      </c>
    </row>
    <row r="132" spans="1:9">
      <c r="A132" s="60" t="s">
        <v>649</v>
      </c>
      <c r="B132" s="60" t="s">
        <v>212</v>
      </c>
      <c r="C132" s="60" t="s">
        <v>412</v>
      </c>
      <c r="D132" s="60">
        <v>192</v>
      </c>
      <c r="E132" s="60">
        <v>0.35164835164835201</v>
      </c>
      <c r="F132" s="60">
        <v>178</v>
      </c>
      <c r="G132" s="60">
        <v>0.33458646616541399</v>
      </c>
      <c r="H132" s="60">
        <v>14</v>
      </c>
      <c r="I132" s="60">
        <v>7.8651685393258397</v>
      </c>
    </row>
    <row r="133" spans="1:9">
      <c r="A133" s="60" t="s">
        <v>678</v>
      </c>
      <c r="B133" s="60" t="s">
        <v>233</v>
      </c>
      <c r="C133" s="60" t="s">
        <v>410</v>
      </c>
      <c r="D133" s="60">
        <v>381</v>
      </c>
      <c r="E133" s="60">
        <v>0.44613583138173302</v>
      </c>
      <c r="F133" s="60">
        <v>367</v>
      </c>
      <c r="G133" s="60">
        <v>0.43024618991793701</v>
      </c>
      <c r="H133" s="60">
        <v>14</v>
      </c>
      <c r="I133" s="60">
        <v>3.8147138964577598</v>
      </c>
    </row>
    <row r="134" spans="1:9">
      <c r="A134" s="60" t="s">
        <v>683</v>
      </c>
      <c r="B134" s="60" t="s">
        <v>250</v>
      </c>
      <c r="C134" s="60" t="s">
        <v>408</v>
      </c>
      <c r="D134" s="60">
        <v>106</v>
      </c>
      <c r="E134" s="60">
        <v>4.4185077115464801E-2</v>
      </c>
      <c r="F134" s="60">
        <v>92</v>
      </c>
      <c r="G134" s="60">
        <v>5.8154235145385598E-2</v>
      </c>
      <c r="H134" s="60">
        <v>14</v>
      </c>
      <c r="I134" s="60">
        <v>15.2173913043478</v>
      </c>
    </row>
    <row r="135" spans="1:9">
      <c r="A135" s="60" t="s">
        <v>827</v>
      </c>
      <c r="B135" s="60" t="s">
        <v>170</v>
      </c>
      <c r="C135" s="60" t="s">
        <v>414</v>
      </c>
      <c r="D135" s="60">
        <v>274</v>
      </c>
      <c r="E135" s="60">
        <v>9.5503659811781105E-2</v>
      </c>
      <c r="F135" s="60">
        <v>261</v>
      </c>
      <c r="G135" s="60">
        <v>8.8504577822990801E-2</v>
      </c>
      <c r="H135" s="60">
        <v>13</v>
      </c>
      <c r="I135" s="60">
        <v>4.9808429118773896</v>
      </c>
    </row>
    <row r="136" spans="1:9">
      <c r="A136" s="60" t="s">
        <v>825</v>
      </c>
      <c r="B136" s="60" t="s">
        <v>189</v>
      </c>
      <c r="C136" s="60" t="s">
        <v>409</v>
      </c>
      <c r="D136" s="60">
        <v>20</v>
      </c>
      <c r="E136" s="60">
        <v>3.1055900621118002E-2</v>
      </c>
      <c r="F136" s="60">
        <v>7</v>
      </c>
      <c r="G136" s="60">
        <v>1.10935023771791E-2</v>
      </c>
      <c r="H136" s="60">
        <v>13</v>
      </c>
      <c r="I136" s="60">
        <v>185.71428571428601</v>
      </c>
    </row>
    <row r="137" spans="1:9">
      <c r="A137" s="60" t="s">
        <v>623</v>
      </c>
      <c r="B137" s="60" t="s">
        <v>272</v>
      </c>
      <c r="C137" s="60" t="s">
        <v>413</v>
      </c>
      <c r="D137" s="60">
        <v>655</v>
      </c>
      <c r="E137" s="60">
        <v>0.98053892215568905</v>
      </c>
      <c r="F137" s="60">
        <v>642</v>
      </c>
      <c r="G137" s="60">
        <v>0.98015267175572496</v>
      </c>
      <c r="H137" s="60">
        <v>13</v>
      </c>
      <c r="I137" s="60">
        <v>2.0249221183800601</v>
      </c>
    </row>
    <row r="138" spans="1:9">
      <c r="A138" s="60" t="s">
        <v>647</v>
      </c>
      <c r="B138" s="60" t="s">
        <v>171</v>
      </c>
      <c r="C138" s="60" t="s">
        <v>414</v>
      </c>
      <c r="D138" s="60">
        <v>1106</v>
      </c>
      <c r="E138" s="60">
        <v>0.44328657314629299</v>
      </c>
      <c r="F138" s="60">
        <v>1093</v>
      </c>
      <c r="G138" s="60">
        <v>0.42728694292415897</v>
      </c>
      <c r="H138" s="60">
        <v>13</v>
      </c>
      <c r="I138" s="60">
        <v>1.18938700823421</v>
      </c>
    </row>
    <row r="139" spans="1:9">
      <c r="A139" s="60" t="s">
        <v>716</v>
      </c>
      <c r="B139" s="60" t="s">
        <v>255</v>
      </c>
      <c r="C139" s="60" t="s">
        <v>414</v>
      </c>
      <c r="D139" s="60">
        <v>281</v>
      </c>
      <c r="E139" s="60">
        <v>4.4398799178385198E-2</v>
      </c>
      <c r="F139" s="60">
        <v>269</v>
      </c>
      <c r="G139" s="60">
        <v>4.2097026604068902E-2</v>
      </c>
      <c r="H139" s="60">
        <v>12</v>
      </c>
      <c r="I139" s="60">
        <v>4.4609665427509197</v>
      </c>
    </row>
    <row r="140" spans="1:9">
      <c r="A140" s="60" t="s">
        <v>717</v>
      </c>
      <c r="B140" s="60" t="s">
        <v>253</v>
      </c>
      <c r="C140" s="60" t="s">
        <v>410</v>
      </c>
      <c r="D140" s="60">
        <v>74</v>
      </c>
      <c r="E140" s="60">
        <v>0.44047619047619002</v>
      </c>
      <c r="F140" s="60">
        <v>62</v>
      </c>
      <c r="G140" s="60">
        <v>0.36904761904761901</v>
      </c>
      <c r="H140" s="60">
        <v>12</v>
      </c>
      <c r="I140" s="60">
        <v>19.354838709677399</v>
      </c>
    </row>
    <row r="141" spans="1:9">
      <c r="A141" s="60" t="s">
        <v>698</v>
      </c>
      <c r="B141" s="60" t="s">
        <v>263</v>
      </c>
      <c r="C141" s="60" t="s">
        <v>411</v>
      </c>
      <c r="D141" s="60">
        <v>329</v>
      </c>
      <c r="E141" s="60">
        <v>4.1777777777777803E-2</v>
      </c>
      <c r="F141" s="60">
        <v>317</v>
      </c>
      <c r="G141" s="60">
        <v>5.0517928286852601E-2</v>
      </c>
      <c r="H141" s="60">
        <v>12</v>
      </c>
      <c r="I141" s="60">
        <v>3.7854889589905301</v>
      </c>
    </row>
    <row r="142" spans="1:9">
      <c r="A142" s="60" t="s">
        <v>713</v>
      </c>
      <c r="B142" s="60" t="s">
        <v>265</v>
      </c>
      <c r="C142" s="60" t="s">
        <v>408</v>
      </c>
      <c r="D142" s="60">
        <v>47</v>
      </c>
      <c r="E142" s="60">
        <v>7.7175697865352999E-2</v>
      </c>
      <c r="F142" s="60">
        <v>36</v>
      </c>
      <c r="G142" s="60">
        <v>6.13287904599659E-2</v>
      </c>
      <c r="H142" s="60">
        <v>11</v>
      </c>
      <c r="I142" s="60">
        <v>30.5555555555556</v>
      </c>
    </row>
    <row r="143" spans="1:9">
      <c r="A143" s="60" t="s">
        <v>716</v>
      </c>
      <c r="B143" s="60" t="s">
        <v>255</v>
      </c>
      <c r="C143" s="60" t="s">
        <v>412</v>
      </c>
      <c r="D143" s="60">
        <v>968</v>
      </c>
      <c r="E143" s="60">
        <v>0.152946753041555</v>
      </c>
      <c r="F143" s="60">
        <v>957</v>
      </c>
      <c r="G143" s="60">
        <v>0.14976525821596201</v>
      </c>
      <c r="H143" s="60">
        <v>11</v>
      </c>
      <c r="I143" s="60">
        <v>1.14942528735633</v>
      </c>
    </row>
    <row r="144" spans="1:9">
      <c r="A144" s="60" t="s">
        <v>654</v>
      </c>
      <c r="B144" s="60" t="s">
        <v>164</v>
      </c>
      <c r="C144" s="60" t="s">
        <v>410</v>
      </c>
      <c r="D144" s="60">
        <v>105</v>
      </c>
      <c r="E144" s="60">
        <v>1.57374100719424E-2</v>
      </c>
      <c r="F144" s="60">
        <v>94</v>
      </c>
      <c r="G144" s="60">
        <v>1.3992259601071699E-2</v>
      </c>
      <c r="H144" s="60">
        <v>11</v>
      </c>
      <c r="I144" s="60">
        <v>11.702127659574501</v>
      </c>
    </row>
    <row r="145" spans="1:9">
      <c r="A145" s="60" t="s">
        <v>655</v>
      </c>
      <c r="B145" s="60" t="s">
        <v>178</v>
      </c>
      <c r="C145" s="60" t="s">
        <v>412</v>
      </c>
      <c r="D145" s="60">
        <v>134</v>
      </c>
      <c r="E145" s="60">
        <v>9.8457016899338695E-2</v>
      </c>
      <c r="F145" s="60">
        <v>123</v>
      </c>
      <c r="G145" s="60">
        <v>9.1449814126394094E-2</v>
      </c>
      <c r="H145" s="60">
        <v>11</v>
      </c>
      <c r="I145" s="60">
        <v>8.9430894308943003</v>
      </c>
    </row>
    <row r="146" spans="1:9">
      <c r="A146" s="60" t="s">
        <v>707</v>
      </c>
      <c r="B146" s="60" t="s">
        <v>186</v>
      </c>
      <c r="C146" s="60" t="s">
        <v>412</v>
      </c>
      <c r="D146" s="60">
        <v>165</v>
      </c>
      <c r="E146" s="60">
        <v>3.5181236673774E-2</v>
      </c>
      <c r="F146" s="60">
        <v>155</v>
      </c>
      <c r="G146" s="60">
        <v>3.3056088718276803E-2</v>
      </c>
      <c r="H146" s="60">
        <v>10</v>
      </c>
      <c r="I146" s="60">
        <v>6.4516129032257998</v>
      </c>
    </row>
    <row r="147" spans="1:9">
      <c r="A147" s="60" t="s">
        <v>816</v>
      </c>
      <c r="B147" s="60" t="s">
        <v>260</v>
      </c>
      <c r="C147" s="60" t="s">
        <v>408</v>
      </c>
      <c r="D147" s="60">
        <v>225</v>
      </c>
      <c r="E147" s="60">
        <v>0.114097363083164</v>
      </c>
      <c r="F147" s="60">
        <v>215</v>
      </c>
      <c r="G147" s="60">
        <v>0.10952623535405</v>
      </c>
      <c r="H147" s="60">
        <v>10</v>
      </c>
      <c r="I147" s="60">
        <v>4.65116279069768</v>
      </c>
    </row>
    <row r="148" spans="1:9">
      <c r="A148" s="60" t="s">
        <v>824</v>
      </c>
      <c r="B148" s="60" t="s">
        <v>275</v>
      </c>
      <c r="C148" s="60" t="s">
        <v>408</v>
      </c>
      <c r="D148" s="60">
        <v>93</v>
      </c>
      <c r="E148" s="60">
        <v>1.8723575598953102E-2</v>
      </c>
      <c r="F148" s="60">
        <v>83</v>
      </c>
      <c r="G148" s="60">
        <v>1.8269865727492798E-2</v>
      </c>
      <c r="H148" s="60">
        <v>10</v>
      </c>
      <c r="I148" s="60">
        <v>12.048192771084301</v>
      </c>
    </row>
    <row r="149" spans="1:9">
      <c r="A149" s="60" t="s">
        <v>824</v>
      </c>
      <c r="B149" s="60" t="s">
        <v>275</v>
      </c>
      <c r="C149" s="60" t="s">
        <v>414</v>
      </c>
      <c r="D149" s="60">
        <v>149</v>
      </c>
      <c r="E149" s="60">
        <v>2.9997986712301201E-2</v>
      </c>
      <c r="F149" s="60">
        <v>139</v>
      </c>
      <c r="G149" s="60">
        <v>3.0596522121945899E-2</v>
      </c>
      <c r="H149" s="60">
        <v>10</v>
      </c>
      <c r="I149" s="60">
        <v>7.19424460431655</v>
      </c>
    </row>
    <row r="150" spans="1:9">
      <c r="A150" s="60" t="s">
        <v>627</v>
      </c>
      <c r="B150" s="60" t="s">
        <v>158</v>
      </c>
      <c r="C150" s="60" t="s">
        <v>413</v>
      </c>
      <c r="D150" s="60">
        <v>138</v>
      </c>
      <c r="E150" s="60">
        <v>3.9639225598896996E-3</v>
      </c>
      <c r="F150" s="60">
        <v>128</v>
      </c>
      <c r="G150" s="60">
        <v>3.9751552795031101E-3</v>
      </c>
      <c r="H150" s="60">
        <v>10</v>
      </c>
      <c r="I150" s="60">
        <v>7.8125</v>
      </c>
    </row>
    <row r="151" spans="1:9">
      <c r="A151" s="60" t="s">
        <v>654</v>
      </c>
      <c r="B151" s="60" t="s">
        <v>164</v>
      </c>
      <c r="C151" s="60" t="s">
        <v>408</v>
      </c>
      <c r="D151" s="60">
        <v>402</v>
      </c>
      <c r="E151" s="60">
        <v>6.02517985611511E-2</v>
      </c>
      <c r="F151" s="60">
        <v>392</v>
      </c>
      <c r="G151" s="60">
        <v>5.8350699612980103E-2</v>
      </c>
      <c r="H151" s="60">
        <v>10</v>
      </c>
      <c r="I151" s="60">
        <v>2.5510204081632599</v>
      </c>
    </row>
    <row r="152" spans="1:9">
      <c r="A152" s="60" t="s">
        <v>657</v>
      </c>
      <c r="B152" s="60" t="s">
        <v>163</v>
      </c>
      <c r="C152" s="60" t="s">
        <v>411</v>
      </c>
      <c r="D152" s="60">
        <v>1178</v>
      </c>
      <c r="E152" s="60">
        <v>3.2645143411389799E-2</v>
      </c>
      <c r="F152" s="60">
        <v>1168</v>
      </c>
      <c r="G152" s="60">
        <v>3.3541050455158899E-2</v>
      </c>
      <c r="H152" s="60">
        <v>10</v>
      </c>
      <c r="I152" s="60">
        <v>0.85616438356164204</v>
      </c>
    </row>
    <row r="153" spans="1:9">
      <c r="A153" s="60" t="s">
        <v>696</v>
      </c>
      <c r="B153" s="60" t="s">
        <v>175</v>
      </c>
      <c r="C153" s="60" t="s">
        <v>410</v>
      </c>
      <c r="D153" s="60">
        <v>70</v>
      </c>
      <c r="E153" s="60">
        <v>0.14000000000000001</v>
      </c>
      <c r="F153" s="60">
        <v>60</v>
      </c>
      <c r="G153" s="60">
        <v>0.125</v>
      </c>
      <c r="H153" s="60">
        <v>10</v>
      </c>
      <c r="I153" s="60">
        <v>16.6666666666667</v>
      </c>
    </row>
    <row r="154" spans="1:9">
      <c r="A154" s="60" t="s">
        <v>824</v>
      </c>
      <c r="B154" s="60" t="s">
        <v>275</v>
      </c>
      <c r="C154" s="60" t="s">
        <v>412</v>
      </c>
      <c r="D154" s="60">
        <v>185</v>
      </c>
      <c r="E154" s="60">
        <v>3.7245822428025002E-2</v>
      </c>
      <c r="F154" s="60">
        <v>176</v>
      </c>
      <c r="G154" s="60">
        <v>3.8740920096852302E-2</v>
      </c>
      <c r="H154" s="60">
        <v>9</v>
      </c>
      <c r="I154" s="60">
        <v>5.11363636363635</v>
      </c>
    </row>
    <row r="155" spans="1:9">
      <c r="A155" s="60" t="s">
        <v>626</v>
      </c>
      <c r="B155" s="60" t="s">
        <v>182</v>
      </c>
      <c r="C155" s="60" t="s">
        <v>407</v>
      </c>
      <c r="D155" s="60">
        <v>32</v>
      </c>
      <c r="E155" s="60">
        <v>1.3434089000839601E-2</v>
      </c>
      <c r="F155" s="60">
        <v>23</v>
      </c>
      <c r="G155" s="60">
        <v>1.0074463425317599E-2</v>
      </c>
      <c r="H155" s="60">
        <v>9</v>
      </c>
      <c r="I155" s="60">
        <v>39.130434782608702</v>
      </c>
    </row>
    <row r="156" spans="1:9">
      <c r="A156" s="60" t="s">
        <v>698</v>
      </c>
      <c r="B156" s="60" t="s">
        <v>263</v>
      </c>
      <c r="C156" s="60" t="s">
        <v>414</v>
      </c>
      <c r="D156" s="60">
        <v>596</v>
      </c>
      <c r="E156" s="60">
        <v>7.5682539682539698E-2</v>
      </c>
      <c r="F156" s="60">
        <v>587</v>
      </c>
      <c r="G156" s="60">
        <v>9.3545816733067694E-2</v>
      </c>
      <c r="H156" s="60">
        <v>9</v>
      </c>
      <c r="I156" s="60">
        <v>1.5332197614991401</v>
      </c>
    </row>
    <row r="157" spans="1:9">
      <c r="A157" s="60" t="s">
        <v>700</v>
      </c>
      <c r="B157" s="60" t="s">
        <v>206</v>
      </c>
      <c r="C157" s="60" t="s">
        <v>409</v>
      </c>
      <c r="D157" s="60">
        <v>180</v>
      </c>
      <c r="E157" s="60">
        <v>0.34883720930232598</v>
      </c>
      <c r="F157" s="60">
        <v>171</v>
      </c>
      <c r="G157" s="60">
        <v>0.331395348837209</v>
      </c>
      <c r="H157" s="60">
        <v>9</v>
      </c>
      <c r="I157" s="60">
        <v>5.2631578947368398</v>
      </c>
    </row>
    <row r="158" spans="1:9">
      <c r="A158" s="60" t="s">
        <v>707</v>
      </c>
      <c r="B158" s="60" t="s">
        <v>186</v>
      </c>
      <c r="C158" s="60" t="s">
        <v>409</v>
      </c>
      <c r="D158" s="60">
        <v>923</v>
      </c>
      <c r="E158" s="60">
        <v>0.19680170575693001</v>
      </c>
      <c r="F158" s="60">
        <v>915</v>
      </c>
      <c r="G158" s="60">
        <v>0.19513755598208599</v>
      </c>
      <c r="H158" s="60">
        <v>8</v>
      </c>
      <c r="I158" s="60">
        <v>0.87431693989070702</v>
      </c>
    </row>
    <row r="159" spans="1:9">
      <c r="A159" s="60" t="s">
        <v>818</v>
      </c>
      <c r="B159" s="60" t="s">
        <v>262</v>
      </c>
      <c r="C159" s="60" t="s">
        <v>414</v>
      </c>
      <c r="D159" s="60">
        <v>253</v>
      </c>
      <c r="E159" s="60">
        <v>0.23958333333333301</v>
      </c>
      <c r="F159" s="60">
        <v>245</v>
      </c>
      <c r="G159" s="60">
        <v>0.232227488151659</v>
      </c>
      <c r="H159" s="60">
        <v>8</v>
      </c>
      <c r="I159" s="60">
        <v>3.2653061224489699</v>
      </c>
    </row>
    <row r="160" spans="1:9">
      <c r="A160" s="60" t="s">
        <v>830</v>
      </c>
      <c r="B160" s="60" t="s">
        <v>276</v>
      </c>
      <c r="C160" s="60" t="s">
        <v>407</v>
      </c>
      <c r="D160" s="60">
        <v>46</v>
      </c>
      <c r="E160" s="60">
        <v>1.9182652210175101E-2</v>
      </c>
      <c r="F160" s="60">
        <v>38</v>
      </c>
      <c r="G160" s="60">
        <v>2.27272727272727E-2</v>
      </c>
      <c r="H160" s="60">
        <v>8</v>
      </c>
      <c r="I160" s="60">
        <v>21.052631578947398</v>
      </c>
    </row>
    <row r="161" spans="1:9">
      <c r="A161" s="60" t="s">
        <v>653</v>
      </c>
      <c r="B161" s="60" t="s">
        <v>247</v>
      </c>
      <c r="C161" s="60" t="s">
        <v>415</v>
      </c>
      <c r="D161" s="60">
        <v>8</v>
      </c>
      <c r="E161" s="60">
        <v>0.125</v>
      </c>
      <c r="F161" s="60">
        <v>0</v>
      </c>
      <c r="G161" s="60">
        <v>0</v>
      </c>
      <c r="H161" s="60">
        <v>8</v>
      </c>
      <c r="I161" s="60" t="e">
        <v>#NUM!</v>
      </c>
    </row>
    <row r="162" spans="1:9">
      <c r="A162" s="60" t="s">
        <v>654</v>
      </c>
      <c r="B162" s="60" t="s">
        <v>164</v>
      </c>
      <c r="C162" s="60" t="s">
        <v>414</v>
      </c>
      <c r="D162" s="60">
        <v>610</v>
      </c>
      <c r="E162" s="60">
        <v>9.1426858513189393E-2</v>
      </c>
      <c r="F162" s="60">
        <v>602</v>
      </c>
      <c r="G162" s="60">
        <v>8.9610002977076497E-2</v>
      </c>
      <c r="H162" s="60">
        <v>8</v>
      </c>
      <c r="I162" s="60">
        <v>1.3289036544850601</v>
      </c>
    </row>
    <row r="163" spans="1:9">
      <c r="A163" s="60" t="s">
        <v>659</v>
      </c>
      <c r="B163" s="60" t="s">
        <v>256</v>
      </c>
      <c r="C163" s="60" t="s">
        <v>410</v>
      </c>
      <c r="D163" s="60">
        <v>45</v>
      </c>
      <c r="E163" s="60">
        <v>4.38169425511198E-2</v>
      </c>
      <c r="F163" s="60">
        <v>37</v>
      </c>
      <c r="G163" s="60">
        <v>3.5922330097087403E-2</v>
      </c>
      <c r="H163" s="60">
        <v>8</v>
      </c>
      <c r="I163" s="60">
        <v>21.6216216216216</v>
      </c>
    </row>
    <row r="164" spans="1:9">
      <c r="A164" s="60" t="s">
        <v>663</v>
      </c>
      <c r="B164" s="60" t="s">
        <v>252</v>
      </c>
      <c r="C164" s="60" t="s">
        <v>414</v>
      </c>
      <c r="D164" s="60">
        <v>249</v>
      </c>
      <c r="E164" s="60">
        <v>0.235795454545455</v>
      </c>
      <c r="F164" s="60">
        <v>241</v>
      </c>
      <c r="G164" s="60">
        <v>0.229742612011439</v>
      </c>
      <c r="H164" s="60">
        <v>8</v>
      </c>
      <c r="I164" s="60">
        <v>3.3195020746888102</v>
      </c>
    </row>
    <row r="165" spans="1:9">
      <c r="A165" s="60" t="s">
        <v>674</v>
      </c>
      <c r="B165" s="60" t="s">
        <v>168</v>
      </c>
      <c r="C165" s="60" t="s">
        <v>409</v>
      </c>
      <c r="D165" s="60">
        <v>156</v>
      </c>
      <c r="E165" s="60">
        <v>2.6159134736312602E-3</v>
      </c>
      <c r="F165" s="60">
        <v>148</v>
      </c>
      <c r="G165" s="60">
        <v>2.67708559438536E-3</v>
      </c>
      <c r="H165" s="60">
        <v>8</v>
      </c>
      <c r="I165" s="60">
        <v>5.4054054054053902</v>
      </c>
    </row>
    <row r="166" spans="1:9">
      <c r="A166" s="60" t="s">
        <v>692</v>
      </c>
      <c r="B166" s="60" t="s">
        <v>200</v>
      </c>
      <c r="C166" s="60" t="s">
        <v>410</v>
      </c>
      <c r="D166" s="60">
        <v>256</v>
      </c>
      <c r="E166" s="60">
        <v>0.26256410256410301</v>
      </c>
      <c r="F166" s="60">
        <v>248</v>
      </c>
      <c r="G166" s="60">
        <v>0.25228891149542199</v>
      </c>
      <c r="H166" s="60">
        <v>8</v>
      </c>
      <c r="I166" s="60">
        <v>3.2258064516128999</v>
      </c>
    </row>
    <row r="167" spans="1:9">
      <c r="A167" s="60" t="s">
        <v>696</v>
      </c>
      <c r="B167" s="60" t="s">
        <v>175</v>
      </c>
      <c r="C167" s="60" t="s">
        <v>409</v>
      </c>
      <c r="D167" s="60">
        <v>274</v>
      </c>
      <c r="E167" s="60">
        <v>0.54800000000000004</v>
      </c>
      <c r="F167" s="60">
        <v>266</v>
      </c>
      <c r="G167" s="60">
        <v>0.55416666666666703</v>
      </c>
      <c r="H167" s="60">
        <v>8</v>
      </c>
      <c r="I167" s="60">
        <v>3.0075187969924801</v>
      </c>
    </row>
    <row r="168" spans="1:9">
      <c r="A168" s="60" t="s">
        <v>716</v>
      </c>
      <c r="B168" s="60" t="s">
        <v>255</v>
      </c>
      <c r="C168" s="60" t="s">
        <v>411</v>
      </c>
      <c r="D168" s="60">
        <v>147</v>
      </c>
      <c r="E168" s="60">
        <v>2.3226418075525401E-2</v>
      </c>
      <c r="F168" s="60">
        <v>140</v>
      </c>
      <c r="G168" s="60">
        <v>2.1909233176838801E-2</v>
      </c>
      <c r="H168" s="60">
        <v>7</v>
      </c>
      <c r="I168" s="60">
        <v>5</v>
      </c>
    </row>
    <row r="169" spans="1:9">
      <c r="A169" s="60" t="s">
        <v>662</v>
      </c>
      <c r="B169" s="60" t="s">
        <v>244</v>
      </c>
      <c r="C169" s="60" t="s">
        <v>414</v>
      </c>
      <c r="D169" s="60">
        <v>94</v>
      </c>
      <c r="E169" s="60">
        <v>0.158249158249158</v>
      </c>
      <c r="F169" s="60">
        <v>87</v>
      </c>
      <c r="G169" s="60">
        <v>0.143564356435644</v>
      </c>
      <c r="H169" s="60">
        <v>7</v>
      </c>
      <c r="I169" s="60">
        <v>8.0459770114942604</v>
      </c>
    </row>
    <row r="170" spans="1:9">
      <c r="A170" s="60" t="s">
        <v>671</v>
      </c>
      <c r="B170" s="60" t="s">
        <v>156</v>
      </c>
      <c r="C170" s="60" t="s">
        <v>415</v>
      </c>
      <c r="D170" s="60">
        <v>839</v>
      </c>
      <c r="E170" s="60">
        <v>1.18543008929581E-2</v>
      </c>
      <c r="F170" s="60">
        <v>832</v>
      </c>
      <c r="G170" s="60">
        <v>1.20665400066714E-2</v>
      </c>
      <c r="H170" s="60">
        <v>7</v>
      </c>
      <c r="I170" s="60">
        <v>0.84134615384614497</v>
      </c>
    </row>
    <row r="171" spans="1:9">
      <c r="A171" s="60" t="s">
        <v>698</v>
      </c>
      <c r="B171" s="60" t="s">
        <v>263</v>
      </c>
      <c r="C171" s="60" t="s">
        <v>415</v>
      </c>
      <c r="D171" s="60">
        <v>208</v>
      </c>
      <c r="E171" s="60">
        <v>2.6412698412698402E-2</v>
      </c>
      <c r="F171" s="60">
        <v>201</v>
      </c>
      <c r="G171" s="60">
        <v>3.2031872509960202E-2</v>
      </c>
      <c r="H171" s="60">
        <v>7</v>
      </c>
      <c r="I171" s="60">
        <v>3.4825870646766099</v>
      </c>
    </row>
    <row r="172" spans="1:9">
      <c r="A172" s="60" t="s">
        <v>826</v>
      </c>
      <c r="B172" s="60" t="s">
        <v>201</v>
      </c>
      <c r="C172" s="60" t="s">
        <v>412</v>
      </c>
      <c r="D172" s="60">
        <v>41</v>
      </c>
      <c r="E172" s="60">
        <v>8.21643286573146E-2</v>
      </c>
      <c r="F172" s="60">
        <v>35</v>
      </c>
      <c r="G172" s="60">
        <v>7.6419213973799097E-2</v>
      </c>
      <c r="H172" s="60">
        <v>6</v>
      </c>
      <c r="I172" s="60">
        <v>17.1428571428571</v>
      </c>
    </row>
    <row r="173" spans="1:9">
      <c r="A173" s="60" t="s">
        <v>818</v>
      </c>
      <c r="B173" s="60" t="s">
        <v>262</v>
      </c>
      <c r="C173" s="60" t="s">
        <v>410</v>
      </c>
      <c r="D173" s="60">
        <v>170</v>
      </c>
      <c r="E173" s="60">
        <v>0.16098484848484801</v>
      </c>
      <c r="F173" s="60">
        <v>164</v>
      </c>
      <c r="G173" s="60">
        <v>0.155450236966825</v>
      </c>
      <c r="H173" s="60">
        <v>6</v>
      </c>
      <c r="I173" s="60">
        <v>3.65853658536586</v>
      </c>
    </row>
    <row r="174" spans="1:9">
      <c r="A174" s="60" t="s">
        <v>714</v>
      </c>
      <c r="B174" s="60" t="s">
        <v>223</v>
      </c>
      <c r="C174" s="60" t="s">
        <v>408</v>
      </c>
      <c r="D174" s="60">
        <v>6</v>
      </c>
      <c r="E174" s="60">
        <v>7.8947368421052599E-2</v>
      </c>
      <c r="F174" s="60">
        <v>0</v>
      </c>
      <c r="G174" s="60">
        <v>0</v>
      </c>
      <c r="H174" s="60">
        <v>6</v>
      </c>
      <c r="I174" s="60" t="e">
        <v>#NUM!</v>
      </c>
    </row>
    <row r="175" spans="1:9">
      <c r="A175" s="60" t="s">
        <v>822</v>
      </c>
      <c r="B175" s="60" t="s">
        <v>161</v>
      </c>
      <c r="C175" s="60" t="s">
        <v>414</v>
      </c>
      <c r="D175" s="60">
        <v>246</v>
      </c>
      <c r="E175" s="60">
        <v>4.08841615422968E-2</v>
      </c>
      <c r="F175" s="60">
        <v>240</v>
      </c>
      <c r="G175" s="60">
        <v>3.2388663967611302E-2</v>
      </c>
      <c r="H175" s="60">
        <v>6</v>
      </c>
      <c r="I175" s="60">
        <v>2.4999999999999898</v>
      </c>
    </row>
    <row r="176" spans="1:9">
      <c r="A176" s="60" t="s">
        <v>634</v>
      </c>
      <c r="B176" s="60" t="s">
        <v>180</v>
      </c>
      <c r="C176" s="60" t="s">
        <v>415</v>
      </c>
      <c r="D176" s="60">
        <v>241</v>
      </c>
      <c r="E176" s="60">
        <v>4.1042234332425098E-2</v>
      </c>
      <c r="F176" s="60">
        <v>235</v>
      </c>
      <c r="G176" s="60">
        <v>4.3373938722775902E-2</v>
      </c>
      <c r="H176" s="60">
        <v>6</v>
      </c>
      <c r="I176" s="60">
        <v>2.5531914893617098</v>
      </c>
    </row>
    <row r="177" spans="1:9">
      <c r="A177" s="60" t="s">
        <v>640</v>
      </c>
      <c r="B177" s="60" t="s">
        <v>207</v>
      </c>
      <c r="C177" s="60" t="s">
        <v>407</v>
      </c>
      <c r="D177" s="60">
        <v>63</v>
      </c>
      <c r="E177" s="60">
        <v>8.9361702127659606E-2</v>
      </c>
      <c r="F177" s="60">
        <v>57</v>
      </c>
      <c r="G177" s="60">
        <v>8.2969432314410493E-2</v>
      </c>
      <c r="H177" s="60">
        <v>6</v>
      </c>
      <c r="I177" s="60">
        <v>10.526315789473699</v>
      </c>
    </row>
    <row r="178" spans="1:9">
      <c r="A178" s="60" t="s">
        <v>647</v>
      </c>
      <c r="B178" s="60" t="s">
        <v>171</v>
      </c>
      <c r="C178" s="60" t="s">
        <v>410</v>
      </c>
      <c r="D178" s="60">
        <v>106</v>
      </c>
      <c r="E178" s="60">
        <v>4.2484969939879803E-2</v>
      </c>
      <c r="F178" s="60">
        <v>100</v>
      </c>
      <c r="G178" s="60">
        <v>3.9093041438623903E-2</v>
      </c>
      <c r="H178" s="60">
        <v>6</v>
      </c>
      <c r="I178" s="60">
        <v>6.0000000000000098</v>
      </c>
    </row>
    <row r="179" spans="1:9">
      <c r="A179" s="60" t="s">
        <v>655</v>
      </c>
      <c r="B179" s="60" t="s">
        <v>178</v>
      </c>
      <c r="C179" s="60" t="s">
        <v>414</v>
      </c>
      <c r="D179" s="60">
        <v>39</v>
      </c>
      <c r="E179" s="60">
        <v>2.86554004408523E-2</v>
      </c>
      <c r="F179" s="60">
        <v>33</v>
      </c>
      <c r="G179" s="60">
        <v>2.4535315985130101E-2</v>
      </c>
      <c r="H179" s="60">
        <v>6</v>
      </c>
      <c r="I179" s="60">
        <v>18.181818181818201</v>
      </c>
    </row>
    <row r="180" spans="1:9">
      <c r="A180" s="60" t="s">
        <v>659</v>
      </c>
      <c r="B180" s="60" t="s">
        <v>256</v>
      </c>
      <c r="C180" s="60" t="s">
        <v>412</v>
      </c>
      <c r="D180" s="60">
        <v>359</v>
      </c>
      <c r="E180" s="60">
        <v>0.34956183057448897</v>
      </c>
      <c r="F180" s="60">
        <v>353</v>
      </c>
      <c r="G180" s="60">
        <v>0.34271844660194201</v>
      </c>
      <c r="H180" s="60">
        <v>6</v>
      </c>
      <c r="I180" s="60">
        <v>1.6997167138810301</v>
      </c>
    </row>
    <row r="181" spans="1:9">
      <c r="A181" s="60" t="s">
        <v>670</v>
      </c>
      <c r="B181" s="60" t="s">
        <v>174</v>
      </c>
      <c r="C181" s="60" t="s">
        <v>408</v>
      </c>
      <c r="D181" s="60">
        <v>159</v>
      </c>
      <c r="E181" s="60">
        <v>3.4572733202870201E-2</v>
      </c>
      <c r="F181" s="60">
        <v>153</v>
      </c>
      <c r="G181" s="60">
        <v>3.5019455252918302E-2</v>
      </c>
      <c r="H181" s="60">
        <v>6</v>
      </c>
      <c r="I181" s="60">
        <v>3.92156862745099</v>
      </c>
    </row>
    <row r="182" spans="1:9">
      <c r="A182" s="60" t="s">
        <v>682</v>
      </c>
      <c r="B182" s="60" t="s">
        <v>193</v>
      </c>
      <c r="C182" s="60" t="s">
        <v>410</v>
      </c>
      <c r="D182" s="60">
        <v>1242</v>
      </c>
      <c r="E182" s="60">
        <v>0.31073304978734101</v>
      </c>
      <c r="F182" s="60">
        <v>1236</v>
      </c>
      <c r="G182" s="60">
        <v>0.31180625630676101</v>
      </c>
      <c r="H182" s="60">
        <v>6</v>
      </c>
      <c r="I182" s="60">
        <v>0.485436893203883</v>
      </c>
    </row>
    <row r="183" spans="1:9">
      <c r="A183" s="60" t="s">
        <v>699</v>
      </c>
      <c r="B183" s="60" t="s">
        <v>173</v>
      </c>
      <c r="C183" s="60" t="s">
        <v>412</v>
      </c>
      <c r="D183" s="60">
        <v>27</v>
      </c>
      <c r="E183" s="60">
        <v>5.2325581395348798E-2</v>
      </c>
      <c r="F183" s="60">
        <v>21</v>
      </c>
      <c r="G183" s="60">
        <v>3.2061068702290099E-2</v>
      </c>
      <c r="H183" s="60">
        <v>6</v>
      </c>
      <c r="I183" s="60">
        <v>28.571428571428601</v>
      </c>
    </row>
    <row r="184" spans="1:9">
      <c r="A184" s="60" t="s">
        <v>830</v>
      </c>
      <c r="B184" s="60" t="s">
        <v>276</v>
      </c>
      <c r="C184" s="60" t="s">
        <v>414</v>
      </c>
      <c r="D184" s="60">
        <v>63</v>
      </c>
      <c r="E184" s="60">
        <v>2.6271893244370299E-2</v>
      </c>
      <c r="F184" s="60">
        <v>58</v>
      </c>
      <c r="G184" s="60">
        <v>3.4688995215310998E-2</v>
      </c>
      <c r="H184" s="60">
        <v>5</v>
      </c>
      <c r="I184" s="60">
        <v>8.6206896551724199</v>
      </c>
    </row>
    <row r="185" spans="1:9">
      <c r="A185" s="60" t="s">
        <v>620</v>
      </c>
      <c r="B185" s="60" t="s">
        <v>273</v>
      </c>
      <c r="C185" s="60" t="s">
        <v>414</v>
      </c>
      <c r="D185" s="60">
        <v>66</v>
      </c>
      <c r="E185" s="60">
        <v>1.8435754189944101E-2</v>
      </c>
      <c r="F185" s="60">
        <v>61</v>
      </c>
      <c r="G185" s="60">
        <v>1.72657797905463E-2</v>
      </c>
      <c r="H185" s="60">
        <v>5</v>
      </c>
      <c r="I185" s="60">
        <v>8.1967213114754198</v>
      </c>
    </row>
    <row r="186" spans="1:9">
      <c r="A186" s="60" t="s">
        <v>622</v>
      </c>
      <c r="B186" s="60" t="s">
        <v>277</v>
      </c>
      <c r="C186" s="60" t="s">
        <v>409</v>
      </c>
      <c r="D186" s="60">
        <v>493</v>
      </c>
      <c r="E186" s="60">
        <v>9.6420887932720495E-2</v>
      </c>
      <c r="F186" s="60">
        <v>488</v>
      </c>
      <c r="G186" s="60">
        <v>9.6081905886985605E-2</v>
      </c>
      <c r="H186" s="60">
        <v>5</v>
      </c>
      <c r="I186" s="60">
        <v>1.0245901639344399</v>
      </c>
    </row>
    <row r="187" spans="1:9">
      <c r="A187" s="60" t="s">
        <v>627</v>
      </c>
      <c r="B187" s="60" t="s">
        <v>158</v>
      </c>
      <c r="C187" s="60" t="s">
        <v>408</v>
      </c>
      <c r="D187" s="60">
        <v>1713</v>
      </c>
      <c r="E187" s="60">
        <v>4.920434308037E-2</v>
      </c>
      <c r="F187" s="60">
        <v>1708</v>
      </c>
      <c r="G187" s="60">
        <v>5.3043478260869602E-2</v>
      </c>
      <c r="H187" s="60">
        <v>5</v>
      </c>
      <c r="I187" s="60">
        <v>0.29274004683841298</v>
      </c>
    </row>
    <row r="188" spans="1:9">
      <c r="A188" s="60" t="s">
        <v>639</v>
      </c>
      <c r="B188" s="60" t="s">
        <v>181</v>
      </c>
      <c r="C188" s="60" t="s">
        <v>410</v>
      </c>
      <c r="D188" s="60">
        <v>898</v>
      </c>
      <c r="E188" s="60">
        <v>0.28319142226427002</v>
      </c>
      <c r="F188" s="60">
        <v>893</v>
      </c>
      <c r="G188" s="60">
        <v>0.27451583154011699</v>
      </c>
      <c r="H188" s="60">
        <v>5</v>
      </c>
      <c r="I188" s="60">
        <v>0.55991041433369704</v>
      </c>
    </row>
    <row r="189" spans="1:9">
      <c r="A189" s="60" t="s">
        <v>655</v>
      </c>
      <c r="B189" s="60" t="s">
        <v>178</v>
      </c>
      <c r="C189" s="60" t="s">
        <v>411</v>
      </c>
      <c r="D189" s="60">
        <v>262</v>
      </c>
      <c r="E189" s="60">
        <v>0.19250551065393101</v>
      </c>
      <c r="F189" s="60">
        <v>257</v>
      </c>
      <c r="G189" s="60">
        <v>0.191078066914498</v>
      </c>
      <c r="H189" s="60">
        <v>5</v>
      </c>
      <c r="I189" s="60">
        <v>1.94552529182879</v>
      </c>
    </row>
    <row r="190" spans="1:9">
      <c r="A190" s="60" t="s">
        <v>665</v>
      </c>
      <c r="B190" s="60" t="s">
        <v>228</v>
      </c>
      <c r="C190" s="60" t="s">
        <v>408</v>
      </c>
      <c r="D190" s="60">
        <v>14</v>
      </c>
      <c r="E190" s="60">
        <v>8.04597701149425E-2</v>
      </c>
      <c r="F190" s="60">
        <v>9</v>
      </c>
      <c r="G190" s="60">
        <v>5.29411764705882E-2</v>
      </c>
      <c r="H190" s="60">
        <v>5</v>
      </c>
      <c r="I190" s="60">
        <v>55.5555555555556</v>
      </c>
    </row>
    <row r="191" spans="1:9">
      <c r="A191" s="60" t="s">
        <v>667</v>
      </c>
      <c r="B191" s="60" t="s">
        <v>159</v>
      </c>
      <c r="C191" s="60" t="s">
        <v>415</v>
      </c>
      <c r="D191" s="60">
        <v>172</v>
      </c>
      <c r="E191" s="60">
        <v>8.1044150214390105E-3</v>
      </c>
      <c r="F191" s="60">
        <v>167</v>
      </c>
      <c r="G191" s="60">
        <v>7.8278803787381595E-3</v>
      </c>
      <c r="H191" s="60">
        <v>5</v>
      </c>
      <c r="I191" s="60">
        <v>2.99401197604789</v>
      </c>
    </row>
    <row r="192" spans="1:9">
      <c r="A192" s="60" t="s">
        <v>670</v>
      </c>
      <c r="B192" s="60" t="s">
        <v>174</v>
      </c>
      <c r="C192" s="60" t="s">
        <v>413</v>
      </c>
      <c r="D192" s="60">
        <v>187</v>
      </c>
      <c r="E192" s="60">
        <v>4.0661013263753001E-2</v>
      </c>
      <c r="F192" s="60">
        <v>182</v>
      </c>
      <c r="G192" s="60">
        <v>4.1657129777981201E-2</v>
      </c>
      <c r="H192" s="60">
        <v>5</v>
      </c>
      <c r="I192" s="60">
        <v>2.7472527472527402</v>
      </c>
    </row>
    <row r="193" spans="1:9">
      <c r="A193" s="60" t="s">
        <v>678</v>
      </c>
      <c r="B193" s="60" t="s">
        <v>233</v>
      </c>
      <c r="C193" s="60" t="s">
        <v>414</v>
      </c>
      <c r="D193" s="60">
        <v>44</v>
      </c>
      <c r="E193" s="60">
        <v>5.15222482435597E-2</v>
      </c>
      <c r="F193" s="60">
        <v>39</v>
      </c>
      <c r="G193" s="60">
        <v>4.57209847596717E-2</v>
      </c>
      <c r="H193" s="60">
        <v>5</v>
      </c>
      <c r="I193" s="60">
        <v>12.8205128205128</v>
      </c>
    </row>
    <row r="194" spans="1:9">
      <c r="A194" s="60" t="s">
        <v>681</v>
      </c>
      <c r="B194" s="60" t="s">
        <v>192</v>
      </c>
      <c r="C194" s="60" t="s">
        <v>408</v>
      </c>
      <c r="D194" s="60">
        <v>209</v>
      </c>
      <c r="E194" s="60">
        <v>0.19848053181386499</v>
      </c>
      <c r="F194" s="60">
        <v>204</v>
      </c>
      <c r="G194" s="60">
        <v>0.19447092469018101</v>
      </c>
      <c r="H194" s="60">
        <v>5</v>
      </c>
      <c r="I194" s="60">
        <v>2.45098039215685</v>
      </c>
    </row>
    <row r="195" spans="1:9">
      <c r="A195" s="60" t="s">
        <v>715</v>
      </c>
      <c r="B195" s="60" t="s">
        <v>160</v>
      </c>
      <c r="C195" s="60" t="s">
        <v>407</v>
      </c>
      <c r="D195" s="60">
        <v>594</v>
      </c>
      <c r="E195" s="60">
        <v>4.6486148066990099E-2</v>
      </c>
      <c r="F195" s="60">
        <v>589</v>
      </c>
      <c r="G195" s="60">
        <v>4.8701835620969101E-2</v>
      </c>
      <c r="H195" s="60">
        <v>5</v>
      </c>
      <c r="I195" s="60">
        <v>0.848896434634971</v>
      </c>
    </row>
    <row r="196" spans="1:9">
      <c r="A196" s="60" t="s">
        <v>691</v>
      </c>
      <c r="B196" s="60" t="s">
        <v>245</v>
      </c>
      <c r="C196" s="60" t="s">
        <v>409</v>
      </c>
      <c r="D196" s="60">
        <v>95</v>
      </c>
      <c r="E196" s="60">
        <v>0.137085137085137</v>
      </c>
      <c r="F196" s="60">
        <v>90</v>
      </c>
      <c r="G196" s="60">
        <v>0.130057803468208</v>
      </c>
      <c r="H196" s="60">
        <v>5</v>
      </c>
      <c r="I196" s="60">
        <v>5.5555555555555598</v>
      </c>
    </row>
    <row r="197" spans="1:9">
      <c r="A197" s="60" t="s">
        <v>692</v>
      </c>
      <c r="B197" s="60" t="s">
        <v>200</v>
      </c>
      <c r="C197" s="60" t="s">
        <v>409</v>
      </c>
      <c r="D197" s="60">
        <v>66</v>
      </c>
      <c r="E197" s="60">
        <v>6.7692307692307704E-2</v>
      </c>
      <c r="F197" s="60">
        <v>61</v>
      </c>
      <c r="G197" s="60">
        <v>6.2054933875890103E-2</v>
      </c>
      <c r="H197" s="60">
        <v>5</v>
      </c>
      <c r="I197" s="60">
        <v>8.1967213114754198</v>
      </c>
    </row>
    <row r="198" spans="1:9">
      <c r="A198" s="60" t="s">
        <v>693</v>
      </c>
      <c r="B198" s="60" t="s">
        <v>236</v>
      </c>
      <c r="C198" s="60" t="s">
        <v>409</v>
      </c>
      <c r="D198" s="60">
        <v>17</v>
      </c>
      <c r="E198" s="60">
        <v>0.39534883720930197</v>
      </c>
      <c r="F198" s="60">
        <v>12</v>
      </c>
      <c r="G198" s="60">
        <v>0.292682926829268</v>
      </c>
      <c r="H198" s="60">
        <v>5</v>
      </c>
      <c r="I198" s="60">
        <v>41.6666666666667</v>
      </c>
    </row>
    <row r="199" spans="1:9">
      <c r="A199" s="60" t="s">
        <v>704</v>
      </c>
      <c r="B199" s="60" t="s">
        <v>237</v>
      </c>
      <c r="C199" s="60" t="s">
        <v>408</v>
      </c>
      <c r="D199" s="60">
        <v>4</v>
      </c>
      <c r="E199" s="60">
        <v>0.173913043478261</v>
      </c>
      <c r="F199" s="60">
        <v>0</v>
      </c>
      <c r="G199" s="60">
        <v>0</v>
      </c>
      <c r="H199" s="60">
        <v>4</v>
      </c>
      <c r="I199" s="60" t="e">
        <v>#NUM!</v>
      </c>
    </row>
    <row r="200" spans="1:9">
      <c r="A200" s="60" t="s">
        <v>817</v>
      </c>
      <c r="B200" s="60" t="s">
        <v>261</v>
      </c>
      <c r="C200" s="60" t="s">
        <v>409</v>
      </c>
      <c r="D200" s="60">
        <v>21</v>
      </c>
      <c r="E200" s="60">
        <v>4.6563192904656298E-2</v>
      </c>
      <c r="F200" s="60">
        <v>17</v>
      </c>
      <c r="G200" s="60">
        <v>3.6956521739130402E-2</v>
      </c>
      <c r="H200" s="60">
        <v>4</v>
      </c>
      <c r="I200" s="60">
        <v>23.529411764705898</v>
      </c>
    </row>
    <row r="201" spans="1:9">
      <c r="A201" s="60" t="s">
        <v>822</v>
      </c>
      <c r="B201" s="60" t="s">
        <v>161</v>
      </c>
      <c r="C201" s="60" t="s">
        <v>411</v>
      </c>
      <c r="D201" s="60">
        <v>524</v>
      </c>
      <c r="E201" s="60">
        <v>8.7086588000664794E-2</v>
      </c>
      <c r="F201" s="60">
        <v>520</v>
      </c>
      <c r="G201" s="60">
        <v>7.0175438596491196E-2</v>
      </c>
      <c r="H201" s="60">
        <v>4</v>
      </c>
      <c r="I201" s="60">
        <v>0.76923076923076605</v>
      </c>
    </row>
    <row r="202" spans="1:9">
      <c r="A202" s="60" t="s">
        <v>823</v>
      </c>
      <c r="B202" s="60" t="s">
        <v>205</v>
      </c>
      <c r="C202" s="60" t="s">
        <v>414</v>
      </c>
      <c r="D202" s="60">
        <v>66</v>
      </c>
      <c r="E202" s="60">
        <v>7.1505958829902502E-2</v>
      </c>
      <c r="F202" s="60">
        <v>62</v>
      </c>
      <c r="G202" s="60">
        <v>6.7833698030634604E-2</v>
      </c>
      <c r="H202" s="60">
        <v>4</v>
      </c>
      <c r="I202" s="60">
        <v>6.4516129032257998</v>
      </c>
    </row>
    <row r="203" spans="1:9">
      <c r="A203" s="60" t="s">
        <v>619</v>
      </c>
      <c r="B203" s="60" t="s">
        <v>267</v>
      </c>
      <c r="C203" s="60" t="s">
        <v>414</v>
      </c>
      <c r="D203" s="60">
        <v>1160</v>
      </c>
      <c r="E203" s="60">
        <v>0.103423680456491</v>
      </c>
      <c r="F203" s="60">
        <v>1156</v>
      </c>
      <c r="G203" s="60">
        <v>0.105474452554745</v>
      </c>
      <c r="H203" s="60">
        <v>4</v>
      </c>
      <c r="I203" s="60">
        <v>0.34602076124567999</v>
      </c>
    </row>
    <row r="204" spans="1:9">
      <c r="A204" s="60" t="s">
        <v>644</v>
      </c>
      <c r="B204" s="60" t="s">
        <v>217</v>
      </c>
      <c r="C204" s="60" t="s">
        <v>411</v>
      </c>
      <c r="D204" s="60">
        <v>56</v>
      </c>
      <c r="E204" s="60">
        <v>0.26540284360189598</v>
      </c>
      <c r="F204" s="60">
        <v>52</v>
      </c>
      <c r="G204" s="60">
        <v>0.24644549763033199</v>
      </c>
      <c r="H204" s="60">
        <v>4</v>
      </c>
      <c r="I204" s="60">
        <v>7.6923076923076898</v>
      </c>
    </row>
    <row r="205" spans="1:9">
      <c r="A205" s="60" t="s">
        <v>659</v>
      </c>
      <c r="B205" s="60" t="s">
        <v>256</v>
      </c>
      <c r="C205" s="60" t="s">
        <v>411</v>
      </c>
      <c r="D205" s="60">
        <v>17</v>
      </c>
      <c r="E205" s="60">
        <v>1.6553067185978598E-2</v>
      </c>
      <c r="F205" s="60">
        <v>13</v>
      </c>
      <c r="G205" s="60">
        <v>1.2621359223301E-2</v>
      </c>
      <c r="H205" s="60">
        <v>4</v>
      </c>
      <c r="I205" s="60">
        <v>30.769230769230798</v>
      </c>
    </row>
    <row r="206" spans="1:9">
      <c r="A206" s="60" t="s">
        <v>681</v>
      </c>
      <c r="B206" s="60" t="s">
        <v>192</v>
      </c>
      <c r="C206" s="60" t="s">
        <v>412</v>
      </c>
      <c r="D206" s="60">
        <v>265</v>
      </c>
      <c r="E206" s="60">
        <v>0.25166191832858498</v>
      </c>
      <c r="F206" s="60">
        <v>261</v>
      </c>
      <c r="G206" s="60">
        <v>0.24880838894184901</v>
      </c>
      <c r="H206" s="60">
        <v>4</v>
      </c>
      <c r="I206" s="60">
        <v>1.5325670498084201</v>
      </c>
    </row>
    <row r="207" spans="1:9">
      <c r="A207" s="60" t="s">
        <v>682</v>
      </c>
      <c r="B207" s="60" t="s">
        <v>193</v>
      </c>
      <c r="C207" s="60" t="s">
        <v>411</v>
      </c>
      <c r="D207" s="60">
        <v>173</v>
      </c>
      <c r="E207" s="60">
        <v>4.3282461846384797E-2</v>
      </c>
      <c r="F207" s="60">
        <v>169</v>
      </c>
      <c r="G207" s="60">
        <v>4.2633703329969699E-2</v>
      </c>
      <c r="H207" s="60">
        <v>4</v>
      </c>
      <c r="I207" s="60">
        <v>2.3668639053254301</v>
      </c>
    </row>
    <row r="208" spans="1:9">
      <c r="A208" s="60" t="s">
        <v>688</v>
      </c>
      <c r="B208" s="60" t="s">
        <v>251</v>
      </c>
      <c r="C208" s="60" t="s">
        <v>412</v>
      </c>
      <c r="D208" s="60">
        <v>114</v>
      </c>
      <c r="E208" s="60">
        <v>0.28787878787878801</v>
      </c>
      <c r="F208" s="60">
        <v>110</v>
      </c>
      <c r="G208" s="60">
        <v>0.27918781725888298</v>
      </c>
      <c r="H208" s="60">
        <v>4</v>
      </c>
      <c r="I208" s="60">
        <v>3.6363636363636398</v>
      </c>
    </row>
    <row r="209" spans="1:9">
      <c r="A209" s="60" t="s">
        <v>688</v>
      </c>
      <c r="B209" s="60" t="s">
        <v>251</v>
      </c>
      <c r="C209" s="60" t="s">
        <v>408</v>
      </c>
      <c r="D209" s="60">
        <v>33</v>
      </c>
      <c r="E209" s="60">
        <v>8.3333333333333301E-2</v>
      </c>
      <c r="F209" s="60">
        <v>29</v>
      </c>
      <c r="G209" s="60">
        <v>7.3604060913705596E-2</v>
      </c>
      <c r="H209" s="60">
        <v>4</v>
      </c>
      <c r="I209" s="60">
        <v>13.7931034482759</v>
      </c>
    </row>
    <row r="210" spans="1:9">
      <c r="A210" s="60" t="s">
        <v>691</v>
      </c>
      <c r="B210" s="60" t="s">
        <v>245</v>
      </c>
      <c r="C210" s="60" t="s">
        <v>411</v>
      </c>
      <c r="D210" s="60">
        <v>62</v>
      </c>
      <c r="E210" s="60">
        <v>8.9466089466089499E-2</v>
      </c>
      <c r="F210" s="60">
        <v>58</v>
      </c>
      <c r="G210" s="60">
        <v>8.3815028901734104E-2</v>
      </c>
      <c r="H210" s="60">
        <v>4</v>
      </c>
      <c r="I210" s="60">
        <v>6.8965517241379199</v>
      </c>
    </row>
    <row r="211" spans="1:9">
      <c r="A211" s="60" t="s">
        <v>705</v>
      </c>
      <c r="B211" s="60" t="s">
        <v>270</v>
      </c>
      <c r="C211" s="60" t="s">
        <v>407</v>
      </c>
      <c r="D211" s="60">
        <v>159</v>
      </c>
      <c r="E211" s="60">
        <v>4.8211036992116402E-2</v>
      </c>
      <c r="F211" s="60">
        <v>155</v>
      </c>
      <c r="G211" s="60">
        <v>5.9364228265032598E-2</v>
      </c>
      <c r="H211" s="60">
        <v>4</v>
      </c>
      <c r="I211" s="60">
        <v>2.5806451612903301</v>
      </c>
    </row>
    <row r="212" spans="1:9">
      <c r="A212" s="60" t="s">
        <v>699</v>
      </c>
      <c r="B212" s="60" t="s">
        <v>173</v>
      </c>
      <c r="C212" s="60" t="s">
        <v>414</v>
      </c>
      <c r="D212" s="60">
        <v>67</v>
      </c>
      <c r="E212" s="60">
        <v>0.12984496124031</v>
      </c>
      <c r="F212" s="60">
        <v>63</v>
      </c>
      <c r="G212" s="60">
        <v>9.61832061068702E-2</v>
      </c>
      <c r="H212" s="60">
        <v>4</v>
      </c>
      <c r="I212" s="60">
        <v>6.3492063492063497</v>
      </c>
    </row>
    <row r="213" spans="1:9">
      <c r="A213" s="60" t="s">
        <v>815</v>
      </c>
      <c r="B213" s="60" t="s">
        <v>248</v>
      </c>
      <c r="C213" s="60" t="s">
        <v>412</v>
      </c>
      <c r="D213" s="60">
        <v>47</v>
      </c>
      <c r="E213" s="60">
        <v>4.9525816649104298E-2</v>
      </c>
      <c r="F213" s="60">
        <v>44</v>
      </c>
      <c r="G213" s="60">
        <v>4.67091295116773E-2</v>
      </c>
      <c r="H213" s="60">
        <v>3</v>
      </c>
      <c r="I213" s="60">
        <v>6.8181818181818103</v>
      </c>
    </row>
    <row r="214" spans="1:9">
      <c r="A214" s="60" t="s">
        <v>825</v>
      </c>
      <c r="B214" s="60" t="s">
        <v>189</v>
      </c>
      <c r="C214" s="60" t="s">
        <v>410</v>
      </c>
      <c r="D214" s="60">
        <v>89</v>
      </c>
      <c r="E214" s="60">
        <v>0.138198757763975</v>
      </c>
      <c r="F214" s="60">
        <v>86</v>
      </c>
      <c r="G214" s="60">
        <v>0.13629160063391399</v>
      </c>
      <c r="H214" s="60">
        <v>3</v>
      </c>
      <c r="I214" s="60">
        <v>3.4883720930232598</v>
      </c>
    </row>
    <row r="215" spans="1:9">
      <c r="A215" s="60" t="s">
        <v>833</v>
      </c>
      <c r="B215" s="60" t="s">
        <v>254</v>
      </c>
      <c r="C215" s="60" t="s">
        <v>411</v>
      </c>
      <c r="D215" s="60">
        <v>7</v>
      </c>
      <c r="E215" s="60">
        <v>1.22377622377622E-2</v>
      </c>
      <c r="F215" s="60">
        <v>4</v>
      </c>
      <c r="G215" s="60">
        <v>6.7001675041875996E-3</v>
      </c>
      <c r="H215" s="60">
        <v>3</v>
      </c>
      <c r="I215" s="60">
        <v>75</v>
      </c>
    </row>
    <row r="216" spans="1:9">
      <c r="A216" s="60" t="s">
        <v>830</v>
      </c>
      <c r="B216" s="60" t="s">
        <v>276</v>
      </c>
      <c r="C216" s="60" t="s">
        <v>412</v>
      </c>
      <c r="D216" s="60">
        <v>444</v>
      </c>
      <c r="E216" s="60">
        <v>0.18515429524603799</v>
      </c>
      <c r="F216" s="60">
        <v>441</v>
      </c>
      <c r="G216" s="60">
        <v>0.26375598086124402</v>
      </c>
      <c r="H216" s="60">
        <v>3</v>
      </c>
      <c r="I216" s="60">
        <v>0.68027210884353795</v>
      </c>
    </row>
    <row r="217" spans="1:9">
      <c r="A217" s="60" t="s">
        <v>822</v>
      </c>
      <c r="B217" s="60" t="s">
        <v>161</v>
      </c>
      <c r="C217" s="60" t="s">
        <v>410</v>
      </c>
      <c r="D217" s="60">
        <v>791</v>
      </c>
      <c r="E217" s="60">
        <v>0.131460860894133</v>
      </c>
      <c r="F217" s="60">
        <v>788</v>
      </c>
      <c r="G217" s="60">
        <v>0.106342780026991</v>
      </c>
      <c r="H217" s="60">
        <v>3</v>
      </c>
      <c r="I217" s="60">
        <v>0.38071065989848701</v>
      </c>
    </row>
    <row r="218" spans="1:9">
      <c r="A218" s="60" t="s">
        <v>823</v>
      </c>
      <c r="B218" s="60" t="s">
        <v>205</v>
      </c>
      <c r="C218" s="60" t="s">
        <v>410</v>
      </c>
      <c r="D218" s="60">
        <v>591</v>
      </c>
      <c r="E218" s="60">
        <v>0.64030335861321797</v>
      </c>
      <c r="F218" s="60">
        <v>588</v>
      </c>
      <c r="G218" s="60">
        <v>0.64332603938730804</v>
      </c>
      <c r="H218" s="60">
        <v>3</v>
      </c>
      <c r="I218" s="60">
        <v>0.51020408163264797</v>
      </c>
    </row>
    <row r="219" spans="1:9">
      <c r="A219" s="60" t="s">
        <v>619</v>
      </c>
      <c r="B219" s="60" t="s">
        <v>267</v>
      </c>
      <c r="C219" s="60" t="s">
        <v>415</v>
      </c>
      <c r="D219" s="60">
        <v>162</v>
      </c>
      <c r="E219" s="60">
        <v>1.4443651925820301E-2</v>
      </c>
      <c r="F219" s="60">
        <v>159</v>
      </c>
      <c r="G219" s="60">
        <v>1.4507299270073E-2</v>
      </c>
      <c r="H219" s="60">
        <v>3</v>
      </c>
      <c r="I219" s="60">
        <v>1.88679245283019</v>
      </c>
    </row>
    <row r="220" spans="1:9">
      <c r="A220" s="60" t="s">
        <v>621</v>
      </c>
      <c r="B220" s="60" t="s">
        <v>216</v>
      </c>
      <c r="C220" s="60" t="s">
        <v>412</v>
      </c>
      <c r="D220" s="60">
        <v>93</v>
      </c>
      <c r="E220" s="60">
        <v>0.26801152737752199</v>
      </c>
      <c r="F220" s="60">
        <v>90</v>
      </c>
      <c r="G220" s="60">
        <v>0.26315789473684198</v>
      </c>
      <c r="H220" s="60">
        <v>3</v>
      </c>
      <c r="I220" s="60">
        <v>3.3333333333333401</v>
      </c>
    </row>
    <row r="221" spans="1:9">
      <c r="A221" s="60" t="s">
        <v>624</v>
      </c>
      <c r="B221" s="60" t="s">
        <v>185</v>
      </c>
      <c r="C221" s="60" t="s">
        <v>412</v>
      </c>
      <c r="D221" s="60">
        <v>71</v>
      </c>
      <c r="E221" s="60">
        <v>0.19667590027700799</v>
      </c>
      <c r="F221" s="60">
        <v>68</v>
      </c>
      <c r="G221" s="60">
        <v>0.19047619047618999</v>
      </c>
      <c r="H221" s="60">
        <v>3</v>
      </c>
      <c r="I221" s="60">
        <v>4.4117647058823604</v>
      </c>
    </row>
    <row r="222" spans="1:9">
      <c r="A222" s="60" t="s">
        <v>626</v>
      </c>
      <c r="B222" s="60" t="s">
        <v>182</v>
      </c>
      <c r="C222" s="60" t="s">
        <v>409</v>
      </c>
      <c r="D222" s="60">
        <v>177</v>
      </c>
      <c r="E222" s="60">
        <v>7.4307304785894202E-2</v>
      </c>
      <c r="F222" s="60">
        <v>174</v>
      </c>
      <c r="G222" s="60">
        <v>7.6215505913272003E-2</v>
      </c>
      <c r="H222" s="60">
        <v>3</v>
      </c>
      <c r="I222" s="60">
        <v>1.72413793103448</v>
      </c>
    </row>
    <row r="223" spans="1:9">
      <c r="A223" s="60" t="s">
        <v>627</v>
      </c>
      <c r="B223" s="60" t="s">
        <v>158</v>
      </c>
      <c r="C223" s="60" t="s">
        <v>415</v>
      </c>
      <c r="D223" s="60">
        <v>306</v>
      </c>
      <c r="E223" s="60">
        <v>8.7895674154076005E-3</v>
      </c>
      <c r="F223" s="60">
        <v>303</v>
      </c>
      <c r="G223" s="60">
        <v>9.4099378881987595E-3</v>
      </c>
      <c r="H223" s="60">
        <v>3</v>
      </c>
      <c r="I223" s="60">
        <v>0.99009900990099098</v>
      </c>
    </row>
    <row r="224" spans="1:9">
      <c r="A224" s="60" t="s">
        <v>637</v>
      </c>
      <c r="B224" s="60" t="s">
        <v>203</v>
      </c>
      <c r="C224" s="60" t="s">
        <v>414</v>
      </c>
      <c r="D224" s="60">
        <v>35</v>
      </c>
      <c r="E224" s="60">
        <v>3.5605289928789398E-2</v>
      </c>
      <c r="F224" s="60">
        <v>32</v>
      </c>
      <c r="G224" s="60">
        <v>4.4321329639889197E-2</v>
      </c>
      <c r="H224" s="60">
        <v>3</v>
      </c>
      <c r="I224" s="60">
        <v>9.375</v>
      </c>
    </row>
    <row r="225" spans="1:9">
      <c r="A225" s="60" t="s">
        <v>639</v>
      </c>
      <c r="B225" s="60" t="s">
        <v>181</v>
      </c>
      <c r="C225" s="60" t="s">
        <v>407</v>
      </c>
      <c r="D225" s="60">
        <v>149</v>
      </c>
      <c r="E225" s="60">
        <v>4.6988331756543697E-2</v>
      </c>
      <c r="F225" s="60">
        <v>146</v>
      </c>
      <c r="G225" s="60">
        <v>4.4881647709806301E-2</v>
      </c>
      <c r="H225" s="60">
        <v>3</v>
      </c>
      <c r="I225" s="60">
        <v>2.0547945205479499</v>
      </c>
    </row>
    <row r="226" spans="1:9">
      <c r="A226" s="60" t="s">
        <v>641</v>
      </c>
      <c r="B226" s="60" t="s">
        <v>210</v>
      </c>
      <c r="C226" s="60" t="s">
        <v>412</v>
      </c>
      <c r="D226" s="60">
        <v>1024</v>
      </c>
      <c r="E226" s="60">
        <v>0.41457489878542497</v>
      </c>
      <c r="F226" s="60">
        <v>1021</v>
      </c>
      <c r="G226" s="60">
        <v>0.41336032388664001</v>
      </c>
      <c r="H226" s="60">
        <v>3</v>
      </c>
      <c r="I226" s="60">
        <v>0.29382957884427402</v>
      </c>
    </row>
    <row r="227" spans="1:9">
      <c r="A227" s="60" t="s">
        <v>646</v>
      </c>
      <c r="B227" s="60" t="s">
        <v>187</v>
      </c>
      <c r="C227" s="60" t="s">
        <v>408</v>
      </c>
      <c r="D227" s="60">
        <v>54</v>
      </c>
      <c r="E227" s="60">
        <v>6.9053708439897707E-2</v>
      </c>
      <c r="F227" s="60">
        <v>51</v>
      </c>
      <c r="G227" s="60">
        <v>5.9509918319720002E-2</v>
      </c>
      <c r="H227" s="60">
        <v>3</v>
      </c>
      <c r="I227" s="60">
        <v>5.8823529411764701</v>
      </c>
    </row>
    <row r="228" spans="1:9">
      <c r="A228" s="60" t="s">
        <v>649</v>
      </c>
      <c r="B228" s="60" t="s">
        <v>212</v>
      </c>
      <c r="C228" s="60" t="s">
        <v>408</v>
      </c>
      <c r="D228" s="60">
        <v>24</v>
      </c>
      <c r="E228" s="60">
        <v>4.3956043956044001E-2</v>
      </c>
      <c r="F228" s="60">
        <v>21</v>
      </c>
      <c r="G228" s="60">
        <v>3.94736842105263E-2</v>
      </c>
      <c r="H228" s="60">
        <v>3</v>
      </c>
      <c r="I228" s="60">
        <v>14.285714285714301</v>
      </c>
    </row>
    <row r="229" spans="1:9">
      <c r="A229" s="60" t="s">
        <v>650</v>
      </c>
      <c r="B229" s="60" t="s">
        <v>179</v>
      </c>
      <c r="C229" s="60" t="s">
        <v>411</v>
      </c>
      <c r="D229" s="60">
        <v>85</v>
      </c>
      <c r="E229" s="60">
        <v>3.1728256812243401E-2</v>
      </c>
      <c r="F229" s="60">
        <v>82</v>
      </c>
      <c r="G229" s="60">
        <v>3.15505963832243E-2</v>
      </c>
      <c r="H229" s="60">
        <v>3</v>
      </c>
      <c r="I229" s="60">
        <v>3.65853658536586</v>
      </c>
    </row>
    <row r="230" spans="1:9">
      <c r="A230" s="60" t="s">
        <v>651</v>
      </c>
      <c r="B230" s="60" t="s">
        <v>191</v>
      </c>
      <c r="C230" s="60" t="s">
        <v>412</v>
      </c>
      <c r="D230" s="60">
        <v>376</v>
      </c>
      <c r="E230" s="60">
        <v>0.27345454545454501</v>
      </c>
      <c r="F230" s="60">
        <v>373</v>
      </c>
      <c r="G230" s="60">
        <v>0.26510305614783197</v>
      </c>
      <c r="H230" s="60">
        <v>3</v>
      </c>
      <c r="I230" s="60">
        <v>0.80428954423592502</v>
      </c>
    </row>
    <row r="231" spans="1:9">
      <c r="A231" s="60" t="s">
        <v>651</v>
      </c>
      <c r="B231" s="60" t="s">
        <v>191</v>
      </c>
      <c r="C231" s="60" t="s">
        <v>414</v>
      </c>
      <c r="D231" s="60">
        <v>156</v>
      </c>
      <c r="E231" s="60">
        <v>0.113454545454545</v>
      </c>
      <c r="F231" s="60">
        <v>153</v>
      </c>
      <c r="G231" s="60">
        <v>0.108742004264392</v>
      </c>
      <c r="H231" s="60">
        <v>3</v>
      </c>
      <c r="I231" s="60">
        <v>1.9607843137254799</v>
      </c>
    </row>
    <row r="232" spans="1:9">
      <c r="A232" s="60" t="s">
        <v>651</v>
      </c>
      <c r="B232" s="60" t="s">
        <v>191</v>
      </c>
      <c r="C232" s="60" t="s">
        <v>411</v>
      </c>
      <c r="D232" s="60">
        <v>32</v>
      </c>
      <c r="E232" s="60">
        <v>2.3272727272727299E-2</v>
      </c>
      <c r="F232" s="60">
        <v>29</v>
      </c>
      <c r="G232" s="60">
        <v>2.06112295664534E-2</v>
      </c>
      <c r="H232" s="60">
        <v>3</v>
      </c>
      <c r="I232" s="60">
        <v>10.3448275862069</v>
      </c>
    </row>
    <row r="233" spans="1:9">
      <c r="A233" s="60" t="s">
        <v>663</v>
      </c>
      <c r="B233" s="60" t="s">
        <v>252</v>
      </c>
      <c r="C233" s="60" t="s">
        <v>408</v>
      </c>
      <c r="D233" s="60">
        <v>224</v>
      </c>
      <c r="E233" s="60">
        <v>0.21212121212121199</v>
      </c>
      <c r="F233" s="60">
        <v>221</v>
      </c>
      <c r="G233" s="60">
        <v>0.21067683508103</v>
      </c>
      <c r="H233" s="60">
        <v>3</v>
      </c>
      <c r="I233" s="60">
        <v>1.3574660633484099</v>
      </c>
    </row>
    <row r="234" spans="1:9">
      <c r="A234" s="60" t="s">
        <v>663</v>
      </c>
      <c r="B234" s="60" t="s">
        <v>252</v>
      </c>
      <c r="C234" s="60" t="s">
        <v>411</v>
      </c>
      <c r="D234" s="60">
        <v>53</v>
      </c>
      <c r="E234" s="60">
        <v>5.0189393939393902E-2</v>
      </c>
      <c r="F234" s="60">
        <v>50</v>
      </c>
      <c r="G234" s="60">
        <v>4.7664442326024799E-2</v>
      </c>
      <c r="H234" s="60">
        <v>3</v>
      </c>
      <c r="I234" s="60">
        <v>6.0000000000000098</v>
      </c>
    </row>
    <row r="235" spans="1:9">
      <c r="A235" s="60" t="s">
        <v>668</v>
      </c>
      <c r="B235" s="60" t="s">
        <v>257</v>
      </c>
      <c r="C235" s="60" t="s">
        <v>407</v>
      </c>
      <c r="D235" s="60">
        <v>24</v>
      </c>
      <c r="E235" s="60">
        <v>4.7337278106508902E-2</v>
      </c>
      <c r="F235" s="60">
        <v>21</v>
      </c>
      <c r="G235" s="60">
        <v>4.2944785276073601E-2</v>
      </c>
      <c r="H235" s="60">
        <v>3</v>
      </c>
      <c r="I235" s="60">
        <v>14.285714285714301</v>
      </c>
    </row>
    <row r="236" spans="1:9">
      <c r="A236" s="60" t="s">
        <v>683</v>
      </c>
      <c r="B236" s="60" t="s">
        <v>250</v>
      </c>
      <c r="C236" s="60" t="s">
        <v>411</v>
      </c>
      <c r="D236" s="60">
        <v>76</v>
      </c>
      <c r="E236" s="60">
        <v>3.1679866611088001E-2</v>
      </c>
      <c r="F236" s="60">
        <v>73</v>
      </c>
      <c r="G236" s="60">
        <v>4.6144121365360301E-2</v>
      </c>
      <c r="H236" s="60">
        <v>3</v>
      </c>
      <c r="I236" s="60">
        <v>4.1095890410958802</v>
      </c>
    </row>
    <row r="237" spans="1:9">
      <c r="A237" s="60" t="s">
        <v>692</v>
      </c>
      <c r="B237" s="60" t="s">
        <v>200</v>
      </c>
      <c r="C237" s="60" t="s">
        <v>412</v>
      </c>
      <c r="D237" s="60">
        <v>261</v>
      </c>
      <c r="E237" s="60">
        <v>0.26769230769230801</v>
      </c>
      <c r="F237" s="60">
        <v>258</v>
      </c>
      <c r="G237" s="60">
        <v>0.262461851475076</v>
      </c>
      <c r="H237" s="60">
        <v>3</v>
      </c>
      <c r="I237" s="60">
        <v>1.16279069767442</v>
      </c>
    </row>
    <row r="238" spans="1:9">
      <c r="A238" s="60" t="s">
        <v>695</v>
      </c>
      <c r="B238" s="60" t="s">
        <v>190</v>
      </c>
      <c r="C238" s="60" t="s">
        <v>408</v>
      </c>
      <c r="D238" s="60">
        <v>36</v>
      </c>
      <c r="E238" s="60">
        <v>2.5104602510460299E-2</v>
      </c>
      <c r="F238" s="60">
        <v>33</v>
      </c>
      <c r="G238" s="60">
        <v>1.9843656043295299E-2</v>
      </c>
      <c r="H238" s="60">
        <v>3</v>
      </c>
      <c r="I238" s="60">
        <v>9.0909090909090793</v>
      </c>
    </row>
    <row r="239" spans="1:9">
      <c r="A239" s="60" t="s">
        <v>695</v>
      </c>
      <c r="B239" s="60" t="s">
        <v>190</v>
      </c>
      <c r="C239" s="60" t="s">
        <v>411</v>
      </c>
      <c r="D239" s="60">
        <v>12</v>
      </c>
      <c r="E239" s="60">
        <v>8.3682008368200795E-3</v>
      </c>
      <c r="F239" s="60">
        <v>9</v>
      </c>
      <c r="G239" s="60">
        <v>5.41190619362598E-3</v>
      </c>
      <c r="H239" s="60">
        <v>3</v>
      </c>
      <c r="I239" s="60">
        <v>33.3333333333333</v>
      </c>
    </row>
    <row r="240" spans="1:9">
      <c r="A240" s="60" t="s">
        <v>696</v>
      </c>
      <c r="B240" s="60" t="s">
        <v>175</v>
      </c>
      <c r="C240" s="60" t="s">
        <v>411</v>
      </c>
      <c r="D240" s="60">
        <v>72</v>
      </c>
      <c r="E240" s="60">
        <v>0.14399999999999999</v>
      </c>
      <c r="F240" s="60">
        <v>69</v>
      </c>
      <c r="G240" s="60">
        <v>0.14374999999999999</v>
      </c>
      <c r="H240" s="60">
        <v>3</v>
      </c>
      <c r="I240" s="60">
        <v>4.3478260869565197</v>
      </c>
    </row>
    <row r="241" spans="1:9">
      <c r="A241" s="60" t="s">
        <v>834</v>
      </c>
      <c r="B241" s="60" t="s">
        <v>238</v>
      </c>
      <c r="C241" s="60" t="s">
        <v>414</v>
      </c>
      <c r="D241" s="60">
        <v>132</v>
      </c>
      <c r="E241" s="60">
        <v>0.23826714801443999</v>
      </c>
      <c r="F241" s="60">
        <v>130</v>
      </c>
      <c r="G241" s="60">
        <v>0.22375215146299501</v>
      </c>
      <c r="H241" s="60">
        <v>2</v>
      </c>
      <c r="I241" s="60">
        <v>1.5384615384615301</v>
      </c>
    </row>
    <row r="242" spans="1:9">
      <c r="A242" s="60" t="s">
        <v>818</v>
      </c>
      <c r="B242" s="60" t="s">
        <v>262</v>
      </c>
      <c r="C242" s="60" t="s">
        <v>412</v>
      </c>
      <c r="D242" s="60">
        <v>127</v>
      </c>
      <c r="E242" s="60">
        <v>0.12026515151515201</v>
      </c>
      <c r="F242" s="60">
        <v>125</v>
      </c>
      <c r="G242" s="60">
        <v>0.11848341232227499</v>
      </c>
      <c r="H242" s="60">
        <v>2</v>
      </c>
      <c r="I242" s="60">
        <v>1.6</v>
      </c>
    </row>
    <row r="243" spans="1:9">
      <c r="A243" s="60" t="s">
        <v>818</v>
      </c>
      <c r="B243" s="60" t="s">
        <v>262</v>
      </c>
      <c r="C243" s="60" t="s">
        <v>407</v>
      </c>
      <c r="D243" s="60">
        <v>24</v>
      </c>
      <c r="E243" s="60">
        <v>2.27272727272727E-2</v>
      </c>
      <c r="F243" s="60">
        <v>22</v>
      </c>
      <c r="G243" s="60">
        <v>2.08530805687204E-2</v>
      </c>
      <c r="H243" s="60">
        <v>2</v>
      </c>
      <c r="I243" s="60">
        <v>9.0909090909090793</v>
      </c>
    </row>
    <row r="244" spans="1:9">
      <c r="A244" s="60" t="s">
        <v>708</v>
      </c>
      <c r="B244" s="60" t="s">
        <v>198</v>
      </c>
      <c r="C244" s="60" t="s">
        <v>415</v>
      </c>
      <c r="D244" s="60">
        <v>23</v>
      </c>
      <c r="E244" s="60">
        <v>2.2535763276504001E-3</v>
      </c>
      <c r="F244" s="60">
        <v>21</v>
      </c>
      <c r="G244" s="60">
        <v>2.0356727413726201E-3</v>
      </c>
      <c r="H244" s="60">
        <v>2</v>
      </c>
      <c r="I244" s="60">
        <v>9.5238095238095308</v>
      </c>
    </row>
    <row r="245" spans="1:9">
      <c r="A245" s="60" t="s">
        <v>620</v>
      </c>
      <c r="B245" s="60" t="s">
        <v>273</v>
      </c>
      <c r="C245" s="60" t="s">
        <v>412</v>
      </c>
      <c r="D245" s="60">
        <v>210</v>
      </c>
      <c r="E245" s="60">
        <v>5.8659217877095E-2</v>
      </c>
      <c r="F245" s="60">
        <v>208</v>
      </c>
      <c r="G245" s="60">
        <v>5.88734786300594E-2</v>
      </c>
      <c r="H245" s="60">
        <v>2</v>
      </c>
      <c r="I245" s="60">
        <v>0.96153846153845801</v>
      </c>
    </row>
    <row r="246" spans="1:9">
      <c r="A246" s="60" t="s">
        <v>621</v>
      </c>
      <c r="B246" s="60" t="s">
        <v>216</v>
      </c>
      <c r="C246" s="60" t="s">
        <v>414</v>
      </c>
      <c r="D246" s="60">
        <v>131</v>
      </c>
      <c r="E246" s="60">
        <v>0.37752161383285299</v>
      </c>
      <c r="F246" s="60">
        <v>129</v>
      </c>
      <c r="G246" s="60">
        <v>0.37719298245614002</v>
      </c>
      <c r="H246" s="60">
        <v>2</v>
      </c>
      <c r="I246" s="60">
        <v>1.55038759689923</v>
      </c>
    </row>
    <row r="247" spans="1:9">
      <c r="A247" s="60" t="s">
        <v>716</v>
      </c>
      <c r="B247" s="60" t="s">
        <v>255</v>
      </c>
      <c r="C247" s="60" t="s">
        <v>415</v>
      </c>
      <c r="D247" s="60">
        <v>9</v>
      </c>
      <c r="E247" s="60">
        <v>1.4220255964607399E-3</v>
      </c>
      <c r="F247" s="60">
        <v>7</v>
      </c>
      <c r="G247" s="60">
        <v>1.09546165884194E-3</v>
      </c>
      <c r="H247" s="60">
        <v>2</v>
      </c>
      <c r="I247" s="60">
        <v>28.571428571428601</v>
      </c>
    </row>
    <row r="248" spans="1:9">
      <c r="A248" s="60" t="s">
        <v>624</v>
      </c>
      <c r="B248" s="60" t="s">
        <v>185</v>
      </c>
      <c r="C248" s="60" t="s">
        <v>408</v>
      </c>
      <c r="D248" s="60">
        <v>95</v>
      </c>
      <c r="E248" s="60">
        <v>0.26315789473684198</v>
      </c>
      <c r="F248" s="60">
        <v>93</v>
      </c>
      <c r="G248" s="60">
        <v>0.26050420168067201</v>
      </c>
      <c r="H248" s="60">
        <v>2</v>
      </c>
      <c r="I248" s="60">
        <v>2.1505376344085998</v>
      </c>
    </row>
    <row r="249" spans="1:9">
      <c r="A249" s="60" t="s">
        <v>633</v>
      </c>
      <c r="B249" s="60" t="s">
        <v>224</v>
      </c>
      <c r="C249" s="60" t="s">
        <v>412</v>
      </c>
      <c r="D249" s="60">
        <v>122</v>
      </c>
      <c r="E249" s="60">
        <v>0.60396039603960405</v>
      </c>
      <c r="F249" s="60">
        <v>120</v>
      </c>
      <c r="G249" s="60">
        <v>0.55813953488372103</v>
      </c>
      <c r="H249" s="60">
        <v>2</v>
      </c>
      <c r="I249" s="60">
        <v>1.6666666666666601</v>
      </c>
    </row>
    <row r="250" spans="1:9">
      <c r="A250" s="60" t="s">
        <v>640</v>
      </c>
      <c r="B250" s="60" t="s">
        <v>207</v>
      </c>
      <c r="C250" s="60" t="s">
        <v>414</v>
      </c>
      <c r="D250" s="60">
        <v>102</v>
      </c>
      <c r="E250" s="60">
        <v>0.14468085106383</v>
      </c>
      <c r="F250" s="60">
        <v>100</v>
      </c>
      <c r="G250" s="60">
        <v>0.14556040756914099</v>
      </c>
      <c r="H250" s="60">
        <v>2</v>
      </c>
      <c r="I250" s="60">
        <v>2</v>
      </c>
    </row>
    <row r="251" spans="1:9">
      <c r="A251" s="60" t="s">
        <v>641</v>
      </c>
      <c r="B251" s="60" t="s">
        <v>210</v>
      </c>
      <c r="C251" s="60" t="s">
        <v>413</v>
      </c>
      <c r="D251" s="60">
        <v>18</v>
      </c>
      <c r="E251" s="60">
        <v>7.2874493927125496E-3</v>
      </c>
      <c r="F251" s="60">
        <v>16</v>
      </c>
      <c r="G251" s="60">
        <v>6.4777327935222704E-3</v>
      </c>
      <c r="H251" s="60">
        <v>2</v>
      </c>
      <c r="I251" s="60">
        <v>12.5</v>
      </c>
    </row>
    <row r="252" spans="1:9">
      <c r="A252" s="60" t="s">
        <v>642</v>
      </c>
      <c r="B252" s="60" t="s">
        <v>211</v>
      </c>
      <c r="C252" s="60" t="s">
        <v>412</v>
      </c>
      <c r="D252" s="60">
        <v>5</v>
      </c>
      <c r="E252" s="60">
        <v>3.2679738562091498E-2</v>
      </c>
      <c r="F252" s="60">
        <v>3</v>
      </c>
      <c r="G252" s="60">
        <v>1.9607843137254902E-2</v>
      </c>
      <c r="H252" s="60">
        <v>2</v>
      </c>
      <c r="I252" s="60">
        <v>66.6666666666667</v>
      </c>
    </row>
    <row r="253" spans="1:9">
      <c r="A253" s="60" t="s">
        <v>706</v>
      </c>
      <c r="B253" s="60" t="s">
        <v>208</v>
      </c>
      <c r="C253" s="60" t="s">
        <v>409</v>
      </c>
      <c r="D253" s="60">
        <v>71</v>
      </c>
      <c r="E253" s="60">
        <v>0.85542168674698804</v>
      </c>
      <c r="F253" s="60">
        <v>69</v>
      </c>
      <c r="G253" s="60">
        <v>0.85185185185185197</v>
      </c>
      <c r="H253" s="60">
        <v>2</v>
      </c>
      <c r="I253" s="60">
        <v>2.8985507246376701</v>
      </c>
    </row>
    <row r="254" spans="1:9">
      <c r="A254" s="60" t="s">
        <v>647</v>
      </c>
      <c r="B254" s="60" t="s">
        <v>171</v>
      </c>
      <c r="C254" s="60" t="s">
        <v>412</v>
      </c>
      <c r="D254" s="60">
        <v>194</v>
      </c>
      <c r="E254" s="60">
        <v>7.7755511022044102E-2</v>
      </c>
      <c r="F254" s="60">
        <v>192</v>
      </c>
      <c r="G254" s="60">
        <v>7.50586395621579E-2</v>
      </c>
      <c r="H254" s="60">
        <v>2</v>
      </c>
      <c r="I254" s="60">
        <v>1.0416666666666701</v>
      </c>
    </row>
    <row r="255" spans="1:9">
      <c r="A255" s="60" t="s">
        <v>648</v>
      </c>
      <c r="B255" s="60" t="s">
        <v>258</v>
      </c>
      <c r="C255" s="60" t="s">
        <v>413</v>
      </c>
      <c r="D255" s="60">
        <v>14</v>
      </c>
      <c r="E255" s="60">
        <v>3.1291908806437198E-3</v>
      </c>
      <c r="F255" s="60">
        <v>12</v>
      </c>
      <c r="G255" s="60">
        <v>2.6443367122080202E-3</v>
      </c>
      <c r="H255" s="60">
        <v>2</v>
      </c>
      <c r="I255" s="60">
        <v>16.6666666666667</v>
      </c>
    </row>
    <row r="256" spans="1:9">
      <c r="A256" s="60" t="s">
        <v>649</v>
      </c>
      <c r="B256" s="60" t="s">
        <v>212</v>
      </c>
      <c r="C256" s="60" t="s">
        <v>407</v>
      </c>
      <c r="D256" s="60">
        <v>206</v>
      </c>
      <c r="E256" s="60">
        <v>0.377289377289377</v>
      </c>
      <c r="F256" s="60">
        <v>204</v>
      </c>
      <c r="G256" s="60">
        <v>0.383458646616541</v>
      </c>
      <c r="H256" s="60">
        <v>2</v>
      </c>
      <c r="I256" s="60">
        <v>0.98039215686274195</v>
      </c>
    </row>
    <row r="257" spans="1:9">
      <c r="A257" s="60" t="s">
        <v>650</v>
      </c>
      <c r="B257" s="60" t="s">
        <v>179</v>
      </c>
      <c r="C257" s="60" t="s">
        <v>407</v>
      </c>
      <c r="D257" s="60">
        <v>489</v>
      </c>
      <c r="E257" s="60">
        <v>0.18253079507278799</v>
      </c>
      <c r="F257" s="60">
        <v>487</v>
      </c>
      <c r="G257" s="60">
        <v>0.18737976144671001</v>
      </c>
      <c r="H257" s="60">
        <v>2</v>
      </c>
      <c r="I257" s="60">
        <v>0.41067761806981001</v>
      </c>
    </row>
    <row r="258" spans="1:9">
      <c r="A258" s="60" t="s">
        <v>652</v>
      </c>
      <c r="B258" s="60" t="s">
        <v>264</v>
      </c>
      <c r="C258" s="60" t="s">
        <v>407</v>
      </c>
      <c r="D258" s="60">
        <v>262</v>
      </c>
      <c r="E258" s="60">
        <v>0.150747986191024</v>
      </c>
      <c r="F258" s="60">
        <v>260</v>
      </c>
      <c r="G258" s="60">
        <v>0.146809712027103</v>
      </c>
      <c r="H258" s="60">
        <v>2</v>
      </c>
      <c r="I258" s="60">
        <v>0.76923076923076605</v>
      </c>
    </row>
    <row r="259" spans="1:9">
      <c r="A259" s="60" t="s">
        <v>682</v>
      </c>
      <c r="B259" s="60" t="s">
        <v>193</v>
      </c>
      <c r="C259" s="60" t="s">
        <v>414</v>
      </c>
      <c r="D259" s="60">
        <v>91</v>
      </c>
      <c r="E259" s="60">
        <v>2.2767075306479902E-2</v>
      </c>
      <c r="F259" s="60">
        <v>89</v>
      </c>
      <c r="G259" s="60">
        <v>2.2452068617558E-2</v>
      </c>
      <c r="H259" s="60">
        <v>2</v>
      </c>
      <c r="I259" s="60">
        <v>2.2471910112359601</v>
      </c>
    </row>
    <row r="260" spans="1:9">
      <c r="A260" s="60" t="s">
        <v>684</v>
      </c>
      <c r="B260" s="60" t="s">
        <v>195</v>
      </c>
      <c r="C260" s="60" t="s">
        <v>414</v>
      </c>
      <c r="D260" s="60">
        <v>55</v>
      </c>
      <c r="E260" s="60">
        <v>0.45081967213114799</v>
      </c>
      <c r="F260" s="60">
        <v>53</v>
      </c>
      <c r="G260" s="60">
        <v>0.56989247311827995</v>
      </c>
      <c r="H260" s="60">
        <v>2</v>
      </c>
      <c r="I260" s="60">
        <v>3.7735849056603801</v>
      </c>
    </row>
    <row r="261" spans="1:9">
      <c r="A261" s="60" t="s">
        <v>688</v>
      </c>
      <c r="B261" s="60" t="s">
        <v>251</v>
      </c>
      <c r="C261" s="60" t="s">
        <v>411</v>
      </c>
      <c r="D261" s="60">
        <v>30</v>
      </c>
      <c r="E261" s="60">
        <v>7.5757575757575801E-2</v>
      </c>
      <c r="F261" s="60">
        <v>28</v>
      </c>
      <c r="G261" s="60">
        <v>7.1065989847715699E-2</v>
      </c>
      <c r="H261" s="60">
        <v>2</v>
      </c>
      <c r="I261" s="60">
        <v>7.1428571428571397</v>
      </c>
    </row>
    <row r="262" spans="1:9">
      <c r="A262" s="60" t="s">
        <v>692</v>
      </c>
      <c r="B262" s="60" t="s">
        <v>200</v>
      </c>
      <c r="C262" s="60" t="s">
        <v>414</v>
      </c>
      <c r="D262" s="60">
        <v>107</v>
      </c>
      <c r="E262" s="60">
        <v>0.10974358974359</v>
      </c>
      <c r="F262" s="60">
        <v>105</v>
      </c>
      <c r="G262" s="60">
        <v>0.10681586978636801</v>
      </c>
      <c r="H262" s="60">
        <v>2</v>
      </c>
      <c r="I262" s="60">
        <v>1.9047619047619</v>
      </c>
    </row>
    <row r="263" spans="1:9">
      <c r="A263" s="60" t="s">
        <v>710</v>
      </c>
      <c r="B263" s="60" t="s">
        <v>214</v>
      </c>
      <c r="C263" s="60" t="s">
        <v>408</v>
      </c>
      <c r="D263" s="60">
        <v>7</v>
      </c>
      <c r="E263" s="60">
        <v>1.4492753623188401E-2</v>
      </c>
      <c r="F263" s="60">
        <v>6</v>
      </c>
      <c r="G263" s="60">
        <v>0.109090909090909</v>
      </c>
      <c r="H263" s="60">
        <v>1</v>
      </c>
      <c r="I263" s="60">
        <v>16.6666666666667</v>
      </c>
    </row>
    <row r="264" spans="1:9">
      <c r="A264" s="60" t="s">
        <v>820</v>
      </c>
      <c r="B264" s="60" t="s">
        <v>274</v>
      </c>
      <c r="C264" s="60" t="s">
        <v>407</v>
      </c>
      <c r="D264" s="60">
        <v>11</v>
      </c>
      <c r="E264" s="60">
        <v>9.7951914514692803E-3</v>
      </c>
      <c r="F264" s="60">
        <v>10</v>
      </c>
      <c r="G264" s="60">
        <v>8.5470085470085496E-3</v>
      </c>
      <c r="H264" s="60">
        <v>1</v>
      </c>
      <c r="I264" s="60">
        <v>10</v>
      </c>
    </row>
    <row r="265" spans="1:9">
      <c r="A265" s="60" t="s">
        <v>820</v>
      </c>
      <c r="B265" s="60" t="s">
        <v>274</v>
      </c>
      <c r="C265" s="60" t="s">
        <v>411</v>
      </c>
      <c r="D265" s="60">
        <v>26</v>
      </c>
      <c r="E265" s="60">
        <v>2.31522707034728E-2</v>
      </c>
      <c r="F265" s="60">
        <v>25</v>
      </c>
      <c r="G265" s="60">
        <v>2.1367521367521399E-2</v>
      </c>
      <c r="H265" s="60">
        <v>1</v>
      </c>
      <c r="I265" s="60">
        <v>4</v>
      </c>
    </row>
    <row r="266" spans="1:9">
      <c r="A266" s="60" t="s">
        <v>814</v>
      </c>
      <c r="B266" s="60" t="s">
        <v>166</v>
      </c>
      <c r="C266" s="60" t="s">
        <v>413</v>
      </c>
      <c r="D266" s="60">
        <v>28</v>
      </c>
      <c r="E266" s="60">
        <v>8.9365504915102801E-4</v>
      </c>
      <c r="F266" s="60">
        <v>27</v>
      </c>
      <c r="G266" s="60">
        <v>8.7124878993223597E-4</v>
      </c>
      <c r="H266" s="60">
        <v>1</v>
      </c>
      <c r="I266" s="60">
        <v>3.7037037037037002</v>
      </c>
    </row>
    <row r="267" spans="1:9">
      <c r="A267" s="60" t="s">
        <v>815</v>
      </c>
      <c r="B267" s="60" t="s">
        <v>248</v>
      </c>
      <c r="C267" s="60" t="s">
        <v>414</v>
      </c>
      <c r="D267" s="60">
        <v>114</v>
      </c>
      <c r="E267" s="60">
        <v>0.120126448893572</v>
      </c>
      <c r="F267" s="60">
        <v>113</v>
      </c>
      <c r="G267" s="60">
        <v>0.119957537154989</v>
      </c>
      <c r="H267" s="60">
        <v>1</v>
      </c>
      <c r="I267" s="60">
        <v>0.88495575221239098</v>
      </c>
    </row>
    <row r="268" spans="1:9">
      <c r="A268" s="60" t="s">
        <v>815</v>
      </c>
      <c r="B268" s="60" t="s">
        <v>248</v>
      </c>
      <c r="C268" s="60" t="s">
        <v>411</v>
      </c>
      <c r="D268" s="60">
        <v>35</v>
      </c>
      <c r="E268" s="60">
        <v>3.6880927291886197E-2</v>
      </c>
      <c r="F268" s="60">
        <v>34</v>
      </c>
      <c r="G268" s="60">
        <v>3.6093418259023402E-2</v>
      </c>
      <c r="H268" s="60">
        <v>1</v>
      </c>
      <c r="I268" s="60">
        <v>2.94117647058822</v>
      </c>
    </row>
    <row r="269" spans="1:9">
      <c r="A269" s="60" t="s">
        <v>826</v>
      </c>
      <c r="B269" s="60" t="s">
        <v>201</v>
      </c>
      <c r="C269" s="60" t="s">
        <v>410</v>
      </c>
      <c r="D269" s="60">
        <v>44</v>
      </c>
      <c r="E269" s="60">
        <v>8.8176352705410799E-2</v>
      </c>
      <c r="F269" s="60">
        <v>43</v>
      </c>
      <c r="G269" s="60">
        <v>9.3886462882096094E-2</v>
      </c>
      <c r="H269" s="60">
        <v>1</v>
      </c>
      <c r="I269" s="60">
        <v>2.32558139534884</v>
      </c>
    </row>
    <row r="270" spans="1:9">
      <c r="A270" s="60" t="s">
        <v>832</v>
      </c>
      <c r="B270" s="60" t="s">
        <v>221</v>
      </c>
      <c r="C270" s="60" t="s">
        <v>411</v>
      </c>
      <c r="D270" s="60">
        <v>5</v>
      </c>
      <c r="E270" s="60">
        <v>9.8039215686274495E-2</v>
      </c>
      <c r="F270" s="60">
        <v>4</v>
      </c>
      <c r="G270" s="60">
        <v>0.08</v>
      </c>
      <c r="H270" s="60">
        <v>1</v>
      </c>
      <c r="I270" s="60">
        <v>25</v>
      </c>
    </row>
    <row r="271" spans="1:9">
      <c r="A271" s="60" t="s">
        <v>816</v>
      </c>
      <c r="B271" s="60" t="s">
        <v>260</v>
      </c>
      <c r="C271" s="60" t="s">
        <v>412</v>
      </c>
      <c r="D271" s="60">
        <v>230</v>
      </c>
      <c r="E271" s="60">
        <v>0.116632860040568</v>
      </c>
      <c r="F271" s="60">
        <v>229</v>
      </c>
      <c r="G271" s="60">
        <v>0.116658176260825</v>
      </c>
      <c r="H271" s="60">
        <v>1</v>
      </c>
      <c r="I271" s="60">
        <v>0.436681222707413</v>
      </c>
    </row>
    <row r="272" spans="1:9">
      <c r="A272" s="60" t="s">
        <v>816</v>
      </c>
      <c r="B272" s="60" t="s">
        <v>260</v>
      </c>
      <c r="C272" s="60" t="s">
        <v>414</v>
      </c>
      <c r="D272" s="60">
        <v>70</v>
      </c>
      <c r="E272" s="60">
        <v>3.5496957403651101E-2</v>
      </c>
      <c r="F272" s="60">
        <v>69</v>
      </c>
      <c r="G272" s="60">
        <v>3.51502801833928E-2</v>
      </c>
      <c r="H272" s="60">
        <v>1</v>
      </c>
      <c r="I272" s="60">
        <v>1.4492753623188499</v>
      </c>
    </row>
    <row r="273" spans="1:9">
      <c r="A273" s="60" t="s">
        <v>828</v>
      </c>
      <c r="B273" s="60" t="s">
        <v>266</v>
      </c>
      <c r="C273" s="60" t="s">
        <v>410</v>
      </c>
      <c r="D273" s="60">
        <v>8</v>
      </c>
      <c r="E273" s="60">
        <v>2.1680216802168001E-2</v>
      </c>
      <c r="F273" s="60">
        <v>7</v>
      </c>
      <c r="G273" s="60">
        <v>1.8372703412073501E-2</v>
      </c>
      <c r="H273" s="60">
        <v>1</v>
      </c>
      <c r="I273" s="60">
        <v>14.285714285714301</v>
      </c>
    </row>
    <row r="274" spans="1:9">
      <c r="A274" s="60" t="s">
        <v>829</v>
      </c>
      <c r="B274" s="60" t="s">
        <v>196</v>
      </c>
      <c r="C274" s="60" t="s">
        <v>412</v>
      </c>
      <c r="D274" s="60">
        <v>63</v>
      </c>
      <c r="E274" s="60">
        <v>4.1860465116279097E-2</v>
      </c>
      <c r="F274" s="60">
        <v>62</v>
      </c>
      <c r="G274" s="60">
        <v>4.37544107268878E-2</v>
      </c>
      <c r="H274" s="60">
        <v>1</v>
      </c>
      <c r="I274" s="60">
        <v>1.61290322580645</v>
      </c>
    </row>
    <row r="275" spans="1:9">
      <c r="A275" s="60" t="s">
        <v>829</v>
      </c>
      <c r="B275" s="60" t="s">
        <v>196</v>
      </c>
      <c r="C275" s="60" t="s">
        <v>411</v>
      </c>
      <c r="D275" s="60">
        <v>10</v>
      </c>
      <c r="E275" s="60">
        <v>6.6445182724252502E-3</v>
      </c>
      <c r="F275" s="60">
        <v>9</v>
      </c>
      <c r="G275" s="60">
        <v>6.3514467184192002E-3</v>
      </c>
      <c r="H275" s="60">
        <v>1</v>
      </c>
      <c r="I275" s="60">
        <v>11.1111111111111</v>
      </c>
    </row>
    <row r="276" spans="1:9">
      <c r="A276" s="60" t="s">
        <v>817</v>
      </c>
      <c r="B276" s="60" t="s">
        <v>261</v>
      </c>
      <c r="C276" s="60" t="s">
        <v>411</v>
      </c>
      <c r="D276" s="60">
        <v>139</v>
      </c>
      <c r="E276" s="60">
        <v>0.30820399113081998</v>
      </c>
      <c r="F276" s="60">
        <v>138</v>
      </c>
      <c r="G276" s="60">
        <v>0.3</v>
      </c>
      <c r="H276" s="60">
        <v>1</v>
      </c>
      <c r="I276" s="60">
        <v>0.72463768115942395</v>
      </c>
    </row>
    <row r="277" spans="1:9">
      <c r="A277" s="60" t="s">
        <v>824</v>
      </c>
      <c r="B277" s="60" t="s">
        <v>275</v>
      </c>
      <c r="C277" s="60" t="s">
        <v>410</v>
      </c>
      <c r="D277" s="60">
        <v>580</v>
      </c>
      <c r="E277" s="60">
        <v>0.11677068653110501</v>
      </c>
      <c r="F277" s="60">
        <v>579</v>
      </c>
      <c r="G277" s="60">
        <v>0.12744882236407701</v>
      </c>
      <c r="H277" s="60">
        <v>1</v>
      </c>
      <c r="I277" s="60">
        <v>0.17271157167531001</v>
      </c>
    </row>
    <row r="278" spans="1:9">
      <c r="A278" s="60" t="s">
        <v>818</v>
      </c>
      <c r="B278" s="60" t="s">
        <v>262</v>
      </c>
      <c r="C278" s="60" t="s">
        <v>413</v>
      </c>
      <c r="D278" s="60">
        <v>241</v>
      </c>
      <c r="E278" s="60">
        <v>0.22821969696969699</v>
      </c>
      <c r="F278" s="60">
        <v>240</v>
      </c>
      <c r="G278" s="60">
        <v>0.22748815165876801</v>
      </c>
      <c r="H278" s="60">
        <v>1</v>
      </c>
      <c r="I278" s="60">
        <v>0.41666666666666502</v>
      </c>
    </row>
    <row r="279" spans="1:9">
      <c r="A279" s="60" t="s">
        <v>825</v>
      </c>
      <c r="B279" s="60" t="s">
        <v>189</v>
      </c>
      <c r="C279" s="60" t="s">
        <v>414</v>
      </c>
      <c r="D279" s="60">
        <v>50</v>
      </c>
      <c r="E279" s="60">
        <v>7.7639751552794997E-2</v>
      </c>
      <c r="F279" s="60">
        <v>49</v>
      </c>
      <c r="G279" s="60">
        <v>7.7654516640253607E-2</v>
      </c>
      <c r="H279" s="60">
        <v>1</v>
      </c>
      <c r="I279" s="60">
        <v>2.0408163265306101</v>
      </c>
    </row>
    <row r="280" spans="1:9">
      <c r="A280" s="60" t="s">
        <v>836</v>
      </c>
      <c r="B280" s="60" t="s">
        <v>222</v>
      </c>
      <c r="C280" s="60" t="s">
        <v>410</v>
      </c>
      <c r="D280" s="60">
        <v>33</v>
      </c>
      <c r="E280" s="60">
        <v>0.70212765957446799</v>
      </c>
      <c r="F280" s="60">
        <v>32</v>
      </c>
      <c r="G280" s="60">
        <v>0.69565217391304301</v>
      </c>
      <c r="H280" s="60">
        <v>1</v>
      </c>
      <c r="I280" s="60">
        <v>3.125</v>
      </c>
    </row>
    <row r="281" spans="1:9">
      <c r="A281" s="60" t="s">
        <v>837</v>
      </c>
      <c r="B281" s="60" t="s">
        <v>202</v>
      </c>
      <c r="C281" s="60" t="s">
        <v>412</v>
      </c>
      <c r="D281" s="60">
        <v>22</v>
      </c>
      <c r="E281" s="60">
        <v>0.45833333333333298</v>
      </c>
      <c r="F281" s="60">
        <v>21</v>
      </c>
      <c r="G281" s="60">
        <v>0.45652173913043498</v>
      </c>
      <c r="H281" s="60">
        <v>1</v>
      </c>
      <c r="I281" s="60">
        <v>4.7619047619047699</v>
      </c>
    </row>
    <row r="282" spans="1:9">
      <c r="A282" s="60" t="s">
        <v>837</v>
      </c>
      <c r="B282" s="60" t="s">
        <v>202</v>
      </c>
      <c r="C282" s="60" t="s">
        <v>410</v>
      </c>
      <c r="D282" s="60">
        <v>7</v>
      </c>
      <c r="E282" s="60">
        <v>0.14583333333333301</v>
      </c>
      <c r="F282" s="60">
        <v>6</v>
      </c>
      <c r="G282" s="60">
        <v>0.13043478260869601</v>
      </c>
      <c r="H282" s="60">
        <v>1</v>
      </c>
      <c r="I282" s="60">
        <v>16.6666666666667</v>
      </c>
    </row>
    <row r="283" spans="1:9">
      <c r="A283" s="60" t="s">
        <v>823</v>
      </c>
      <c r="B283" s="60" t="s">
        <v>205</v>
      </c>
      <c r="C283" s="60" t="s">
        <v>412</v>
      </c>
      <c r="D283" s="60">
        <v>45</v>
      </c>
      <c r="E283" s="60">
        <v>4.8754062838569902E-2</v>
      </c>
      <c r="F283" s="60">
        <v>44</v>
      </c>
      <c r="G283" s="60">
        <v>4.8140043763676199E-2</v>
      </c>
      <c r="H283" s="60">
        <v>1</v>
      </c>
      <c r="I283" s="60">
        <v>2.2727272727272698</v>
      </c>
    </row>
    <row r="284" spans="1:9">
      <c r="A284" s="60" t="s">
        <v>823</v>
      </c>
      <c r="B284" s="60" t="s">
        <v>205</v>
      </c>
      <c r="C284" s="60" t="s">
        <v>407</v>
      </c>
      <c r="D284" s="60">
        <v>210</v>
      </c>
      <c r="E284" s="60">
        <v>0.22751895991332599</v>
      </c>
      <c r="F284" s="60">
        <v>209</v>
      </c>
      <c r="G284" s="60">
        <v>0.228665207877462</v>
      </c>
      <c r="H284" s="60">
        <v>1</v>
      </c>
      <c r="I284" s="60">
        <v>0.478468899521522</v>
      </c>
    </row>
    <row r="285" spans="1:9">
      <c r="A285" s="60" t="s">
        <v>619</v>
      </c>
      <c r="B285" s="60" t="s">
        <v>267</v>
      </c>
      <c r="C285" s="60" t="s">
        <v>413</v>
      </c>
      <c r="D285" s="60">
        <v>28</v>
      </c>
      <c r="E285" s="60">
        <v>2.4964336661911601E-3</v>
      </c>
      <c r="F285" s="60">
        <v>27</v>
      </c>
      <c r="G285" s="60">
        <v>2.4635036496350399E-3</v>
      </c>
      <c r="H285" s="60">
        <v>1</v>
      </c>
      <c r="I285" s="60">
        <v>3.7037037037037002</v>
      </c>
    </row>
    <row r="286" spans="1:9">
      <c r="A286" s="60" t="s">
        <v>621</v>
      </c>
      <c r="B286" s="60" t="s">
        <v>216</v>
      </c>
      <c r="C286" s="60" t="s">
        <v>410</v>
      </c>
      <c r="D286" s="60">
        <v>75</v>
      </c>
      <c r="E286" s="60">
        <v>0.21613832853025899</v>
      </c>
      <c r="F286" s="60">
        <v>74</v>
      </c>
      <c r="G286" s="60">
        <v>0.216374269005848</v>
      </c>
      <c r="H286" s="60">
        <v>1</v>
      </c>
      <c r="I286" s="60">
        <v>1.35135135135136</v>
      </c>
    </row>
    <row r="287" spans="1:9">
      <c r="A287" s="60" t="s">
        <v>624</v>
      </c>
      <c r="B287" s="60" t="s">
        <v>185</v>
      </c>
      <c r="C287" s="60" t="s">
        <v>414</v>
      </c>
      <c r="D287" s="60">
        <v>155</v>
      </c>
      <c r="E287" s="60">
        <v>0.42936288088642699</v>
      </c>
      <c r="F287" s="60">
        <v>154</v>
      </c>
      <c r="G287" s="60">
        <v>0.43137254901960798</v>
      </c>
      <c r="H287" s="60">
        <v>1</v>
      </c>
      <c r="I287" s="60">
        <v>0.64935064935065501</v>
      </c>
    </row>
    <row r="288" spans="1:9">
      <c r="A288" s="60" t="s">
        <v>626</v>
      </c>
      <c r="B288" s="60" t="s">
        <v>182</v>
      </c>
      <c r="C288" s="60" t="s">
        <v>415</v>
      </c>
      <c r="D288" s="60">
        <v>25</v>
      </c>
      <c r="E288" s="60">
        <v>1.0495382031906E-2</v>
      </c>
      <c r="F288" s="60">
        <v>24</v>
      </c>
      <c r="G288" s="60">
        <v>1.05124835742444E-2</v>
      </c>
      <c r="H288" s="60">
        <v>1</v>
      </c>
      <c r="I288" s="60">
        <v>4.1666666666666696</v>
      </c>
    </row>
    <row r="289" spans="1:9">
      <c r="A289" s="60" t="s">
        <v>628</v>
      </c>
      <c r="B289" s="60" t="s">
        <v>177</v>
      </c>
      <c r="C289" s="60" t="s">
        <v>412</v>
      </c>
      <c r="D289" s="60">
        <v>665</v>
      </c>
      <c r="E289" s="60">
        <v>0.28467465753424698</v>
      </c>
      <c r="F289" s="60">
        <v>664</v>
      </c>
      <c r="G289" s="60">
        <v>0.287570376786488</v>
      </c>
      <c r="H289" s="60">
        <v>1</v>
      </c>
      <c r="I289" s="60">
        <v>0.15060240963855601</v>
      </c>
    </row>
    <row r="290" spans="1:9">
      <c r="A290" s="60" t="s">
        <v>628</v>
      </c>
      <c r="B290" s="60" t="s">
        <v>177</v>
      </c>
      <c r="C290" s="60" t="s">
        <v>415</v>
      </c>
      <c r="D290" s="60">
        <v>1</v>
      </c>
      <c r="E290" s="60">
        <v>4.28082191780822E-4</v>
      </c>
      <c r="F290" s="60">
        <v>0</v>
      </c>
      <c r="G290" s="60">
        <v>0</v>
      </c>
      <c r="H290" s="60">
        <v>1</v>
      </c>
      <c r="I290" s="60" t="e">
        <v>#NUM!</v>
      </c>
    </row>
    <row r="291" spans="1:9">
      <c r="A291" s="60" t="s">
        <v>629</v>
      </c>
      <c r="B291" s="60" t="s">
        <v>240</v>
      </c>
      <c r="C291" s="60" t="s">
        <v>414</v>
      </c>
      <c r="D291" s="60">
        <v>151</v>
      </c>
      <c r="E291" s="60">
        <v>0.242375601926164</v>
      </c>
      <c r="F291" s="60">
        <v>150</v>
      </c>
      <c r="G291" s="60">
        <v>0.22556390977443599</v>
      </c>
      <c r="H291" s="60">
        <v>1</v>
      </c>
      <c r="I291" s="60">
        <v>0.66666666666665997</v>
      </c>
    </row>
    <row r="292" spans="1:9">
      <c r="A292" s="60" t="s">
        <v>630</v>
      </c>
      <c r="B292" s="60" t="s">
        <v>246</v>
      </c>
      <c r="C292" s="60" t="s">
        <v>409</v>
      </c>
      <c r="D292" s="60">
        <v>25</v>
      </c>
      <c r="E292" s="60">
        <v>0.1953125</v>
      </c>
      <c r="F292" s="60">
        <v>24</v>
      </c>
      <c r="G292" s="60">
        <v>0.1875</v>
      </c>
      <c r="H292" s="60">
        <v>1</v>
      </c>
      <c r="I292" s="60">
        <v>4.1666666666666696</v>
      </c>
    </row>
    <row r="293" spans="1:9">
      <c r="A293" s="60" t="s">
        <v>631</v>
      </c>
      <c r="B293" s="60" t="s">
        <v>259</v>
      </c>
      <c r="C293" s="60" t="s">
        <v>409</v>
      </c>
      <c r="D293" s="60">
        <v>7</v>
      </c>
      <c r="E293" s="60">
        <v>0.16666666666666699</v>
      </c>
      <c r="F293" s="60">
        <v>6</v>
      </c>
      <c r="G293" s="60">
        <v>0.13953488372093001</v>
      </c>
      <c r="H293" s="60">
        <v>1</v>
      </c>
      <c r="I293" s="60">
        <v>16.6666666666667</v>
      </c>
    </row>
    <row r="294" spans="1:9">
      <c r="A294" s="60" t="s">
        <v>631</v>
      </c>
      <c r="B294" s="60" t="s">
        <v>259</v>
      </c>
      <c r="C294" s="60" t="s">
        <v>414</v>
      </c>
      <c r="D294" s="60">
        <v>27</v>
      </c>
      <c r="E294" s="60">
        <v>0.64285714285714302</v>
      </c>
      <c r="F294" s="60">
        <v>26</v>
      </c>
      <c r="G294" s="60">
        <v>0.60465116279069797</v>
      </c>
      <c r="H294" s="60">
        <v>1</v>
      </c>
      <c r="I294" s="60">
        <v>3.8461538461538498</v>
      </c>
    </row>
    <row r="295" spans="1:9">
      <c r="A295" s="60" t="s">
        <v>632</v>
      </c>
      <c r="B295" s="60" t="s">
        <v>241</v>
      </c>
      <c r="C295" s="60" t="s">
        <v>409</v>
      </c>
      <c r="D295" s="60">
        <v>41</v>
      </c>
      <c r="E295" s="60">
        <v>0.70689655172413801</v>
      </c>
      <c r="F295" s="60">
        <v>40</v>
      </c>
      <c r="G295" s="60">
        <v>0.65573770491803296</v>
      </c>
      <c r="H295" s="60">
        <v>1</v>
      </c>
      <c r="I295" s="60">
        <v>2.4999999999999898</v>
      </c>
    </row>
    <row r="296" spans="1:9">
      <c r="A296" s="60" t="s">
        <v>633</v>
      </c>
      <c r="B296" s="60" t="s">
        <v>224</v>
      </c>
      <c r="C296" s="60" t="s">
        <v>409</v>
      </c>
      <c r="D296" s="60">
        <v>5</v>
      </c>
      <c r="E296" s="60">
        <v>2.4752475247524799E-2</v>
      </c>
      <c r="F296" s="60">
        <v>4</v>
      </c>
      <c r="G296" s="60">
        <v>1.8604651162790701E-2</v>
      </c>
      <c r="H296" s="60">
        <v>1</v>
      </c>
      <c r="I296" s="60">
        <v>25</v>
      </c>
    </row>
    <row r="297" spans="1:9">
      <c r="A297" s="60" t="s">
        <v>641</v>
      </c>
      <c r="B297" s="60" t="s">
        <v>210</v>
      </c>
      <c r="C297" s="60" t="s">
        <v>409</v>
      </c>
      <c r="D297" s="60">
        <v>107</v>
      </c>
      <c r="E297" s="60">
        <v>4.3319838056680202E-2</v>
      </c>
      <c r="F297" s="60">
        <v>106</v>
      </c>
      <c r="G297" s="60">
        <v>4.2914979757084998E-2</v>
      </c>
      <c r="H297" s="60">
        <v>1</v>
      </c>
      <c r="I297" s="60">
        <v>0.94339622641510501</v>
      </c>
    </row>
    <row r="298" spans="1:9">
      <c r="A298" s="60" t="s">
        <v>641</v>
      </c>
      <c r="B298" s="60" t="s">
        <v>210</v>
      </c>
      <c r="C298" s="60" t="s">
        <v>411</v>
      </c>
      <c r="D298" s="60">
        <v>34</v>
      </c>
      <c r="E298" s="60">
        <v>1.3765182186234799E-2</v>
      </c>
      <c r="F298" s="60">
        <v>33</v>
      </c>
      <c r="G298" s="60">
        <v>1.3360323886639699E-2</v>
      </c>
      <c r="H298" s="60">
        <v>1</v>
      </c>
      <c r="I298" s="60">
        <v>3.0303030303030298</v>
      </c>
    </row>
    <row r="299" spans="1:9">
      <c r="A299" s="60" t="s">
        <v>645</v>
      </c>
      <c r="B299" s="60" t="s">
        <v>218</v>
      </c>
      <c r="C299" s="60" t="s">
        <v>414</v>
      </c>
      <c r="D299" s="60">
        <v>8</v>
      </c>
      <c r="E299" s="60">
        <v>8.6956521739130405E-2</v>
      </c>
      <c r="F299" s="60">
        <v>7</v>
      </c>
      <c r="G299" s="60">
        <v>7.5268817204301106E-2</v>
      </c>
      <c r="H299" s="60">
        <v>1</v>
      </c>
      <c r="I299" s="60">
        <v>14.285714285714301</v>
      </c>
    </row>
    <row r="300" spans="1:9">
      <c r="A300" s="60" t="s">
        <v>647</v>
      </c>
      <c r="B300" s="60" t="s">
        <v>171</v>
      </c>
      <c r="C300" s="60" t="s">
        <v>413</v>
      </c>
      <c r="D300" s="60">
        <v>25</v>
      </c>
      <c r="E300" s="60">
        <v>1.0020040080160299E-2</v>
      </c>
      <c r="F300" s="60">
        <v>24</v>
      </c>
      <c r="G300" s="60">
        <v>9.3823299452697392E-3</v>
      </c>
      <c r="H300" s="60">
        <v>1</v>
      </c>
      <c r="I300" s="60">
        <v>4.1666666666666696</v>
      </c>
    </row>
    <row r="301" spans="1:9">
      <c r="A301" s="60" t="s">
        <v>652</v>
      </c>
      <c r="B301" s="60" t="s">
        <v>264</v>
      </c>
      <c r="C301" s="60" t="s">
        <v>412</v>
      </c>
      <c r="D301" s="60">
        <v>85</v>
      </c>
      <c r="E301" s="60">
        <v>4.8906789413118497E-2</v>
      </c>
      <c r="F301" s="60">
        <v>84</v>
      </c>
      <c r="G301" s="60">
        <v>4.7430830039525702E-2</v>
      </c>
      <c r="H301" s="60">
        <v>1</v>
      </c>
      <c r="I301" s="60">
        <v>1.19047619047619</v>
      </c>
    </row>
    <row r="302" spans="1:9">
      <c r="A302" s="60" t="s">
        <v>712</v>
      </c>
      <c r="B302" s="60" t="s">
        <v>188</v>
      </c>
      <c r="C302" s="60" t="s">
        <v>412</v>
      </c>
      <c r="D302" s="60">
        <v>91</v>
      </c>
      <c r="E302" s="60">
        <v>4.5251118846345098E-2</v>
      </c>
      <c r="F302" s="60">
        <v>90</v>
      </c>
      <c r="G302" s="60">
        <v>4.8727666486193803E-2</v>
      </c>
      <c r="H302" s="60">
        <v>1</v>
      </c>
      <c r="I302" s="60">
        <v>1.1111111111111101</v>
      </c>
    </row>
    <row r="303" spans="1:9">
      <c r="A303" s="60" t="s">
        <v>712</v>
      </c>
      <c r="B303" s="60" t="s">
        <v>188</v>
      </c>
      <c r="C303" s="60" t="s">
        <v>414</v>
      </c>
      <c r="D303" s="60">
        <v>18</v>
      </c>
      <c r="E303" s="60">
        <v>8.9507707608155202E-3</v>
      </c>
      <c r="F303" s="60">
        <v>17</v>
      </c>
      <c r="G303" s="60">
        <v>9.2041147807254992E-3</v>
      </c>
      <c r="H303" s="60">
        <v>1</v>
      </c>
      <c r="I303" s="60">
        <v>5.8823529411764701</v>
      </c>
    </row>
    <row r="304" spans="1:9">
      <c r="A304" s="60" t="s">
        <v>657</v>
      </c>
      <c r="B304" s="60" t="s">
        <v>163</v>
      </c>
      <c r="C304" s="60" t="s">
        <v>415</v>
      </c>
      <c r="D304" s="60">
        <v>27</v>
      </c>
      <c r="E304" s="60">
        <v>7.48233337952058E-4</v>
      </c>
      <c r="F304" s="60">
        <v>26</v>
      </c>
      <c r="G304" s="60">
        <v>7.4663297246073E-4</v>
      </c>
      <c r="H304" s="60">
        <v>1</v>
      </c>
      <c r="I304" s="60">
        <v>3.8461538461538498</v>
      </c>
    </row>
    <row r="305" spans="1:9">
      <c r="A305" s="60" t="s">
        <v>657</v>
      </c>
      <c r="B305" s="60" t="s">
        <v>163</v>
      </c>
      <c r="C305" s="60" t="s">
        <v>413</v>
      </c>
      <c r="D305" s="60">
        <v>13</v>
      </c>
      <c r="E305" s="60">
        <v>3.6026049605099102E-4</v>
      </c>
      <c r="F305" s="60">
        <v>12</v>
      </c>
      <c r="G305" s="60">
        <v>3.4459983344341401E-4</v>
      </c>
      <c r="H305" s="60">
        <v>1</v>
      </c>
      <c r="I305" s="60">
        <v>8.3333333333333304</v>
      </c>
    </row>
    <row r="306" spans="1:9">
      <c r="A306" s="60" t="s">
        <v>711</v>
      </c>
      <c r="B306" s="60" t="s">
        <v>184</v>
      </c>
      <c r="C306" s="60" t="s">
        <v>413</v>
      </c>
      <c r="D306" s="60">
        <v>8</v>
      </c>
      <c r="E306" s="60">
        <v>1.2626262626262599E-3</v>
      </c>
      <c r="F306" s="60">
        <v>7</v>
      </c>
      <c r="G306" s="60">
        <v>1.17765814266487E-3</v>
      </c>
      <c r="H306" s="60">
        <v>1</v>
      </c>
      <c r="I306" s="60">
        <v>14.285714285714301</v>
      </c>
    </row>
    <row r="307" spans="1:9">
      <c r="A307" s="60" t="s">
        <v>666</v>
      </c>
      <c r="B307" s="60" t="s">
        <v>229</v>
      </c>
      <c r="C307" s="60" t="s">
        <v>410</v>
      </c>
      <c r="D307" s="60">
        <v>14</v>
      </c>
      <c r="E307" s="60">
        <v>0.42424242424242398</v>
      </c>
      <c r="F307" s="60">
        <v>13</v>
      </c>
      <c r="G307" s="60">
        <v>0.40625</v>
      </c>
      <c r="H307" s="60">
        <v>1</v>
      </c>
      <c r="I307" s="60">
        <v>7.6923076923076898</v>
      </c>
    </row>
    <row r="308" spans="1:9">
      <c r="A308" s="60" t="s">
        <v>667</v>
      </c>
      <c r="B308" s="60" t="s">
        <v>159</v>
      </c>
      <c r="C308" s="60" t="s">
        <v>409</v>
      </c>
      <c r="D308" s="60">
        <v>369</v>
      </c>
      <c r="E308" s="60">
        <v>1.73867973425058E-2</v>
      </c>
      <c r="F308" s="60">
        <v>368</v>
      </c>
      <c r="G308" s="60">
        <v>1.7249460954345201E-2</v>
      </c>
      <c r="H308" s="60">
        <v>1</v>
      </c>
      <c r="I308" s="60">
        <v>0.27173913043478898</v>
      </c>
    </row>
    <row r="309" spans="1:9">
      <c r="A309" s="60" t="s">
        <v>669</v>
      </c>
      <c r="B309" s="60" t="s">
        <v>209</v>
      </c>
      <c r="C309" s="60" t="s">
        <v>413</v>
      </c>
      <c r="D309" s="60">
        <v>32</v>
      </c>
      <c r="E309" s="60">
        <v>5.7347670250896099E-2</v>
      </c>
      <c r="F309" s="60">
        <v>31</v>
      </c>
      <c r="G309" s="60">
        <v>5.6261343012704197E-2</v>
      </c>
      <c r="H309" s="60">
        <v>1</v>
      </c>
      <c r="I309" s="60">
        <v>3.2258064516128999</v>
      </c>
    </row>
    <row r="310" spans="1:9">
      <c r="A310" s="60" t="s">
        <v>669</v>
      </c>
      <c r="B310" s="60" t="s">
        <v>209</v>
      </c>
      <c r="C310" s="60" t="s">
        <v>411</v>
      </c>
      <c r="D310" s="60">
        <v>25</v>
      </c>
      <c r="E310" s="60">
        <v>4.4802867383512503E-2</v>
      </c>
      <c r="F310" s="60">
        <v>24</v>
      </c>
      <c r="G310" s="60">
        <v>4.3557168784029002E-2</v>
      </c>
      <c r="H310" s="60">
        <v>1</v>
      </c>
      <c r="I310" s="60">
        <v>4.1666666666666696</v>
      </c>
    </row>
    <row r="311" spans="1:9">
      <c r="A311" s="60" t="s">
        <v>672</v>
      </c>
      <c r="B311" s="60" t="s">
        <v>230</v>
      </c>
      <c r="C311" s="60" t="s">
        <v>414</v>
      </c>
      <c r="D311" s="60">
        <v>31</v>
      </c>
      <c r="E311" s="60">
        <v>0.23134328358209</v>
      </c>
      <c r="F311" s="60">
        <v>30</v>
      </c>
      <c r="G311" s="60">
        <v>0.22727272727272699</v>
      </c>
      <c r="H311" s="60">
        <v>1</v>
      </c>
      <c r="I311" s="60">
        <v>3.3333333333333401</v>
      </c>
    </row>
    <row r="312" spans="1:9">
      <c r="A312" s="60" t="s">
        <v>672</v>
      </c>
      <c r="B312" s="60" t="s">
        <v>230</v>
      </c>
      <c r="C312" s="60" t="s">
        <v>407</v>
      </c>
      <c r="D312" s="60">
        <v>8</v>
      </c>
      <c r="E312" s="60">
        <v>5.9701492537313397E-2</v>
      </c>
      <c r="F312" s="60">
        <v>7</v>
      </c>
      <c r="G312" s="60">
        <v>5.3030303030302997E-2</v>
      </c>
      <c r="H312" s="60">
        <v>1</v>
      </c>
      <c r="I312" s="60">
        <v>14.285714285714301</v>
      </c>
    </row>
    <row r="313" spans="1:9">
      <c r="A313" s="60" t="s">
        <v>673</v>
      </c>
      <c r="B313" s="60" t="s">
        <v>231</v>
      </c>
      <c r="C313" s="60" t="s">
        <v>409</v>
      </c>
      <c r="D313" s="60">
        <v>5</v>
      </c>
      <c r="E313" s="60">
        <v>0.41666666666666702</v>
      </c>
      <c r="F313" s="60">
        <v>4</v>
      </c>
      <c r="G313" s="60">
        <v>0.36363636363636398</v>
      </c>
      <c r="H313" s="60">
        <v>1</v>
      </c>
      <c r="I313" s="60">
        <v>25</v>
      </c>
    </row>
    <row r="314" spans="1:9">
      <c r="A314" s="60" t="s">
        <v>675</v>
      </c>
      <c r="B314" s="60" t="s">
        <v>232</v>
      </c>
      <c r="C314" s="60" t="s">
        <v>408</v>
      </c>
      <c r="D314" s="60">
        <v>14</v>
      </c>
      <c r="E314" s="60">
        <v>0.35</v>
      </c>
      <c r="F314" s="60">
        <v>13</v>
      </c>
      <c r="G314" s="60">
        <v>0.33333333333333298</v>
      </c>
      <c r="H314" s="60">
        <v>1</v>
      </c>
      <c r="I314" s="60">
        <v>7.6923076923076898</v>
      </c>
    </row>
    <row r="315" spans="1:9">
      <c r="A315" s="60" t="s">
        <v>675</v>
      </c>
      <c r="B315" s="60" t="s">
        <v>232</v>
      </c>
      <c r="C315" s="60" t="s">
        <v>410</v>
      </c>
      <c r="D315" s="60">
        <v>7</v>
      </c>
      <c r="E315" s="60">
        <v>0.17499999999999999</v>
      </c>
      <c r="F315" s="60">
        <v>6</v>
      </c>
      <c r="G315" s="60">
        <v>0.15384615384615399</v>
      </c>
      <c r="H315" s="60">
        <v>1</v>
      </c>
      <c r="I315" s="60">
        <v>16.6666666666667</v>
      </c>
    </row>
    <row r="316" spans="1:9">
      <c r="A316" s="60" t="s">
        <v>676</v>
      </c>
      <c r="B316" s="60" t="s">
        <v>243</v>
      </c>
      <c r="C316" s="60" t="s">
        <v>410</v>
      </c>
      <c r="D316" s="60">
        <v>32</v>
      </c>
      <c r="E316" s="60">
        <v>0.415584415584416</v>
      </c>
      <c r="F316" s="60">
        <v>31</v>
      </c>
      <c r="G316" s="60">
        <v>0.40259740259740301</v>
      </c>
      <c r="H316" s="60">
        <v>1</v>
      </c>
      <c r="I316" s="60">
        <v>3.2258064516128999</v>
      </c>
    </row>
    <row r="317" spans="1:9">
      <c r="A317" s="60" t="s">
        <v>678</v>
      </c>
      <c r="B317" s="60" t="s">
        <v>233</v>
      </c>
      <c r="C317" s="60" t="s">
        <v>412</v>
      </c>
      <c r="D317" s="60">
        <v>189</v>
      </c>
      <c r="E317" s="60">
        <v>0.22131147540983601</v>
      </c>
      <c r="F317" s="60">
        <v>188</v>
      </c>
      <c r="G317" s="60">
        <v>0.22039859320046901</v>
      </c>
      <c r="H317" s="60">
        <v>1</v>
      </c>
      <c r="I317" s="60">
        <v>0.53191489361701405</v>
      </c>
    </row>
    <row r="318" spans="1:9">
      <c r="A318" s="60" t="s">
        <v>681</v>
      </c>
      <c r="B318" s="60" t="s">
        <v>192</v>
      </c>
      <c r="C318" s="60" t="s">
        <v>414</v>
      </c>
      <c r="D318" s="60">
        <v>37</v>
      </c>
      <c r="E318" s="60">
        <v>3.5137701804368503E-2</v>
      </c>
      <c r="F318" s="60">
        <v>36</v>
      </c>
      <c r="G318" s="60">
        <v>3.4318398474737798E-2</v>
      </c>
      <c r="H318" s="60">
        <v>1</v>
      </c>
      <c r="I318" s="60">
        <v>2.7777777777777701</v>
      </c>
    </row>
    <row r="319" spans="1:9">
      <c r="A319" s="60" t="s">
        <v>681</v>
      </c>
      <c r="B319" s="60" t="s">
        <v>192</v>
      </c>
      <c r="C319" s="60" t="s">
        <v>407</v>
      </c>
      <c r="D319" s="60">
        <v>36</v>
      </c>
      <c r="E319" s="60">
        <v>3.4188034188034198E-2</v>
      </c>
      <c r="F319" s="60">
        <v>35</v>
      </c>
      <c r="G319" s="60">
        <v>3.3365109628217399E-2</v>
      </c>
      <c r="H319" s="60">
        <v>1</v>
      </c>
      <c r="I319" s="60">
        <v>2.8571428571428501</v>
      </c>
    </row>
    <row r="320" spans="1:9">
      <c r="A320" s="60" t="s">
        <v>682</v>
      </c>
      <c r="B320" s="60" t="s">
        <v>193</v>
      </c>
      <c r="C320" s="60" t="s">
        <v>415</v>
      </c>
      <c r="D320" s="60">
        <v>50</v>
      </c>
      <c r="E320" s="60">
        <v>1.25093820365274E-2</v>
      </c>
      <c r="F320" s="60">
        <v>49</v>
      </c>
      <c r="G320" s="60">
        <v>1.23612512613522E-2</v>
      </c>
      <c r="H320" s="60">
        <v>1</v>
      </c>
      <c r="I320" s="60">
        <v>2.0408163265306101</v>
      </c>
    </row>
    <row r="321" spans="1:9">
      <c r="A321" s="60" t="s">
        <v>683</v>
      </c>
      <c r="B321" s="60" t="s">
        <v>250</v>
      </c>
      <c r="C321" s="60" t="s">
        <v>414</v>
      </c>
      <c r="D321" s="60">
        <v>30</v>
      </c>
      <c r="E321" s="60">
        <v>1.25052105043768E-2</v>
      </c>
      <c r="F321" s="60">
        <v>29</v>
      </c>
      <c r="G321" s="60">
        <v>1.8331226295828101E-2</v>
      </c>
      <c r="H321" s="60">
        <v>1</v>
      </c>
      <c r="I321" s="60">
        <v>3.4482758620689702</v>
      </c>
    </row>
    <row r="322" spans="1:9">
      <c r="A322" s="60" t="s">
        <v>687</v>
      </c>
      <c r="B322" s="60" t="s">
        <v>172</v>
      </c>
      <c r="C322" s="60" t="s">
        <v>415</v>
      </c>
      <c r="D322" s="60">
        <v>1</v>
      </c>
      <c r="E322" s="60">
        <v>7.4968138541120001E-5</v>
      </c>
      <c r="F322" s="60">
        <v>0</v>
      </c>
      <c r="G322" s="60">
        <v>0</v>
      </c>
      <c r="H322" s="60">
        <v>1</v>
      </c>
      <c r="I322" s="60" t="e">
        <v>#NUM!</v>
      </c>
    </row>
    <row r="323" spans="1:9">
      <c r="A323" s="60" t="s">
        <v>689</v>
      </c>
      <c r="B323" s="60" t="s">
        <v>165</v>
      </c>
      <c r="C323" s="60" t="s">
        <v>413</v>
      </c>
      <c r="D323" s="60">
        <v>28</v>
      </c>
      <c r="E323" s="60">
        <v>4.3990573448546696E-3</v>
      </c>
      <c r="F323" s="60">
        <v>27</v>
      </c>
      <c r="G323" s="60">
        <v>4.0071237756010699E-3</v>
      </c>
      <c r="H323" s="60">
        <v>1</v>
      </c>
      <c r="I323" s="60">
        <v>3.7037037037037002</v>
      </c>
    </row>
    <row r="324" spans="1:9">
      <c r="A324" s="60" t="s">
        <v>705</v>
      </c>
      <c r="B324" s="60" t="s">
        <v>270</v>
      </c>
      <c r="C324" s="60" t="s">
        <v>414</v>
      </c>
      <c r="D324" s="60">
        <v>66</v>
      </c>
      <c r="E324" s="60">
        <v>2.00121285627653E-2</v>
      </c>
      <c r="F324" s="60">
        <v>65</v>
      </c>
      <c r="G324" s="60">
        <v>2.4894676369207201E-2</v>
      </c>
      <c r="H324" s="60">
        <v>1</v>
      </c>
      <c r="I324" s="60">
        <v>1.5384615384615301</v>
      </c>
    </row>
    <row r="325" spans="1:9">
      <c r="A325" s="60" t="s">
        <v>710</v>
      </c>
      <c r="B325" s="60" t="s">
        <v>214</v>
      </c>
      <c r="C325" s="60" t="s">
        <v>412</v>
      </c>
      <c r="D325" s="60">
        <v>15</v>
      </c>
      <c r="E325" s="60">
        <v>3.1055900621118002E-2</v>
      </c>
      <c r="F325" s="60">
        <v>15</v>
      </c>
      <c r="G325" s="60">
        <v>0.27272727272727298</v>
      </c>
      <c r="H325" s="60">
        <v>0</v>
      </c>
      <c r="I325" s="60">
        <v>0</v>
      </c>
    </row>
    <row r="326" spans="1:9">
      <c r="A326" s="60" t="s">
        <v>710</v>
      </c>
      <c r="B326" s="60" t="s">
        <v>214</v>
      </c>
      <c r="C326" s="60" t="s">
        <v>407</v>
      </c>
      <c r="D326" s="60">
        <v>2</v>
      </c>
      <c r="E326" s="60">
        <v>4.1407867494824002E-3</v>
      </c>
      <c r="F326" s="60">
        <v>2</v>
      </c>
      <c r="G326" s="60">
        <v>3.6363636363636397E-2</v>
      </c>
      <c r="H326" s="60">
        <v>0</v>
      </c>
      <c r="I326" s="60">
        <v>0</v>
      </c>
    </row>
    <row r="327" spans="1:9">
      <c r="A327" s="60" t="s">
        <v>820</v>
      </c>
      <c r="B327" s="60" t="s">
        <v>274</v>
      </c>
      <c r="C327" s="60" t="s">
        <v>413</v>
      </c>
      <c r="D327" s="60">
        <v>9</v>
      </c>
      <c r="E327" s="60">
        <v>8.0142475512021399E-3</v>
      </c>
      <c r="F327" s="60">
        <v>9</v>
      </c>
      <c r="G327" s="60">
        <v>7.6923076923076901E-3</v>
      </c>
      <c r="H327" s="60">
        <v>0</v>
      </c>
      <c r="I327" s="60">
        <v>0</v>
      </c>
    </row>
    <row r="328" spans="1:9">
      <c r="A328" s="60" t="s">
        <v>820</v>
      </c>
      <c r="B328" s="60" t="s">
        <v>274</v>
      </c>
      <c r="C328" s="60" t="s">
        <v>414</v>
      </c>
      <c r="D328" s="60">
        <v>274</v>
      </c>
      <c r="E328" s="60">
        <v>0.24398931433659801</v>
      </c>
      <c r="F328" s="60">
        <v>274</v>
      </c>
      <c r="G328" s="60">
        <v>0.23418803418803399</v>
      </c>
      <c r="H328" s="60">
        <v>0</v>
      </c>
      <c r="I328" s="60">
        <v>0</v>
      </c>
    </row>
    <row r="329" spans="1:9">
      <c r="A329" s="60" t="s">
        <v>814</v>
      </c>
      <c r="B329" s="60" t="s">
        <v>166</v>
      </c>
      <c r="C329" s="60" t="s">
        <v>415</v>
      </c>
      <c r="D329" s="60">
        <v>4</v>
      </c>
      <c r="E329" s="60">
        <v>1.27665007021575E-4</v>
      </c>
      <c r="F329" s="60">
        <v>4</v>
      </c>
      <c r="G329" s="60">
        <v>1.2907389480477601E-4</v>
      </c>
      <c r="H329" s="60">
        <v>0</v>
      </c>
      <c r="I329" s="60">
        <v>0</v>
      </c>
    </row>
    <row r="330" spans="1:9">
      <c r="A330" s="60" t="s">
        <v>815</v>
      </c>
      <c r="B330" s="60" t="s">
        <v>248</v>
      </c>
      <c r="C330" s="60" t="s">
        <v>415</v>
      </c>
      <c r="D330" s="60">
        <v>1</v>
      </c>
      <c r="E330" s="60">
        <v>1.05374077976818E-3</v>
      </c>
      <c r="F330" s="60">
        <v>1</v>
      </c>
      <c r="G330" s="60">
        <v>1.0615711252653899E-3</v>
      </c>
      <c r="H330" s="60">
        <v>0</v>
      </c>
      <c r="I330" s="60">
        <v>0</v>
      </c>
    </row>
    <row r="331" spans="1:9">
      <c r="A331" s="60" t="s">
        <v>815</v>
      </c>
      <c r="B331" s="60" t="s">
        <v>248</v>
      </c>
      <c r="C331" s="60" t="s">
        <v>407</v>
      </c>
      <c r="D331" s="60">
        <v>2</v>
      </c>
      <c r="E331" s="60">
        <v>2.10748155953635E-3</v>
      </c>
      <c r="F331" s="60">
        <v>2</v>
      </c>
      <c r="G331" s="60">
        <v>2.1231422505307899E-3</v>
      </c>
      <c r="H331" s="60">
        <v>0</v>
      </c>
      <c r="I331" s="60">
        <v>0</v>
      </c>
    </row>
    <row r="332" spans="1:9">
      <c r="A332" s="60" t="s">
        <v>826</v>
      </c>
      <c r="B332" s="60" t="s">
        <v>201</v>
      </c>
      <c r="C332" s="60" t="s">
        <v>413</v>
      </c>
      <c r="D332" s="60">
        <v>7</v>
      </c>
      <c r="E332" s="60">
        <v>1.40280561122244E-2</v>
      </c>
      <c r="F332" s="60">
        <v>7</v>
      </c>
      <c r="G332" s="60">
        <v>1.52838427947598E-2</v>
      </c>
      <c r="H332" s="60">
        <v>0</v>
      </c>
      <c r="I332" s="60">
        <v>0</v>
      </c>
    </row>
    <row r="333" spans="1:9">
      <c r="A333" s="60" t="s">
        <v>826</v>
      </c>
      <c r="B333" s="60" t="s">
        <v>201</v>
      </c>
      <c r="C333" s="60" t="s">
        <v>414</v>
      </c>
      <c r="D333" s="60">
        <v>152</v>
      </c>
      <c r="E333" s="60">
        <v>0.304609218436874</v>
      </c>
      <c r="F333" s="60">
        <v>152</v>
      </c>
      <c r="G333" s="60">
        <v>0.33187772925764197</v>
      </c>
      <c r="H333" s="60">
        <v>0</v>
      </c>
      <c r="I333" s="60">
        <v>0</v>
      </c>
    </row>
    <row r="334" spans="1:9">
      <c r="A334" s="60" t="s">
        <v>832</v>
      </c>
      <c r="B334" s="60" t="s">
        <v>221</v>
      </c>
      <c r="C334" s="60" t="s">
        <v>409</v>
      </c>
      <c r="D334" s="60">
        <v>7</v>
      </c>
      <c r="E334" s="60">
        <v>0.13725490196078399</v>
      </c>
      <c r="F334" s="60">
        <v>7</v>
      </c>
      <c r="G334" s="60">
        <v>0.14000000000000001</v>
      </c>
      <c r="H334" s="60">
        <v>0</v>
      </c>
      <c r="I334" s="60">
        <v>0</v>
      </c>
    </row>
    <row r="335" spans="1:9">
      <c r="A335" s="60" t="s">
        <v>832</v>
      </c>
      <c r="B335" s="60" t="s">
        <v>221</v>
      </c>
      <c r="C335" s="60" t="s">
        <v>412</v>
      </c>
      <c r="D335" s="60">
        <v>8</v>
      </c>
      <c r="E335" s="60">
        <v>0.15686274509803899</v>
      </c>
      <c r="F335" s="60">
        <v>8</v>
      </c>
      <c r="G335" s="60">
        <v>0.16</v>
      </c>
      <c r="H335" s="60">
        <v>0</v>
      </c>
      <c r="I335" s="60">
        <v>0</v>
      </c>
    </row>
    <row r="336" spans="1:9">
      <c r="A336" s="60" t="s">
        <v>832</v>
      </c>
      <c r="B336" s="60" t="s">
        <v>221</v>
      </c>
      <c r="C336" s="60" t="s">
        <v>408</v>
      </c>
      <c r="D336" s="60">
        <v>5</v>
      </c>
      <c r="E336" s="60">
        <v>9.8039215686274495E-2</v>
      </c>
      <c r="F336" s="60">
        <v>5</v>
      </c>
      <c r="G336" s="60">
        <v>0.1</v>
      </c>
      <c r="H336" s="60">
        <v>0</v>
      </c>
      <c r="I336" s="60">
        <v>0</v>
      </c>
    </row>
    <row r="337" spans="1:9">
      <c r="A337" s="60" t="s">
        <v>832</v>
      </c>
      <c r="B337" s="60" t="s">
        <v>221</v>
      </c>
      <c r="C337" s="60" t="s">
        <v>410</v>
      </c>
      <c r="D337" s="60">
        <v>14</v>
      </c>
      <c r="E337" s="60">
        <v>0.27450980392156898</v>
      </c>
      <c r="F337" s="60">
        <v>14</v>
      </c>
      <c r="G337" s="60">
        <v>0.28000000000000003</v>
      </c>
      <c r="H337" s="60">
        <v>0</v>
      </c>
      <c r="I337" s="60">
        <v>0</v>
      </c>
    </row>
    <row r="338" spans="1:9">
      <c r="A338" s="60" t="s">
        <v>832</v>
      </c>
      <c r="B338" s="60" t="s">
        <v>221</v>
      </c>
      <c r="C338" s="60" t="s">
        <v>414</v>
      </c>
      <c r="D338" s="60">
        <v>4</v>
      </c>
      <c r="E338" s="60">
        <v>7.8431372549019607E-2</v>
      </c>
      <c r="F338" s="60">
        <v>4</v>
      </c>
      <c r="G338" s="60">
        <v>0.08</v>
      </c>
      <c r="H338" s="60">
        <v>0</v>
      </c>
      <c r="I338" s="60">
        <v>0</v>
      </c>
    </row>
    <row r="339" spans="1:9">
      <c r="A339" s="60" t="s">
        <v>832</v>
      </c>
      <c r="B339" s="60" t="s">
        <v>221</v>
      </c>
      <c r="C339" s="60" t="s">
        <v>407</v>
      </c>
      <c r="D339" s="60">
        <v>8</v>
      </c>
      <c r="E339" s="60">
        <v>0.15686274509803899</v>
      </c>
      <c r="F339" s="60">
        <v>8</v>
      </c>
      <c r="G339" s="60">
        <v>0.16</v>
      </c>
      <c r="H339" s="60">
        <v>0</v>
      </c>
      <c r="I339" s="60">
        <v>0</v>
      </c>
    </row>
    <row r="340" spans="1:9">
      <c r="A340" s="60" t="s">
        <v>813</v>
      </c>
      <c r="B340" s="60" t="s">
        <v>183</v>
      </c>
      <c r="C340" s="60" t="s">
        <v>414</v>
      </c>
      <c r="D340" s="60">
        <v>9</v>
      </c>
      <c r="E340" s="60">
        <v>2.8248587570621499E-3</v>
      </c>
      <c r="F340" s="60">
        <v>9</v>
      </c>
      <c r="G340" s="60">
        <v>2.8571428571428602E-3</v>
      </c>
      <c r="H340" s="60">
        <v>0</v>
      </c>
      <c r="I340" s="60">
        <v>0</v>
      </c>
    </row>
    <row r="341" spans="1:9">
      <c r="A341" s="60" t="s">
        <v>813</v>
      </c>
      <c r="B341" s="60" t="s">
        <v>183</v>
      </c>
      <c r="C341" s="60" t="s">
        <v>411</v>
      </c>
      <c r="D341" s="60">
        <v>16</v>
      </c>
      <c r="E341" s="60">
        <v>5.0219711236660402E-3</v>
      </c>
      <c r="F341" s="60">
        <v>16</v>
      </c>
      <c r="G341" s="60">
        <v>5.0793650793650802E-3</v>
      </c>
      <c r="H341" s="60">
        <v>0</v>
      </c>
      <c r="I341" s="60">
        <v>0</v>
      </c>
    </row>
    <row r="342" spans="1:9">
      <c r="A342" s="60" t="s">
        <v>828</v>
      </c>
      <c r="B342" s="60" t="s">
        <v>266</v>
      </c>
      <c r="C342" s="60" t="s">
        <v>412</v>
      </c>
      <c r="D342" s="60">
        <v>31</v>
      </c>
      <c r="E342" s="60">
        <v>8.4010840108401097E-2</v>
      </c>
      <c r="F342" s="60">
        <v>31</v>
      </c>
      <c r="G342" s="60">
        <v>8.13648293963255E-2</v>
      </c>
      <c r="H342" s="60">
        <v>0</v>
      </c>
      <c r="I342" s="60">
        <v>0</v>
      </c>
    </row>
    <row r="343" spans="1:9">
      <c r="A343" s="60" t="s">
        <v>827</v>
      </c>
      <c r="B343" s="60" t="s">
        <v>170</v>
      </c>
      <c r="C343" s="60" t="s">
        <v>413</v>
      </c>
      <c r="D343" s="60">
        <v>14</v>
      </c>
      <c r="E343" s="60">
        <v>4.8797490414778698E-3</v>
      </c>
      <c r="F343" s="60">
        <v>14</v>
      </c>
      <c r="G343" s="60">
        <v>4.7473719905052596E-3</v>
      </c>
      <c r="H343" s="60">
        <v>0</v>
      </c>
      <c r="I343" s="60">
        <v>0</v>
      </c>
    </row>
    <row r="344" spans="1:9">
      <c r="A344" s="60" t="s">
        <v>829</v>
      </c>
      <c r="B344" s="60" t="s">
        <v>196</v>
      </c>
      <c r="C344" s="60" t="s">
        <v>414</v>
      </c>
      <c r="D344" s="60">
        <v>55</v>
      </c>
      <c r="E344" s="60">
        <v>3.6544850498338902E-2</v>
      </c>
      <c r="F344" s="60">
        <v>55</v>
      </c>
      <c r="G344" s="60">
        <v>3.8814396612561801E-2</v>
      </c>
      <c r="H344" s="60">
        <v>0</v>
      </c>
      <c r="I344" s="60">
        <v>0</v>
      </c>
    </row>
    <row r="345" spans="1:9">
      <c r="A345" s="60" t="s">
        <v>829</v>
      </c>
      <c r="B345" s="60" t="s">
        <v>196</v>
      </c>
      <c r="C345" s="60" t="s">
        <v>407</v>
      </c>
      <c r="D345" s="60">
        <v>9</v>
      </c>
      <c r="E345" s="60">
        <v>5.9800664451827197E-3</v>
      </c>
      <c r="F345" s="60">
        <v>9</v>
      </c>
      <c r="G345" s="60">
        <v>6.3514467184192002E-3</v>
      </c>
      <c r="H345" s="60">
        <v>0</v>
      </c>
      <c r="I345" s="60">
        <v>0</v>
      </c>
    </row>
    <row r="346" spans="1:9">
      <c r="A346" s="60" t="s">
        <v>704</v>
      </c>
      <c r="B346" s="60" t="s">
        <v>237</v>
      </c>
      <c r="C346" s="60" t="s">
        <v>409</v>
      </c>
      <c r="D346" s="60">
        <v>10</v>
      </c>
      <c r="E346" s="60">
        <v>0.434782608695652</v>
      </c>
      <c r="F346" s="60">
        <v>10</v>
      </c>
      <c r="G346" s="60">
        <v>0.52631578947368396</v>
      </c>
      <c r="H346" s="60">
        <v>0</v>
      </c>
      <c r="I346" s="60">
        <v>0</v>
      </c>
    </row>
    <row r="347" spans="1:9">
      <c r="A347" s="60" t="s">
        <v>704</v>
      </c>
      <c r="B347" s="60" t="s">
        <v>237</v>
      </c>
      <c r="C347" s="60" t="s">
        <v>412</v>
      </c>
      <c r="D347" s="60">
        <v>7</v>
      </c>
      <c r="E347" s="60">
        <v>0.30434782608695699</v>
      </c>
      <c r="F347" s="60">
        <v>7</v>
      </c>
      <c r="G347" s="60">
        <v>0.36842105263157898</v>
      </c>
      <c r="H347" s="60">
        <v>0</v>
      </c>
      <c r="I347" s="60">
        <v>0</v>
      </c>
    </row>
    <row r="348" spans="1:9">
      <c r="A348" s="60" t="s">
        <v>704</v>
      </c>
      <c r="B348" s="60" t="s">
        <v>237</v>
      </c>
      <c r="C348" s="60" t="s">
        <v>407</v>
      </c>
      <c r="D348" s="60">
        <v>2</v>
      </c>
      <c r="E348" s="60">
        <v>8.6956521739130405E-2</v>
      </c>
      <c r="F348" s="60">
        <v>2</v>
      </c>
      <c r="G348" s="60">
        <v>0.105263157894737</v>
      </c>
      <c r="H348" s="60">
        <v>0</v>
      </c>
      <c r="I348" s="60">
        <v>0</v>
      </c>
    </row>
    <row r="349" spans="1:9">
      <c r="A349" s="60" t="s">
        <v>834</v>
      </c>
      <c r="B349" s="60" t="s">
        <v>238</v>
      </c>
      <c r="C349" s="60" t="s">
        <v>409</v>
      </c>
      <c r="D349" s="60">
        <v>14</v>
      </c>
      <c r="E349" s="60">
        <v>2.5270758122743701E-2</v>
      </c>
      <c r="F349" s="60">
        <v>14</v>
      </c>
      <c r="G349" s="60">
        <v>2.40963855421687E-2</v>
      </c>
      <c r="H349" s="60">
        <v>0</v>
      </c>
      <c r="I349" s="60">
        <v>0</v>
      </c>
    </row>
    <row r="350" spans="1:9">
      <c r="A350" s="60" t="s">
        <v>834</v>
      </c>
      <c r="B350" s="60" t="s">
        <v>238</v>
      </c>
      <c r="C350" s="60" t="s">
        <v>410</v>
      </c>
      <c r="D350" s="60">
        <v>25</v>
      </c>
      <c r="E350" s="60">
        <v>4.5126353790613701E-2</v>
      </c>
      <c r="F350" s="60">
        <v>25</v>
      </c>
      <c r="G350" s="60">
        <v>4.3029259896729802E-2</v>
      </c>
      <c r="H350" s="60">
        <v>0</v>
      </c>
      <c r="I350" s="60">
        <v>0</v>
      </c>
    </row>
    <row r="351" spans="1:9">
      <c r="A351" s="60" t="s">
        <v>834</v>
      </c>
      <c r="B351" s="60" t="s">
        <v>238</v>
      </c>
      <c r="C351" s="60" t="s">
        <v>407</v>
      </c>
      <c r="D351" s="60">
        <v>34</v>
      </c>
      <c r="E351" s="60">
        <v>6.1371841155234703E-2</v>
      </c>
      <c r="F351" s="60">
        <v>34</v>
      </c>
      <c r="G351" s="60">
        <v>5.8519793459552501E-2</v>
      </c>
      <c r="H351" s="60">
        <v>0</v>
      </c>
      <c r="I351" s="60">
        <v>0</v>
      </c>
    </row>
    <row r="352" spans="1:9">
      <c r="A352" s="60" t="s">
        <v>834</v>
      </c>
      <c r="B352" s="60" t="s">
        <v>238</v>
      </c>
      <c r="C352" s="60" t="s">
        <v>411</v>
      </c>
      <c r="D352" s="60">
        <v>8</v>
      </c>
      <c r="E352" s="60">
        <v>1.4440433212996401E-2</v>
      </c>
      <c r="F352" s="60">
        <v>8</v>
      </c>
      <c r="G352" s="60">
        <v>1.3769363166953499E-2</v>
      </c>
      <c r="H352" s="60">
        <v>0</v>
      </c>
      <c r="I352" s="60">
        <v>0</v>
      </c>
    </row>
    <row r="353" spans="1:9">
      <c r="A353" s="60" t="s">
        <v>819</v>
      </c>
      <c r="B353" s="60" t="s">
        <v>269</v>
      </c>
      <c r="C353" s="60" t="s">
        <v>412</v>
      </c>
      <c r="D353" s="60">
        <v>95</v>
      </c>
      <c r="E353" s="60">
        <v>4.5739046701973998E-2</v>
      </c>
      <c r="F353" s="60">
        <v>95</v>
      </c>
      <c r="G353" s="60">
        <v>4.7357926221336E-2</v>
      </c>
      <c r="H353" s="60">
        <v>0</v>
      </c>
      <c r="I353" s="60">
        <v>0</v>
      </c>
    </row>
    <row r="354" spans="1:9">
      <c r="A354" s="60" t="s">
        <v>819</v>
      </c>
      <c r="B354" s="60" t="s">
        <v>269</v>
      </c>
      <c r="C354" s="60" t="s">
        <v>408</v>
      </c>
      <c r="D354" s="60">
        <v>34</v>
      </c>
      <c r="E354" s="60">
        <v>1.63697640828117E-2</v>
      </c>
      <c r="F354" s="60">
        <v>34</v>
      </c>
      <c r="G354" s="60">
        <v>1.6949152542372899E-2</v>
      </c>
      <c r="H354" s="60">
        <v>0</v>
      </c>
      <c r="I354" s="60">
        <v>0</v>
      </c>
    </row>
    <row r="355" spans="1:9">
      <c r="A355" s="60" t="s">
        <v>819</v>
      </c>
      <c r="B355" s="60" t="s">
        <v>269</v>
      </c>
      <c r="C355" s="60" t="s">
        <v>414</v>
      </c>
      <c r="D355" s="60">
        <v>93</v>
      </c>
      <c r="E355" s="60">
        <v>4.47761194029851E-2</v>
      </c>
      <c r="F355" s="60">
        <v>93</v>
      </c>
      <c r="G355" s="60">
        <v>4.6360917248255203E-2</v>
      </c>
      <c r="H355" s="60">
        <v>0</v>
      </c>
      <c r="I355" s="60">
        <v>0</v>
      </c>
    </row>
    <row r="356" spans="1:9">
      <c r="A356" s="60" t="s">
        <v>819</v>
      </c>
      <c r="B356" s="60" t="s">
        <v>269</v>
      </c>
      <c r="C356" s="60" t="s">
        <v>411</v>
      </c>
      <c r="D356" s="60">
        <v>4</v>
      </c>
      <c r="E356" s="60">
        <v>1.92585459797785E-3</v>
      </c>
      <c r="F356" s="60">
        <v>4</v>
      </c>
      <c r="G356" s="60">
        <v>1.9940179461615201E-3</v>
      </c>
      <c r="H356" s="60">
        <v>0</v>
      </c>
      <c r="I356" s="60">
        <v>0</v>
      </c>
    </row>
    <row r="357" spans="1:9">
      <c r="A357" s="60" t="s">
        <v>817</v>
      </c>
      <c r="B357" s="60" t="s">
        <v>261</v>
      </c>
      <c r="C357" s="60" t="s">
        <v>412</v>
      </c>
      <c r="D357" s="60">
        <v>39</v>
      </c>
      <c r="E357" s="60">
        <v>8.6474501108647406E-2</v>
      </c>
      <c r="F357" s="60">
        <v>39</v>
      </c>
      <c r="G357" s="60">
        <v>8.4782608695652198E-2</v>
      </c>
      <c r="H357" s="60">
        <v>0</v>
      </c>
      <c r="I357" s="60">
        <v>0</v>
      </c>
    </row>
    <row r="358" spans="1:9">
      <c r="A358" s="60" t="s">
        <v>817</v>
      </c>
      <c r="B358" s="60" t="s">
        <v>261</v>
      </c>
      <c r="C358" s="60" t="s">
        <v>407</v>
      </c>
      <c r="D358" s="60">
        <v>6</v>
      </c>
      <c r="E358" s="60">
        <v>1.3303769401330399E-2</v>
      </c>
      <c r="F358" s="60">
        <v>6</v>
      </c>
      <c r="G358" s="60">
        <v>1.3043478260869599E-2</v>
      </c>
      <c r="H358" s="60">
        <v>0</v>
      </c>
      <c r="I358" s="60">
        <v>0</v>
      </c>
    </row>
    <row r="359" spans="1:9">
      <c r="A359" s="60" t="s">
        <v>824</v>
      </c>
      <c r="B359" s="60" t="s">
        <v>275</v>
      </c>
      <c r="C359" s="60" t="s">
        <v>411</v>
      </c>
      <c r="D359" s="60">
        <v>42</v>
      </c>
      <c r="E359" s="60">
        <v>8.4558083350110697E-3</v>
      </c>
      <c r="F359" s="60">
        <v>42</v>
      </c>
      <c r="G359" s="60">
        <v>9.2449922958397508E-3</v>
      </c>
      <c r="H359" s="60">
        <v>0</v>
      </c>
      <c r="I359" s="60">
        <v>0</v>
      </c>
    </row>
    <row r="360" spans="1:9">
      <c r="A360" s="60" t="s">
        <v>818</v>
      </c>
      <c r="B360" s="60" t="s">
        <v>262</v>
      </c>
      <c r="C360" s="60" t="s">
        <v>415</v>
      </c>
      <c r="D360" s="60">
        <v>1</v>
      </c>
      <c r="E360" s="60">
        <v>9.46969696969697E-4</v>
      </c>
      <c r="F360" s="60">
        <v>1</v>
      </c>
      <c r="G360" s="60">
        <v>9.4786729857819897E-4</v>
      </c>
      <c r="H360" s="60">
        <v>0</v>
      </c>
      <c r="I360" s="60">
        <v>0</v>
      </c>
    </row>
    <row r="361" spans="1:9">
      <c r="A361" s="60" t="s">
        <v>818</v>
      </c>
      <c r="B361" s="60" t="s">
        <v>262</v>
      </c>
      <c r="C361" s="60" t="s">
        <v>411</v>
      </c>
      <c r="D361" s="60">
        <v>11</v>
      </c>
      <c r="E361" s="60">
        <v>1.0416666666666701E-2</v>
      </c>
      <c r="F361" s="60">
        <v>11</v>
      </c>
      <c r="G361" s="60">
        <v>1.04265402843602E-2</v>
      </c>
      <c r="H361" s="60">
        <v>0</v>
      </c>
      <c r="I361" s="60">
        <v>0</v>
      </c>
    </row>
    <row r="362" spans="1:9">
      <c r="A362" s="60" t="s">
        <v>835</v>
      </c>
      <c r="B362" s="60" t="s">
        <v>215</v>
      </c>
      <c r="C362" s="60" t="s">
        <v>409</v>
      </c>
      <c r="D362" s="60">
        <v>1</v>
      </c>
      <c r="E362" s="60">
        <v>2.5000000000000001E-2</v>
      </c>
      <c r="F362" s="60">
        <v>1</v>
      </c>
      <c r="G362" s="60">
        <v>2.5000000000000001E-2</v>
      </c>
      <c r="H362" s="60">
        <v>0</v>
      </c>
      <c r="I362" s="60">
        <v>0</v>
      </c>
    </row>
    <row r="363" spans="1:9">
      <c r="A363" s="60" t="s">
        <v>835</v>
      </c>
      <c r="B363" s="60" t="s">
        <v>215</v>
      </c>
      <c r="C363" s="60" t="s">
        <v>412</v>
      </c>
      <c r="D363" s="60">
        <v>32</v>
      </c>
      <c r="E363" s="60">
        <v>0.8</v>
      </c>
      <c r="F363" s="60">
        <v>32</v>
      </c>
      <c r="G363" s="60">
        <v>0.8</v>
      </c>
      <c r="H363" s="60">
        <v>0</v>
      </c>
      <c r="I363" s="60">
        <v>0</v>
      </c>
    </row>
    <row r="364" spans="1:9">
      <c r="A364" s="60" t="s">
        <v>835</v>
      </c>
      <c r="B364" s="60" t="s">
        <v>215</v>
      </c>
      <c r="C364" s="60" t="s">
        <v>410</v>
      </c>
      <c r="D364" s="60">
        <v>3</v>
      </c>
      <c r="E364" s="60">
        <v>7.4999999999999997E-2</v>
      </c>
      <c r="F364" s="60">
        <v>3</v>
      </c>
      <c r="G364" s="60">
        <v>7.4999999999999997E-2</v>
      </c>
      <c r="H364" s="60">
        <v>0</v>
      </c>
      <c r="I364" s="60">
        <v>0</v>
      </c>
    </row>
    <row r="365" spans="1:9">
      <c r="A365" s="60" t="s">
        <v>835</v>
      </c>
      <c r="B365" s="60" t="s">
        <v>215</v>
      </c>
      <c r="C365" s="60" t="s">
        <v>414</v>
      </c>
      <c r="D365" s="60">
        <v>4</v>
      </c>
      <c r="E365" s="60">
        <v>0.1</v>
      </c>
      <c r="F365" s="60">
        <v>4</v>
      </c>
      <c r="G365" s="60">
        <v>0.1</v>
      </c>
      <c r="H365" s="60">
        <v>0</v>
      </c>
      <c r="I365" s="60">
        <v>0</v>
      </c>
    </row>
    <row r="366" spans="1:9">
      <c r="A366" s="60" t="s">
        <v>825</v>
      </c>
      <c r="B366" s="60" t="s">
        <v>189</v>
      </c>
      <c r="C366" s="60" t="s">
        <v>411</v>
      </c>
      <c r="D366" s="60">
        <v>12</v>
      </c>
      <c r="E366" s="60">
        <v>1.8633540372670801E-2</v>
      </c>
      <c r="F366" s="60">
        <v>12</v>
      </c>
      <c r="G366" s="60">
        <v>1.90174326465927E-2</v>
      </c>
      <c r="H366" s="60">
        <v>0</v>
      </c>
      <c r="I366" s="60">
        <v>0</v>
      </c>
    </row>
    <row r="367" spans="1:9">
      <c r="A367" s="60" t="s">
        <v>836</v>
      </c>
      <c r="B367" s="60" t="s">
        <v>222</v>
      </c>
      <c r="C367" s="60" t="s">
        <v>409</v>
      </c>
      <c r="D367" s="60">
        <v>1</v>
      </c>
      <c r="E367" s="60">
        <v>2.1276595744680899E-2</v>
      </c>
      <c r="F367" s="60">
        <v>1</v>
      </c>
      <c r="G367" s="60">
        <v>2.1739130434782601E-2</v>
      </c>
      <c r="H367" s="60">
        <v>0</v>
      </c>
      <c r="I367" s="60">
        <v>0</v>
      </c>
    </row>
    <row r="368" spans="1:9">
      <c r="A368" s="60" t="s">
        <v>836</v>
      </c>
      <c r="B368" s="60" t="s">
        <v>222</v>
      </c>
      <c r="C368" s="60" t="s">
        <v>412</v>
      </c>
      <c r="D368" s="60">
        <v>7</v>
      </c>
      <c r="E368" s="60">
        <v>0.14893617021276601</v>
      </c>
      <c r="F368" s="60">
        <v>7</v>
      </c>
      <c r="G368" s="60">
        <v>0.15217391304347799</v>
      </c>
      <c r="H368" s="60">
        <v>0</v>
      </c>
      <c r="I368" s="60">
        <v>0</v>
      </c>
    </row>
    <row r="369" spans="1:9">
      <c r="A369" s="60" t="s">
        <v>836</v>
      </c>
      <c r="B369" s="60" t="s">
        <v>222</v>
      </c>
      <c r="C369" s="60" t="s">
        <v>414</v>
      </c>
      <c r="D369" s="60">
        <v>5</v>
      </c>
      <c r="E369" s="60">
        <v>0.10638297872340401</v>
      </c>
      <c r="F369" s="60">
        <v>5</v>
      </c>
      <c r="G369" s="60">
        <v>0.108695652173913</v>
      </c>
      <c r="H369" s="60">
        <v>0</v>
      </c>
      <c r="I369" s="60">
        <v>0</v>
      </c>
    </row>
    <row r="370" spans="1:9">
      <c r="A370" s="60" t="s">
        <v>836</v>
      </c>
      <c r="B370" s="60" t="s">
        <v>222</v>
      </c>
      <c r="C370" s="60" t="s">
        <v>407</v>
      </c>
      <c r="D370" s="60">
        <v>1</v>
      </c>
      <c r="E370" s="60">
        <v>2.1276595744680899E-2</v>
      </c>
      <c r="F370" s="60">
        <v>1</v>
      </c>
      <c r="G370" s="60">
        <v>2.1739130434782601E-2</v>
      </c>
      <c r="H370" s="60">
        <v>0</v>
      </c>
      <c r="I370" s="60">
        <v>0</v>
      </c>
    </row>
    <row r="371" spans="1:9">
      <c r="A371" s="60" t="s">
        <v>833</v>
      </c>
      <c r="B371" s="60" t="s">
        <v>254</v>
      </c>
      <c r="C371" s="60" t="s">
        <v>409</v>
      </c>
      <c r="D371" s="60">
        <v>20</v>
      </c>
      <c r="E371" s="60">
        <v>3.4965034965035002E-2</v>
      </c>
      <c r="F371" s="60">
        <v>20</v>
      </c>
      <c r="G371" s="60">
        <v>3.3500837520938E-2</v>
      </c>
      <c r="H371" s="60">
        <v>0</v>
      </c>
      <c r="I371" s="60">
        <v>0</v>
      </c>
    </row>
    <row r="372" spans="1:9">
      <c r="A372" s="60" t="s">
        <v>833</v>
      </c>
      <c r="B372" s="60" t="s">
        <v>254</v>
      </c>
      <c r="C372" s="60" t="s">
        <v>414</v>
      </c>
      <c r="D372" s="60">
        <v>48</v>
      </c>
      <c r="E372" s="60">
        <v>8.3916083916083906E-2</v>
      </c>
      <c r="F372" s="60">
        <v>48</v>
      </c>
      <c r="G372" s="60">
        <v>8.0402010050251299E-2</v>
      </c>
      <c r="H372" s="60">
        <v>0</v>
      </c>
      <c r="I372" s="60">
        <v>0</v>
      </c>
    </row>
    <row r="373" spans="1:9">
      <c r="A373" s="60" t="s">
        <v>833</v>
      </c>
      <c r="B373" s="60" t="s">
        <v>254</v>
      </c>
      <c r="C373" s="60" t="s">
        <v>407</v>
      </c>
      <c r="D373" s="60">
        <v>35</v>
      </c>
      <c r="E373" s="60">
        <v>6.1188811188811199E-2</v>
      </c>
      <c r="F373" s="60">
        <v>35</v>
      </c>
      <c r="G373" s="60">
        <v>5.8626465661641501E-2</v>
      </c>
      <c r="H373" s="60">
        <v>0</v>
      </c>
      <c r="I373" s="60">
        <v>0</v>
      </c>
    </row>
    <row r="374" spans="1:9">
      <c r="A374" s="60" t="s">
        <v>830</v>
      </c>
      <c r="B374" s="60" t="s">
        <v>276</v>
      </c>
      <c r="C374" s="60" t="s">
        <v>413</v>
      </c>
      <c r="D374" s="60">
        <v>1</v>
      </c>
      <c r="E374" s="60">
        <v>4.1701417848206799E-4</v>
      </c>
      <c r="F374" s="60">
        <v>1</v>
      </c>
      <c r="G374" s="60">
        <v>5.9808612440191396E-4</v>
      </c>
      <c r="H374" s="60">
        <v>0</v>
      </c>
      <c r="I374" s="60">
        <v>0</v>
      </c>
    </row>
    <row r="375" spans="1:9">
      <c r="A375" s="60" t="s">
        <v>830</v>
      </c>
      <c r="B375" s="60" t="s">
        <v>276</v>
      </c>
      <c r="C375" s="60" t="s">
        <v>411</v>
      </c>
      <c r="D375" s="60">
        <v>39</v>
      </c>
      <c r="E375" s="60">
        <v>1.62635529608007E-2</v>
      </c>
      <c r="F375" s="60">
        <v>39</v>
      </c>
      <c r="G375" s="60">
        <v>2.33253588516746E-2</v>
      </c>
      <c r="H375" s="60">
        <v>0</v>
      </c>
      <c r="I375" s="60">
        <v>0</v>
      </c>
    </row>
    <row r="376" spans="1:9">
      <c r="A376" s="60" t="s">
        <v>714</v>
      </c>
      <c r="B376" s="60" t="s">
        <v>223</v>
      </c>
      <c r="C376" s="60" t="s">
        <v>409</v>
      </c>
      <c r="D376" s="60">
        <v>7</v>
      </c>
      <c r="E376" s="60">
        <v>9.2105263157894704E-2</v>
      </c>
      <c r="F376" s="60">
        <v>7</v>
      </c>
      <c r="G376" s="60">
        <v>8.3333333333333301E-2</v>
      </c>
      <c r="H376" s="60">
        <v>0</v>
      </c>
      <c r="I376" s="60">
        <v>0</v>
      </c>
    </row>
    <row r="377" spans="1:9">
      <c r="A377" s="60" t="s">
        <v>714</v>
      </c>
      <c r="B377" s="60" t="s">
        <v>223</v>
      </c>
      <c r="C377" s="60" t="s">
        <v>412</v>
      </c>
      <c r="D377" s="60">
        <v>9</v>
      </c>
      <c r="E377" s="60">
        <v>0.118421052631579</v>
      </c>
      <c r="F377" s="60">
        <v>9</v>
      </c>
      <c r="G377" s="60">
        <v>0.107142857142857</v>
      </c>
      <c r="H377" s="60">
        <v>0</v>
      </c>
      <c r="I377" s="60">
        <v>0</v>
      </c>
    </row>
    <row r="378" spans="1:9">
      <c r="A378" s="60" t="s">
        <v>714</v>
      </c>
      <c r="B378" s="60" t="s">
        <v>223</v>
      </c>
      <c r="C378" s="60" t="s">
        <v>414</v>
      </c>
      <c r="D378" s="60">
        <v>8</v>
      </c>
      <c r="E378" s="60">
        <v>0.105263157894737</v>
      </c>
      <c r="F378" s="60">
        <v>8</v>
      </c>
      <c r="G378" s="60">
        <v>9.5238095238095205E-2</v>
      </c>
      <c r="H378" s="60">
        <v>0</v>
      </c>
      <c r="I378" s="60">
        <v>0</v>
      </c>
    </row>
    <row r="379" spans="1:9">
      <c r="A379" s="60" t="s">
        <v>837</v>
      </c>
      <c r="B379" s="60" t="s">
        <v>202</v>
      </c>
      <c r="C379" s="60" t="s">
        <v>414</v>
      </c>
      <c r="D379" s="60">
        <v>16</v>
      </c>
      <c r="E379" s="60">
        <v>0.33333333333333298</v>
      </c>
      <c r="F379" s="60">
        <v>16</v>
      </c>
      <c r="G379" s="60">
        <v>0.34782608695652201</v>
      </c>
      <c r="H379" s="60">
        <v>0</v>
      </c>
      <c r="I379" s="60">
        <v>0</v>
      </c>
    </row>
    <row r="380" spans="1:9">
      <c r="A380" s="60" t="s">
        <v>837</v>
      </c>
      <c r="B380" s="60" t="s">
        <v>202</v>
      </c>
      <c r="C380" s="60" t="s">
        <v>411</v>
      </c>
      <c r="D380" s="60">
        <v>3</v>
      </c>
      <c r="E380" s="60">
        <v>6.25E-2</v>
      </c>
      <c r="F380" s="60">
        <v>3</v>
      </c>
      <c r="G380" s="60">
        <v>6.5217391304347797E-2</v>
      </c>
      <c r="H380" s="60">
        <v>0</v>
      </c>
      <c r="I380" s="60">
        <v>0</v>
      </c>
    </row>
    <row r="381" spans="1:9">
      <c r="A381" s="60" t="s">
        <v>831</v>
      </c>
      <c r="B381" s="60" t="s">
        <v>162</v>
      </c>
      <c r="C381" s="60" t="s">
        <v>409</v>
      </c>
      <c r="D381" s="60">
        <v>24</v>
      </c>
      <c r="E381" s="60">
        <v>9.4562647754137096E-3</v>
      </c>
      <c r="F381" s="60">
        <v>24</v>
      </c>
      <c r="G381" s="60">
        <v>9.6346848655158596E-3</v>
      </c>
      <c r="H381" s="60">
        <v>0</v>
      </c>
      <c r="I381" s="60">
        <v>0</v>
      </c>
    </row>
    <row r="382" spans="1:9">
      <c r="A382" s="60" t="s">
        <v>831</v>
      </c>
      <c r="B382" s="60" t="s">
        <v>162</v>
      </c>
      <c r="C382" s="60" t="s">
        <v>408</v>
      </c>
      <c r="D382" s="60">
        <v>7</v>
      </c>
      <c r="E382" s="60">
        <v>2.75807722616233E-3</v>
      </c>
      <c r="F382" s="60">
        <v>7</v>
      </c>
      <c r="G382" s="60">
        <v>2.8101164191087899E-3</v>
      </c>
      <c r="H382" s="60">
        <v>0</v>
      </c>
      <c r="I382" s="60">
        <v>0</v>
      </c>
    </row>
    <row r="383" spans="1:9">
      <c r="A383" s="60" t="s">
        <v>831</v>
      </c>
      <c r="B383" s="60" t="s">
        <v>162</v>
      </c>
      <c r="C383" s="60" t="s">
        <v>414</v>
      </c>
      <c r="D383" s="60">
        <v>3</v>
      </c>
      <c r="E383" s="60">
        <v>1.18203309692671E-3</v>
      </c>
      <c r="F383" s="60">
        <v>3</v>
      </c>
      <c r="G383" s="60">
        <v>1.2043356081894801E-3</v>
      </c>
      <c r="H383" s="60">
        <v>0</v>
      </c>
      <c r="I383" s="60">
        <v>0</v>
      </c>
    </row>
    <row r="384" spans="1:9">
      <c r="A384" s="60" t="s">
        <v>823</v>
      </c>
      <c r="B384" s="60" t="s">
        <v>205</v>
      </c>
      <c r="C384" s="60" t="s">
        <v>409</v>
      </c>
      <c r="D384" s="60">
        <v>4</v>
      </c>
      <c r="E384" s="60">
        <v>4.3336944745395404E-3</v>
      </c>
      <c r="F384" s="60">
        <v>4</v>
      </c>
      <c r="G384" s="60">
        <v>4.3763676148796497E-3</v>
      </c>
      <c r="H384" s="60">
        <v>0</v>
      </c>
      <c r="I384" s="60">
        <v>0</v>
      </c>
    </row>
    <row r="385" spans="1:9">
      <c r="A385" s="60" t="s">
        <v>823</v>
      </c>
      <c r="B385" s="60" t="s">
        <v>205</v>
      </c>
      <c r="C385" s="60" t="s">
        <v>415</v>
      </c>
      <c r="D385" s="60">
        <v>3</v>
      </c>
      <c r="E385" s="60">
        <v>3.2502708559046601E-3</v>
      </c>
      <c r="F385" s="60">
        <v>3</v>
      </c>
      <c r="G385" s="60">
        <v>3.2822757111597399E-3</v>
      </c>
      <c r="H385" s="60">
        <v>0</v>
      </c>
      <c r="I385" s="60">
        <v>0</v>
      </c>
    </row>
    <row r="386" spans="1:9">
      <c r="A386" s="60" t="s">
        <v>823</v>
      </c>
      <c r="B386" s="60" t="s">
        <v>205</v>
      </c>
      <c r="C386" s="60" t="s">
        <v>411</v>
      </c>
      <c r="D386" s="60">
        <v>4</v>
      </c>
      <c r="E386" s="60">
        <v>4.3336944745395404E-3</v>
      </c>
      <c r="F386" s="60">
        <v>4</v>
      </c>
      <c r="G386" s="60">
        <v>4.3763676148796497E-3</v>
      </c>
      <c r="H386" s="60">
        <v>0</v>
      </c>
      <c r="I386" s="60">
        <v>0</v>
      </c>
    </row>
    <row r="387" spans="1:9">
      <c r="A387" s="60" t="s">
        <v>713</v>
      </c>
      <c r="B387" s="60" t="s">
        <v>265</v>
      </c>
      <c r="C387" s="60" t="s">
        <v>407</v>
      </c>
      <c r="D387" s="60">
        <v>1</v>
      </c>
      <c r="E387" s="60">
        <v>1.64203612479475E-3</v>
      </c>
      <c r="F387" s="60">
        <v>1</v>
      </c>
      <c r="G387" s="60">
        <v>1.7035775127768301E-3</v>
      </c>
      <c r="H387" s="60">
        <v>0</v>
      </c>
      <c r="I387" s="60">
        <v>0</v>
      </c>
    </row>
    <row r="388" spans="1:9">
      <c r="A388" s="60" t="s">
        <v>620</v>
      </c>
      <c r="B388" s="60" t="s">
        <v>273</v>
      </c>
      <c r="C388" s="60" t="s">
        <v>407</v>
      </c>
      <c r="D388" s="60">
        <v>45</v>
      </c>
      <c r="E388" s="60">
        <v>1.2569832402234599E-2</v>
      </c>
      <c r="F388" s="60">
        <v>45</v>
      </c>
      <c r="G388" s="60">
        <v>1.2737050665157099E-2</v>
      </c>
      <c r="H388" s="60">
        <v>0</v>
      </c>
      <c r="I388" s="60">
        <v>0</v>
      </c>
    </row>
    <row r="389" spans="1:9">
      <c r="A389" s="60" t="s">
        <v>621</v>
      </c>
      <c r="B389" s="60" t="s">
        <v>216</v>
      </c>
      <c r="C389" s="60" t="s">
        <v>409</v>
      </c>
      <c r="D389" s="60">
        <v>4</v>
      </c>
      <c r="E389" s="60">
        <v>1.1527377521613799E-2</v>
      </c>
      <c r="F389" s="60">
        <v>4</v>
      </c>
      <c r="G389" s="60">
        <v>1.1695906432748499E-2</v>
      </c>
      <c r="H389" s="60">
        <v>0</v>
      </c>
      <c r="I389" s="60">
        <v>0</v>
      </c>
    </row>
    <row r="390" spans="1:9">
      <c r="A390" s="60" t="s">
        <v>621</v>
      </c>
      <c r="B390" s="60" t="s">
        <v>216</v>
      </c>
      <c r="C390" s="60" t="s">
        <v>407</v>
      </c>
      <c r="D390" s="60">
        <v>8</v>
      </c>
      <c r="E390" s="60">
        <v>2.3054755043227699E-2</v>
      </c>
      <c r="F390" s="60">
        <v>8</v>
      </c>
      <c r="G390" s="60">
        <v>2.3391812865497099E-2</v>
      </c>
      <c r="H390" s="60">
        <v>0</v>
      </c>
      <c r="I390" s="60">
        <v>0</v>
      </c>
    </row>
    <row r="391" spans="1:9">
      <c r="A391" s="60" t="s">
        <v>621</v>
      </c>
      <c r="B391" s="60" t="s">
        <v>216</v>
      </c>
      <c r="C391" s="60" t="s">
        <v>411</v>
      </c>
      <c r="D391" s="60">
        <v>4</v>
      </c>
      <c r="E391" s="60">
        <v>1.1527377521613799E-2</v>
      </c>
      <c r="F391" s="60">
        <v>4</v>
      </c>
      <c r="G391" s="60">
        <v>1.1695906432748499E-2</v>
      </c>
      <c r="H391" s="60">
        <v>0</v>
      </c>
      <c r="I391" s="60">
        <v>0</v>
      </c>
    </row>
    <row r="392" spans="1:9">
      <c r="A392" s="60" t="s">
        <v>622</v>
      </c>
      <c r="B392" s="60" t="s">
        <v>277</v>
      </c>
      <c r="C392" s="60" t="s">
        <v>415</v>
      </c>
      <c r="D392" s="60">
        <v>14</v>
      </c>
      <c r="E392" s="60">
        <v>2.7381185214160001E-3</v>
      </c>
      <c r="F392" s="60">
        <v>14</v>
      </c>
      <c r="G392" s="60">
        <v>2.7564481197086001E-3</v>
      </c>
      <c r="H392" s="60">
        <v>0</v>
      </c>
      <c r="I392" s="60">
        <v>0</v>
      </c>
    </row>
    <row r="393" spans="1:9">
      <c r="A393" s="60" t="s">
        <v>623</v>
      </c>
      <c r="B393" s="60" t="s">
        <v>272</v>
      </c>
      <c r="C393" s="60" t="s">
        <v>412</v>
      </c>
      <c r="D393" s="60">
        <v>12</v>
      </c>
      <c r="E393" s="60">
        <v>1.79640718562874E-2</v>
      </c>
      <c r="F393" s="60">
        <v>12</v>
      </c>
      <c r="G393" s="60">
        <v>1.8320610687022901E-2</v>
      </c>
      <c r="H393" s="60">
        <v>0</v>
      </c>
      <c r="I393" s="60">
        <v>0</v>
      </c>
    </row>
    <row r="394" spans="1:9">
      <c r="A394" s="60" t="s">
        <v>623</v>
      </c>
      <c r="B394" s="60" t="s">
        <v>272</v>
      </c>
      <c r="C394" s="60" t="s">
        <v>408</v>
      </c>
      <c r="D394" s="60">
        <v>1</v>
      </c>
      <c r="E394" s="60">
        <v>1.49700598802395E-3</v>
      </c>
      <c r="F394" s="60">
        <v>1</v>
      </c>
      <c r="G394" s="60">
        <v>1.5267175572519099E-3</v>
      </c>
      <c r="H394" s="60">
        <v>0</v>
      </c>
      <c r="I394" s="60">
        <v>0</v>
      </c>
    </row>
    <row r="395" spans="1:9">
      <c r="A395" s="60" t="s">
        <v>624</v>
      </c>
      <c r="B395" s="60" t="s">
        <v>185</v>
      </c>
      <c r="C395" s="60" t="s">
        <v>410</v>
      </c>
      <c r="D395" s="60">
        <v>13</v>
      </c>
      <c r="E395" s="60">
        <v>3.6011080332410003E-2</v>
      </c>
      <c r="F395" s="60">
        <v>13</v>
      </c>
      <c r="G395" s="60">
        <v>3.64145658263305E-2</v>
      </c>
      <c r="H395" s="60">
        <v>0</v>
      </c>
      <c r="I395" s="60">
        <v>0</v>
      </c>
    </row>
    <row r="396" spans="1:9">
      <c r="A396" s="60" t="s">
        <v>624</v>
      </c>
      <c r="B396" s="60" t="s">
        <v>185</v>
      </c>
      <c r="C396" s="60" t="s">
        <v>407</v>
      </c>
      <c r="D396" s="60">
        <v>2</v>
      </c>
      <c r="E396" s="60">
        <v>5.5401662049861496E-3</v>
      </c>
      <c r="F396" s="60">
        <v>2</v>
      </c>
      <c r="G396" s="60">
        <v>5.60224089635854E-3</v>
      </c>
      <c r="H396" s="60">
        <v>0</v>
      </c>
      <c r="I396" s="60">
        <v>0</v>
      </c>
    </row>
    <row r="397" spans="1:9">
      <c r="A397" s="60" t="s">
        <v>624</v>
      </c>
      <c r="B397" s="60" t="s">
        <v>185</v>
      </c>
      <c r="C397" s="60" t="s">
        <v>411</v>
      </c>
      <c r="D397" s="60">
        <v>18</v>
      </c>
      <c r="E397" s="60">
        <v>4.98614958448753E-2</v>
      </c>
      <c r="F397" s="60">
        <v>18</v>
      </c>
      <c r="G397" s="60">
        <v>5.0420168067226899E-2</v>
      </c>
      <c r="H397" s="60">
        <v>0</v>
      </c>
      <c r="I397" s="60">
        <v>0</v>
      </c>
    </row>
    <row r="398" spans="1:9">
      <c r="A398" s="60" t="s">
        <v>629</v>
      </c>
      <c r="B398" s="60" t="s">
        <v>240</v>
      </c>
      <c r="C398" s="60" t="s">
        <v>409</v>
      </c>
      <c r="D398" s="60">
        <v>12</v>
      </c>
      <c r="E398" s="60">
        <v>1.92616372391653E-2</v>
      </c>
      <c r="F398" s="60">
        <v>12</v>
      </c>
      <c r="G398" s="60">
        <v>1.8045112781954899E-2</v>
      </c>
      <c r="H398" s="60">
        <v>0</v>
      </c>
      <c r="I398" s="60">
        <v>0</v>
      </c>
    </row>
    <row r="399" spans="1:9">
      <c r="A399" s="60" t="s">
        <v>629</v>
      </c>
      <c r="B399" s="60" t="s">
        <v>240</v>
      </c>
      <c r="C399" s="60" t="s">
        <v>410</v>
      </c>
      <c r="D399" s="60">
        <v>51</v>
      </c>
      <c r="E399" s="60">
        <v>8.1861958266452706E-2</v>
      </c>
      <c r="F399" s="60">
        <v>51</v>
      </c>
      <c r="G399" s="60">
        <v>7.6691729323308297E-2</v>
      </c>
      <c r="H399" s="60">
        <v>0</v>
      </c>
      <c r="I399" s="60">
        <v>0</v>
      </c>
    </row>
    <row r="400" spans="1:9">
      <c r="A400" s="60" t="s">
        <v>629</v>
      </c>
      <c r="B400" s="60" t="s">
        <v>240</v>
      </c>
      <c r="C400" s="60" t="s">
        <v>411</v>
      </c>
      <c r="D400" s="60">
        <v>32</v>
      </c>
      <c r="E400" s="60">
        <v>5.1364365971107502E-2</v>
      </c>
      <c r="F400" s="60">
        <v>32</v>
      </c>
      <c r="G400" s="60">
        <v>4.8120300751879702E-2</v>
      </c>
      <c r="H400" s="60">
        <v>0</v>
      </c>
      <c r="I400" s="60">
        <v>0</v>
      </c>
    </row>
    <row r="401" spans="1:9">
      <c r="A401" s="60" t="s">
        <v>630</v>
      </c>
      <c r="B401" s="60" t="s">
        <v>246</v>
      </c>
      <c r="C401" s="60" t="s">
        <v>408</v>
      </c>
      <c r="D401" s="60">
        <v>6</v>
      </c>
      <c r="E401" s="60">
        <v>4.6875E-2</v>
      </c>
      <c r="F401" s="60">
        <v>6</v>
      </c>
      <c r="G401" s="60">
        <v>4.6875E-2</v>
      </c>
      <c r="H401" s="60">
        <v>0</v>
      </c>
      <c r="I401" s="60">
        <v>0</v>
      </c>
    </row>
    <row r="402" spans="1:9">
      <c r="A402" s="60" t="s">
        <v>630</v>
      </c>
      <c r="B402" s="60" t="s">
        <v>246</v>
      </c>
      <c r="C402" s="60" t="s">
        <v>410</v>
      </c>
      <c r="D402" s="60">
        <v>46</v>
      </c>
      <c r="E402" s="60">
        <v>0.359375</v>
      </c>
      <c r="F402" s="60">
        <v>46</v>
      </c>
      <c r="G402" s="60">
        <v>0.359375</v>
      </c>
      <c r="H402" s="60">
        <v>0</v>
      </c>
      <c r="I402" s="60">
        <v>0</v>
      </c>
    </row>
    <row r="403" spans="1:9">
      <c r="A403" s="60" t="s">
        <v>630</v>
      </c>
      <c r="B403" s="60" t="s">
        <v>246</v>
      </c>
      <c r="C403" s="60" t="s">
        <v>414</v>
      </c>
      <c r="D403" s="60">
        <v>25</v>
      </c>
      <c r="E403" s="60">
        <v>0.1953125</v>
      </c>
      <c r="F403" s="60">
        <v>25</v>
      </c>
      <c r="G403" s="60">
        <v>0.1953125</v>
      </c>
      <c r="H403" s="60">
        <v>0</v>
      </c>
      <c r="I403" s="60">
        <v>0</v>
      </c>
    </row>
    <row r="404" spans="1:9">
      <c r="A404" s="60" t="s">
        <v>630</v>
      </c>
      <c r="B404" s="60" t="s">
        <v>246</v>
      </c>
      <c r="C404" s="60" t="s">
        <v>407</v>
      </c>
      <c r="D404" s="60">
        <v>2</v>
      </c>
      <c r="E404" s="60">
        <v>1.5625E-2</v>
      </c>
      <c r="F404" s="60">
        <v>2</v>
      </c>
      <c r="G404" s="60">
        <v>1.5625E-2</v>
      </c>
      <c r="H404" s="60">
        <v>0</v>
      </c>
      <c r="I404" s="60">
        <v>0</v>
      </c>
    </row>
    <row r="405" spans="1:9">
      <c r="A405" s="60" t="s">
        <v>630</v>
      </c>
      <c r="B405" s="60" t="s">
        <v>246</v>
      </c>
      <c r="C405" s="60" t="s">
        <v>411</v>
      </c>
      <c r="D405" s="60">
        <v>1</v>
      </c>
      <c r="E405" s="60">
        <v>7.8125E-3</v>
      </c>
      <c r="F405" s="60">
        <v>1</v>
      </c>
      <c r="G405" s="60">
        <v>7.8125E-3</v>
      </c>
      <c r="H405" s="60">
        <v>0</v>
      </c>
      <c r="I405" s="60">
        <v>0</v>
      </c>
    </row>
    <row r="406" spans="1:9">
      <c r="A406" s="60" t="s">
        <v>631</v>
      </c>
      <c r="B406" s="60" t="s">
        <v>259</v>
      </c>
      <c r="C406" s="60" t="s">
        <v>412</v>
      </c>
      <c r="D406" s="60">
        <v>5</v>
      </c>
      <c r="E406" s="60">
        <v>0.119047619047619</v>
      </c>
      <c r="F406" s="60">
        <v>5</v>
      </c>
      <c r="G406" s="60">
        <v>0.116279069767442</v>
      </c>
      <c r="H406" s="60">
        <v>0</v>
      </c>
      <c r="I406" s="60">
        <v>0</v>
      </c>
    </row>
    <row r="407" spans="1:9">
      <c r="A407" s="60" t="s">
        <v>631</v>
      </c>
      <c r="B407" s="60" t="s">
        <v>259</v>
      </c>
      <c r="C407" s="60" t="s">
        <v>410</v>
      </c>
      <c r="D407" s="60">
        <v>1</v>
      </c>
      <c r="E407" s="60">
        <v>2.3809523809523801E-2</v>
      </c>
      <c r="F407" s="60">
        <v>1</v>
      </c>
      <c r="G407" s="60">
        <v>2.32558139534884E-2</v>
      </c>
      <c r="H407" s="60">
        <v>0</v>
      </c>
      <c r="I407" s="60">
        <v>0</v>
      </c>
    </row>
    <row r="408" spans="1:9">
      <c r="A408" s="60" t="s">
        <v>632</v>
      </c>
      <c r="B408" s="60" t="s">
        <v>241</v>
      </c>
      <c r="C408" s="60" t="s">
        <v>414</v>
      </c>
      <c r="D408" s="60">
        <v>6</v>
      </c>
      <c r="E408" s="60">
        <v>0.10344827586206901</v>
      </c>
      <c r="F408" s="60">
        <v>6</v>
      </c>
      <c r="G408" s="60">
        <v>9.8360655737704902E-2</v>
      </c>
      <c r="H408" s="60">
        <v>0</v>
      </c>
      <c r="I408" s="60">
        <v>0</v>
      </c>
    </row>
    <row r="409" spans="1:9">
      <c r="A409" s="60" t="s">
        <v>633</v>
      </c>
      <c r="B409" s="60" t="s">
        <v>224</v>
      </c>
      <c r="C409" s="60" t="s">
        <v>408</v>
      </c>
      <c r="D409" s="60">
        <v>2</v>
      </c>
      <c r="E409" s="60">
        <v>9.9009900990098994E-3</v>
      </c>
      <c r="F409" s="60">
        <v>2</v>
      </c>
      <c r="G409" s="60">
        <v>9.3023255813953504E-3</v>
      </c>
      <c r="H409" s="60">
        <v>0</v>
      </c>
      <c r="I409" s="60">
        <v>0</v>
      </c>
    </row>
    <row r="410" spans="1:9">
      <c r="A410" s="60" t="s">
        <v>709</v>
      </c>
      <c r="B410" s="60" t="s">
        <v>169</v>
      </c>
      <c r="C410" s="60" t="s">
        <v>411</v>
      </c>
      <c r="D410" s="60">
        <v>12</v>
      </c>
      <c r="E410" s="60">
        <v>7.7821011673151804E-3</v>
      </c>
      <c r="F410" s="60">
        <v>12</v>
      </c>
      <c r="G410" s="60">
        <v>8.0482897384305807E-3</v>
      </c>
      <c r="H410" s="60">
        <v>0</v>
      </c>
      <c r="I410" s="60">
        <v>0</v>
      </c>
    </row>
    <row r="411" spans="1:9">
      <c r="A411" s="60" t="s">
        <v>634</v>
      </c>
      <c r="B411" s="60" t="s">
        <v>180</v>
      </c>
      <c r="C411" s="60" t="s">
        <v>409</v>
      </c>
      <c r="D411" s="60">
        <v>134</v>
      </c>
      <c r="E411" s="60">
        <v>2.2820163487738399E-2</v>
      </c>
      <c r="F411" s="60">
        <v>134</v>
      </c>
      <c r="G411" s="60">
        <v>2.47323735695829E-2</v>
      </c>
      <c r="H411" s="60">
        <v>0</v>
      </c>
      <c r="I411" s="60">
        <v>0</v>
      </c>
    </row>
    <row r="412" spans="1:9">
      <c r="A412" s="60" t="s">
        <v>634</v>
      </c>
      <c r="B412" s="60" t="s">
        <v>180</v>
      </c>
      <c r="C412" s="60" t="s">
        <v>411</v>
      </c>
      <c r="D412" s="60">
        <v>265</v>
      </c>
      <c r="E412" s="60">
        <v>4.5129427792915497E-2</v>
      </c>
      <c r="F412" s="60">
        <v>265</v>
      </c>
      <c r="G412" s="60">
        <v>4.8911037283130301E-2</v>
      </c>
      <c r="H412" s="60">
        <v>0</v>
      </c>
      <c r="I412" s="60">
        <v>0</v>
      </c>
    </row>
    <row r="413" spans="1:9">
      <c r="A413" s="60" t="s">
        <v>635</v>
      </c>
      <c r="B413" s="60" t="s">
        <v>242</v>
      </c>
      <c r="C413" s="60" t="s">
        <v>412</v>
      </c>
      <c r="D413" s="60">
        <v>1</v>
      </c>
      <c r="E413" s="60">
        <v>0.5</v>
      </c>
      <c r="F413" s="60">
        <v>1</v>
      </c>
      <c r="G413" s="60">
        <v>0.2</v>
      </c>
      <c r="H413" s="60">
        <v>0</v>
      </c>
      <c r="I413" s="60">
        <v>0</v>
      </c>
    </row>
    <row r="414" spans="1:9">
      <c r="A414" s="60" t="s">
        <v>636</v>
      </c>
      <c r="B414" s="60" t="s">
        <v>197</v>
      </c>
      <c r="C414" s="60" t="s">
        <v>409</v>
      </c>
      <c r="D414" s="60">
        <v>13</v>
      </c>
      <c r="E414" s="60">
        <v>8.0246913580246895E-2</v>
      </c>
      <c r="F414" s="60">
        <v>13</v>
      </c>
      <c r="G414" s="60">
        <v>7.9754601226993904E-2</v>
      </c>
      <c r="H414" s="60">
        <v>0</v>
      </c>
      <c r="I414" s="60">
        <v>0</v>
      </c>
    </row>
    <row r="415" spans="1:9">
      <c r="A415" s="60" t="s">
        <v>636</v>
      </c>
      <c r="B415" s="60" t="s">
        <v>197</v>
      </c>
      <c r="C415" s="60" t="s">
        <v>412</v>
      </c>
      <c r="D415" s="60">
        <v>35</v>
      </c>
      <c r="E415" s="60">
        <v>0.21604938271604901</v>
      </c>
      <c r="F415" s="60">
        <v>35</v>
      </c>
      <c r="G415" s="60">
        <v>0.214723926380368</v>
      </c>
      <c r="H415" s="60">
        <v>0</v>
      </c>
      <c r="I415" s="60">
        <v>0</v>
      </c>
    </row>
    <row r="416" spans="1:9">
      <c r="A416" s="60" t="s">
        <v>636</v>
      </c>
      <c r="B416" s="60" t="s">
        <v>197</v>
      </c>
      <c r="C416" s="60" t="s">
        <v>410</v>
      </c>
      <c r="D416" s="60">
        <v>1</v>
      </c>
      <c r="E416" s="60">
        <v>6.17283950617284E-3</v>
      </c>
      <c r="F416" s="60">
        <v>1</v>
      </c>
      <c r="G416" s="60">
        <v>6.13496932515337E-3</v>
      </c>
      <c r="H416" s="60">
        <v>0</v>
      </c>
      <c r="I416" s="60">
        <v>0</v>
      </c>
    </row>
    <row r="417" spans="1:9">
      <c r="A417" s="60" t="s">
        <v>636</v>
      </c>
      <c r="B417" s="60" t="s">
        <v>197</v>
      </c>
      <c r="C417" s="60" t="s">
        <v>413</v>
      </c>
      <c r="D417" s="60">
        <v>2</v>
      </c>
      <c r="E417" s="60">
        <v>1.2345679012345699E-2</v>
      </c>
      <c r="F417" s="60">
        <v>2</v>
      </c>
      <c r="G417" s="60">
        <v>1.22699386503067E-2</v>
      </c>
      <c r="H417" s="60">
        <v>0</v>
      </c>
      <c r="I417" s="60">
        <v>0</v>
      </c>
    </row>
    <row r="418" spans="1:9">
      <c r="A418" s="60" t="s">
        <v>636</v>
      </c>
      <c r="B418" s="60" t="s">
        <v>197</v>
      </c>
      <c r="C418" s="60" t="s">
        <v>414</v>
      </c>
      <c r="D418" s="60">
        <v>41</v>
      </c>
      <c r="E418" s="60">
        <v>0.25308641975308599</v>
      </c>
      <c r="F418" s="60">
        <v>41</v>
      </c>
      <c r="G418" s="60">
        <v>0.251533742331288</v>
      </c>
      <c r="H418" s="60">
        <v>0</v>
      </c>
      <c r="I418" s="60">
        <v>0</v>
      </c>
    </row>
    <row r="419" spans="1:9">
      <c r="A419" s="60" t="s">
        <v>636</v>
      </c>
      <c r="B419" s="60" t="s">
        <v>197</v>
      </c>
      <c r="C419" s="60" t="s">
        <v>407</v>
      </c>
      <c r="D419" s="60">
        <v>1</v>
      </c>
      <c r="E419" s="60">
        <v>6.17283950617284E-3</v>
      </c>
      <c r="F419" s="60">
        <v>1</v>
      </c>
      <c r="G419" s="60">
        <v>6.13496932515337E-3</v>
      </c>
      <c r="H419" s="60">
        <v>0</v>
      </c>
      <c r="I419" s="60">
        <v>0</v>
      </c>
    </row>
    <row r="420" spans="1:9">
      <c r="A420" s="60" t="s">
        <v>638</v>
      </c>
      <c r="B420" s="60" t="s">
        <v>249</v>
      </c>
      <c r="C420" s="60" t="s">
        <v>409</v>
      </c>
      <c r="D420" s="60">
        <v>2</v>
      </c>
      <c r="E420" s="60">
        <v>0.33333333333333298</v>
      </c>
      <c r="F420" s="60">
        <v>2</v>
      </c>
      <c r="G420" s="60">
        <v>0.33333333333333298</v>
      </c>
      <c r="H420" s="60">
        <v>0</v>
      </c>
      <c r="I420" s="60">
        <v>0</v>
      </c>
    </row>
    <row r="421" spans="1:9">
      <c r="A421" s="60" t="s">
        <v>638</v>
      </c>
      <c r="B421" s="60" t="s">
        <v>249</v>
      </c>
      <c r="C421" s="60" t="s">
        <v>412</v>
      </c>
      <c r="D421" s="60">
        <v>1</v>
      </c>
      <c r="E421" s="60">
        <v>0.16666666666666699</v>
      </c>
      <c r="F421" s="60">
        <v>1</v>
      </c>
      <c r="G421" s="60">
        <v>0.16666666666666699</v>
      </c>
      <c r="H421" s="60">
        <v>0</v>
      </c>
      <c r="I421" s="60">
        <v>0</v>
      </c>
    </row>
    <row r="422" spans="1:9">
      <c r="A422" s="60" t="s">
        <v>638</v>
      </c>
      <c r="B422" s="60" t="s">
        <v>249</v>
      </c>
      <c r="C422" s="60" t="s">
        <v>407</v>
      </c>
      <c r="D422" s="60">
        <v>3</v>
      </c>
      <c r="E422" s="60">
        <v>0.5</v>
      </c>
      <c r="F422" s="60">
        <v>3</v>
      </c>
      <c r="G422" s="60">
        <v>0.5</v>
      </c>
      <c r="H422" s="60">
        <v>0</v>
      </c>
      <c r="I422" s="60">
        <v>0</v>
      </c>
    </row>
    <row r="423" spans="1:9">
      <c r="A423" s="60" t="s">
        <v>639</v>
      </c>
      <c r="B423" s="60" t="s">
        <v>181</v>
      </c>
      <c r="C423" s="60" t="s">
        <v>413</v>
      </c>
      <c r="D423" s="60">
        <v>1</v>
      </c>
      <c r="E423" s="60">
        <v>3.1535793125197099E-4</v>
      </c>
      <c r="F423" s="60">
        <v>1</v>
      </c>
      <c r="G423" s="60">
        <v>3.0740854595757798E-4</v>
      </c>
      <c r="H423" s="60">
        <v>0</v>
      </c>
      <c r="I423" s="60">
        <v>0</v>
      </c>
    </row>
    <row r="424" spans="1:9">
      <c r="A424" s="60" t="s">
        <v>640</v>
      </c>
      <c r="B424" s="60" t="s">
        <v>207</v>
      </c>
      <c r="C424" s="60" t="s">
        <v>409</v>
      </c>
      <c r="D424" s="60">
        <v>97</v>
      </c>
      <c r="E424" s="60">
        <v>0.13758865248227001</v>
      </c>
      <c r="F424" s="60">
        <v>97</v>
      </c>
      <c r="G424" s="60">
        <v>0.14119359534206699</v>
      </c>
      <c r="H424" s="60">
        <v>0</v>
      </c>
      <c r="I424" s="60">
        <v>0</v>
      </c>
    </row>
    <row r="425" spans="1:9">
      <c r="A425" s="60" t="s">
        <v>640</v>
      </c>
      <c r="B425" s="60" t="s">
        <v>207</v>
      </c>
      <c r="C425" s="60" t="s">
        <v>410</v>
      </c>
      <c r="D425" s="60">
        <v>66</v>
      </c>
      <c r="E425" s="60">
        <v>9.3617021276595699E-2</v>
      </c>
      <c r="F425" s="60">
        <v>66</v>
      </c>
      <c r="G425" s="60">
        <v>9.6069868995633204E-2</v>
      </c>
      <c r="H425" s="60">
        <v>0</v>
      </c>
      <c r="I425" s="60">
        <v>0</v>
      </c>
    </row>
    <row r="426" spans="1:9">
      <c r="A426" s="60" t="s">
        <v>641</v>
      </c>
      <c r="B426" s="60" t="s">
        <v>210</v>
      </c>
      <c r="C426" s="60" t="s">
        <v>414</v>
      </c>
      <c r="D426" s="60">
        <v>511</v>
      </c>
      <c r="E426" s="60">
        <v>0.20688259109311699</v>
      </c>
      <c r="F426" s="60">
        <v>511</v>
      </c>
      <c r="G426" s="60">
        <v>0.20688259109311699</v>
      </c>
      <c r="H426" s="60">
        <v>0</v>
      </c>
      <c r="I426" s="60">
        <v>0</v>
      </c>
    </row>
    <row r="427" spans="1:9">
      <c r="A427" s="60" t="s">
        <v>642</v>
      </c>
      <c r="B427" s="60" t="s">
        <v>211</v>
      </c>
      <c r="C427" s="60" t="s">
        <v>409</v>
      </c>
      <c r="D427" s="60">
        <v>67</v>
      </c>
      <c r="E427" s="60">
        <v>0.43790849673202598</v>
      </c>
      <c r="F427" s="60">
        <v>67</v>
      </c>
      <c r="G427" s="60">
        <v>0.43790849673202598</v>
      </c>
      <c r="H427" s="60">
        <v>0</v>
      </c>
      <c r="I427" s="60">
        <v>0</v>
      </c>
    </row>
    <row r="428" spans="1:9">
      <c r="A428" s="60" t="s">
        <v>642</v>
      </c>
      <c r="B428" s="60" t="s">
        <v>211</v>
      </c>
      <c r="C428" s="60" t="s">
        <v>413</v>
      </c>
      <c r="D428" s="60">
        <v>1</v>
      </c>
      <c r="E428" s="60">
        <v>6.5359477124183E-3</v>
      </c>
      <c r="F428" s="60">
        <v>1</v>
      </c>
      <c r="G428" s="60">
        <v>6.5359477124183E-3</v>
      </c>
      <c r="H428" s="60">
        <v>0</v>
      </c>
      <c r="I428" s="60">
        <v>0</v>
      </c>
    </row>
    <row r="429" spans="1:9">
      <c r="A429" s="60" t="s">
        <v>706</v>
      </c>
      <c r="B429" s="60" t="s">
        <v>208</v>
      </c>
      <c r="C429" s="60" t="s">
        <v>412</v>
      </c>
      <c r="D429" s="60">
        <v>1</v>
      </c>
      <c r="E429" s="60">
        <v>1.20481927710843E-2</v>
      </c>
      <c r="F429" s="60">
        <v>1</v>
      </c>
      <c r="G429" s="60">
        <v>1.2345679012345699E-2</v>
      </c>
      <c r="H429" s="60">
        <v>0</v>
      </c>
      <c r="I429" s="60">
        <v>0</v>
      </c>
    </row>
    <row r="430" spans="1:9">
      <c r="A430" s="60" t="s">
        <v>706</v>
      </c>
      <c r="B430" s="60" t="s">
        <v>208</v>
      </c>
      <c r="C430" s="60" t="s">
        <v>408</v>
      </c>
      <c r="D430" s="60">
        <v>4</v>
      </c>
      <c r="E430" s="60">
        <v>4.81927710843374E-2</v>
      </c>
      <c r="F430" s="60">
        <v>4</v>
      </c>
      <c r="G430" s="60">
        <v>4.9382716049382699E-2</v>
      </c>
      <c r="H430" s="60">
        <v>0</v>
      </c>
      <c r="I430" s="60">
        <v>0</v>
      </c>
    </row>
    <row r="431" spans="1:9">
      <c r="A431" s="60" t="s">
        <v>706</v>
      </c>
      <c r="B431" s="60" t="s">
        <v>208</v>
      </c>
      <c r="C431" s="60" t="s">
        <v>410</v>
      </c>
      <c r="D431" s="60">
        <v>4</v>
      </c>
      <c r="E431" s="60">
        <v>4.81927710843374E-2</v>
      </c>
      <c r="F431" s="60">
        <v>4</v>
      </c>
      <c r="G431" s="60">
        <v>4.9382716049382699E-2</v>
      </c>
      <c r="H431" s="60">
        <v>0</v>
      </c>
      <c r="I431" s="60">
        <v>0</v>
      </c>
    </row>
    <row r="432" spans="1:9">
      <c r="A432" s="60" t="s">
        <v>706</v>
      </c>
      <c r="B432" s="60" t="s">
        <v>208</v>
      </c>
      <c r="C432" s="60" t="s">
        <v>414</v>
      </c>
      <c r="D432" s="60">
        <v>3</v>
      </c>
      <c r="E432" s="60">
        <v>3.6144578313252997E-2</v>
      </c>
      <c r="F432" s="60">
        <v>3</v>
      </c>
      <c r="G432" s="60">
        <v>3.7037037037037E-2</v>
      </c>
      <c r="H432" s="60">
        <v>0</v>
      </c>
      <c r="I432" s="60">
        <v>0</v>
      </c>
    </row>
    <row r="433" spans="1:9">
      <c r="A433" s="60" t="s">
        <v>644</v>
      </c>
      <c r="B433" s="60" t="s">
        <v>217</v>
      </c>
      <c r="C433" s="60" t="s">
        <v>409</v>
      </c>
      <c r="D433" s="60">
        <v>1</v>
      </c>
      <c r="E433" s="60">
        <v>4.739336492891E-3</v>
      </c>
      <c r="F433" s="60">
        <v>1</v>
      </c>
      <c r="G433" s="60">
        <v>4.739336492891E-3</v>
      </c>
      <c r="H433" s="60">
        <v>0</v>
      </c>
      <c r="I433" s="60">
        <v>0</v>
      </c>
    </row>
    <row r="434" spans="1:9">
      <c r="A434" s="60" t="s">
        <v>644</v>
      </c>
      <c r="B434" s="60" t="s">
        <v>217</v>
      </c>
      <c r="C434" s="60" t="s">
        <v>412</v>
      </c>
      <c r="D434" s="60">
        <v>9</v>
      </c>
      <c r="E434" s="60">
        <v>4.2654028436019002E-2</v>
      </c>
      <c r="F434" s="60">
        <v>9</v>
      </c>
      <c r="G434" s="60">
        <v>4.2654028436019002E-2</v>
      </c>
      <c r="H434" s="60">
        <v>0</v>
      </c>
      <c r="I434" s="60">
        <v>0</v>
      </c>
    </row>
    <row r="435" spans="1:9">
      <c r="A435" s="60" t="s">
        <v>644</v>
      </c>
      <c r="B435" s="60" t="s">
        <v>217</v>
      </c>
      <c r="C435" s="60" t="s">
        <v>407</v>
      </c>
      <c r="D435" s="60">
        <v>1</v>
      </c>
      <c r="E435" s="60">
        <v>4.739336492891E-3</v>
      </c>
      <c r="F435" s="60">
        <v>1</v>
      </c>
      <c r="G435" s="60">
        <v>4.739336492891E-3</v>
      </c>
      <c r="H435" s="60">
        <v>0</v>
      </c>
      <c r="I435" s="60">
        <v>0</v>
      </c>
    </row>
    <row r="436" spans="1:9">
      <c r="A436" s="60" t="s">
        <v>645</v>
      </c>
      <c r="B436" s="60" t="s">
        <v>218</v>
      </c>
      <c r="C436" s="60" t="s">
        <v>409</v>
      </c>
      <c r="D436" s="60">
        <v>1</v>
      </c>
      <c r="E436" s="60">
        <v>1.0869565217391301E-2</v>
      </c>
      <c r="F436" s="60">
        <v>1</v>
      </c>
      <c r="G436" s="60">
        <v>1.0752688172042999E-2</v>
      </c>
      <c r="H436" s="60">
        <v>0</v>
      </c>
      <c r="I436" s="60">
        <v>0</v>
      </c>
    </row>
    <row r="437" spans="1:9">
      <c r="A437" s="60" t="s">
        <v>645</v>
      </c>
      <c r="B437" s="60" t="s">
        <v>218</v>
      </c>
      <c r="C437" s="60" t="s">
        <v>412</v>
      </c>
      <c r="D437" s="60">
        <v>47</v>
      </c>
      <c r="E437" s="60">
        <v>0.51086956521739102</v>
      </c>
      <c r="F437" s="60">
        <v>47</v>
      </c>
      <c r="G437" s="60">
        <v>0.50537634408602194</v>
      </c>
      <c r="H437" s="60">
        <v>0</v>
      </c>
      <c r="I437" s="60">
        <v>0</v>
      </c>
    </row>
    <row r="438" spans="1:9">
      <c r="A438" s="60" t="s">
        <v>645</v>
      </c>
      <c r="B438" s="60" t="s">
        <v>218</v>
      </c>
      <c r="C438" s="60" t="s">
        <v>407</v>
      </c>
      <c r="D438" s="60">
        <v>4</v>
      </c>
      <c r="E438" s="60">
        <v>4.3478260869565202E-2</v>
      </c>
      <c r="F438" s="60">
        <v>4</v>
      </c>
      <c r="G438" s="60">
        <v>4.3010752688171998E-2</v>
      </c>
      <c r="H438" s="60">
        <v>0</v>
      </c>
      <c r="I438" s="60">
        <v>0</v>
      </c>
    </row>
    <row r="439" spans="1:9">
      <c r="A439" s="60" t="s">
        <v>646</v>
      </c>
      <c r="B439" s="60" t="s">
        <v>187</v>
      </c>
      <c r="C439" s="60" t="s">
        <v>412</v>
      </c>
      <c r="D439" s="60">
        <v>44</v>
      </c>
      <c r="E439" s="60">
        <v>5.6265984654731503E-2</v>
      </c>
      <c r="F439" s="60">
        <v>44</v>
      </c>
      <c r="G439" s="60">
        <v>5.1341890315052499E-2</v>
      </c>
      <c r="H439" s="60">
        <v>0</v>
      </c>
      <c r="I439" s="60">
        <v>0</v>
      </c>
    </row>
    <row r="440" spans="1:9">
      <c r="A440" s="60" t="s">
        <v>646</v>
      </c>
      <c r="B440" s="60" t="s">
        <v>187</v>
      </c>
      <c r="C440" s="60" t="s">
        <v>410</v>
      </c>
      <c r="D440" s="60">
        <v>1</v>
      </c>
      <c r="E440" s="60">
        <v>1.27877237851662E-3</v>
      </c>
      <c r="F440" s="60">
        <v>1</v>
      </c>
      <c r="G440" s="60">
        <v>1.1668611435239199E-3</v>
      </c>
      <c r="H440" s="60">
        <v>0</v>
      </c>
      <c r="I440" s="60">
        <v>0</v>
      </c>
    </row>
    <row r="441" spans="1:9">
      <c r="A441" s="60" t="s">
        <v>646</v>
      </c>
      <c r="B441" s="60" t="s">
        <v>187</v>
      </c>
      <c r="C441" s="60" t="s">
        <v>407</v>
      </c>
      <c r="D441" s="60">
        <v>10</v>
      </c>
      <c r="E441" s="60">
        <v>1.27877237851662E-2</v>
      </c>
      <c r="F441" s="60">
        <v>10</v>
      </c>
      <c r="G441" s="60">
        <v>1.1668611435239199E-2</v>
      </c>
      <c r="H441" s="60">
        <v>0</v>
      </c>
      <c r="I441" s="60">
        <v>0</v>
      </c>
    </row>
    <row r="442" spans="1:9">
      <c r="A442" s="60" t="s">
        <v>647</v>
      </c>
      <c r="B442" s="60" t="s">
        <v>171</v>
      </c>
      <c r="C442" s="60" t="s">
        <v>415</v>
      </c>
      <c r="D442" s="60">
        <v>16</v>
      </c>
      <c r="E442" s="60">
        <v>6.4128256513026104E-3</v>
      </c>
      <c r="F442" s="60">
        <v>16</v>
      </c>
      <c r="G442" s="60">
        <v>6.2548866301798296E-3</v>
      </c>
      <c r="H442" s="60">
        <v>0</v>
      </c>
      <c r="I442" s="60">
        <v>0</v>
      </c>
    </row>
    <row r="443" spans="1:9">
      <c r="A443" s="60" t="s">
        <v>647</v>
      </c>
      <c r="B443" s="60" t="s">
        <v>171</v>
      </c>
      <c r="C443" s="60" t="s">
        <v>407</v>
      </c>
      <c r="D443" s="60">
        <v>113</v>
      </c>
      <c r="E443" s="60">
        <v>4.5290581162324699E-2</v>
      </c>
      <c r="F443" s="60">
        <v>113</v>
      </c>
      <c r="G443" s="60">
        <v>4.4175136825645001E-2</v>
      </c>
      <c r="H443" s="60">
        <v>0</v>
      </c>
      <c r="I443" s="60">
        <v>0</v>
      </c>
    </row>
    <row r="444" spans="1:9">
      <c r="A444" s="60" t="s">
        <v>648</v>
      </c>
      <c r="B444" s="60" t="s">
        <v>258</v>
      </c>
      <c r="C444" s="60" t="s">
        <v>407</v>
      </c>
      <c r="D444" s="60">
        <v>17</v>
      </c>
      <c r="E444" s="60">
        <v>3.7997317836387999E-3</v>
      </c>
      <c r="F444" s="60">
        <v>17</v>
      </c>
      <c r="G444" s="60">
        <v>3.74614367562803E-3</v>
      </c>
      <c r="H444" s="60">
        <v>0</v>
      </c>
      <c r="I444" s="60">
        <v>0</v>
      </c>
    </row>
    <row r="445" spans="1:9">
      <c r="A445" s="60" t="s">
        <v>649</v>
      </c>
      <c r="B445" s="60" t="s">
        <v>212</v>
      </c>
      <c r="C445" s="60" t="s">
        <v>410</v>
      </c>
      <c r="D445" s="60">
        <v>21</v>
      </c>
      <c r="E445" s="60">
        <v>3.8461538461538498E-2</v>
      </c>
      <c r="F445" s="60">
        <v>21</v>
      </c>
      <c r="G445" s="60">
        <v>3.94736842105263E-2</v>
      </c>
      <c r="H445" s="60">
        <v>0</v>
      </c>
      <c r="I445" s="60">
        <v>0</v>
      </c>
    </row>
    <row r="446" spans="1:9">
      <c r="A446" s="60" t="s">
        <v>649</v>
      </c>
      <c r="B446" s="60" t="s">
        <v>212</v>
      </c>
      <c r="C446" s="60" t="s">
        <v>411</v>
      </c>
      <c r="D446" s="60">
        <v>13</v>
      </c>
      <c r="E446" s="60">
        <v>2.3809523809523801E-2</v>
      </c>
      <c r="F446" s="60">
        <v>13</v>
      </c>
      <c r="G446" s="60">
        <v>2.4436090225563901E-2</v>
      </c>
      <c r="H446" s="60">
        <v>0</v>
      </c>
      <c r="I446" s="60">
        <v>0</v>
      </c>
    </row>
    <row r="447" spans="1:9">
      <c r="A447" s="60" t="s">
        <v>650</v>
      </c>
      <c r="B447" s="60" t="s">
        <v>179</v>
      </c>
      <c r="C447" s="60" t="s">
        <v>413</v>
      </c>
      <c r="D447" s="60">
        <v>14</v>
      </c>
      <c r="E447" s="60">
        <v>5.2258305337812604E-3</v>
      </c>
      <c r="F447" s="60">
        <v>14</v>
      </c>
      <c r="G447" s="60">
        <v>5.3866871873797604E-3</v>
      </c>
      <c r="H447" s="60">
        <v>0</v>
      </c>
      <c r="I447" s="60">
        <v>0</v>
      </c>
    </row>
    <row r="448" spans="1:9">
      <c r="A448" s="60" t="s">
        <v>651</v>
      </c>
      <c r="B448" s="60" t="s">
        <v>191</v>
      </c>
      <c r="C448" s="60" t="s">
        <v>409</v>
      </c>
      <c r="D448" s="60">
        <v>126</v>
      </c>
      <c r="E448" s="60">
        <v>9.1636363636363599E-2</v>
      </c>
      <c r="F448" s="60">
        <v>126</v>
      </c>
      <c r="G448" s="60">
        <v>8.9552238805970102E-2</v>
      </c>
      <c r="H448" s="60">
        <v>0</v>
      </c>
      <c r="I448" s="60">
        <v>0</v>
      </c>
    </row>
    <row r="449" spans="1:9">
      <c r="A449" s="60" t="s">
        <v>652</v>
      </c>
      <c r="B449" s="60" t="s">
        <v>264</v>
      </c>
      <c r="C449" s="60" t="s">
        <v>408</v>
      </c>
      <c r="D449" s="60">
        <v>31</v>
      </c>
      <c r="E449" s="60">
        <v>1.7836593785960898E-2</v>
      </c>
      <c r="F449" s="60">
        <v>31</v>
      </c>
      <c r="G449" s="60">
        <v>1.7504234895539199E-2</v>
      </c>
      <c r="H449" s="60">
        <v>0</v>
      </c>
      <c r="I449" s="60">
        <v>0</v>
      </c>
    </row>
    <row r="450" spans="1:9">
      <c r="A450" s="60" t="s">
        <v>652</v>
      </c>
      <c r="B450" s="60" t="s">
        <v>264</v>
      </c>
      <c r="C450" s="60" t="s">
        <v>413</v>
      </c>
      <c r="D450" s="60">
        <v>9</v>
      </c>
      <c r="E450" s="60">
        <v>5.1783659378596102E-3</v>
      </c>
      <c r="F450" s="60">
        <v>9</v>
      </c>
      <c r="G450" s="60">
        <v>5.0818746470920398E-3</v>
      </c>
      <c r="H450" s="60">
        <v>0</v>
      </c>
      <c r="I450" s="60">
        <v>0</v>
      </c>
    </row>
    <row r="451" spans="1:9">
      <c r="A451" s="60" t="s">
        <v>652</v>
      </c>
      <c r="B451" s="60" t="s">
        <v>264</v>
      </c>
      <c r="C451" s="60" t="s">
        <v>411</v>
      </c>
      <c r="D451" s="60">
        <v>3</v>
      </c>
      <c r="E451" s="60">
        <v>1.72612197928654E-3</v>
      </c>
      <c r="F451" s="60">
        <v>3</v>
      </c>
      <c r="G451" s="60">
        <v>1.6939582156973499E-3</v>
      </c>
      <c r="H451" s="60">
        <v>0</v>
      </c>
      <c r="I451" s="60">
        <v>0</v>
      </c>
    </row>
    <row r="452" spans="1:9">
      <c r="A452" s="60" t="s">
        <v>653</v>
      </c>
      <c r="B452" s="60" t="s">
        <v>247</v>
      </c>
      <c r="C452" s="60" t="s">
        <v>412</v>
      </c>
      <c r="D452" s="60">
        <v>38</v>
      </c>
      <c r="E452" s="60">
        <v>0.59375</v>
      </c>
      <c r="F452" s="60">
        <v>38</v>
      </c>
      <c r="G452" s="60">
        <v>0.67857142857142905</v>
      </c>
      <c r="H452" s="60">
        <v>0</v>
      </c>
      <c r="I452" s="60">
        <v>0</v>
      </c>
    </row>
    <row r="453" spans="1:9">
      <c r="A453" s="60" t="s">
        <v>653</v>
      </c>
      <c r="B453" s="60" t="s">
        <v>247</v>
      </c>
      <c r="C453" s="60" t="s">
        <v>408</v>
      </c>
      <c r="D453" s="60">
        <v>5</v>
      </c>
      <c r="E453" s="60">
        <v>7.8125E-2</v>
      </c>
      <c r="F453" s="60">
        <v>5</v>
      </c>
      <c r="G453" s="60">
        <v>8.9285714285714302E-2</v>
      </c>
      <c r="H453" s="60">
        <v>0</v>
      </c>
      <c r="I453" s="60">
        <v>0</v>
      </c>
    </row>
    <row r="454" spans="1:9">
      <c r="A454" s="60" t="s">
        <v>653</v>
      </c>
      <c r="B454" s="60" t="s">
        <v>247</v>
      </c>
      <c r="C454" s="60" t="s">
        <v>413</v>
      </c>
      <c r="D454" s="60">
        <v>10</v>
      </c>
      <c r="E454" s="60">
        <v>0.15625</v>
      </c>
      <c r="F454" s="60">
        <v>10</v>
      </c>
      <c r="G454" s="60">
        <v>0.17857142857142899</v>
      </c>
      <c r="H454" s="60">
        <v>0</v>
      </c>
      <c r="I454" s="60">
        <v>0</v>
      </c>
    </row>
    <row r="455" spans="1:9">
      <c r="A455" s="60" t="s">
        <v>653</v>
      </c>
      <c r="B455" s="60" t="s">
        <v>247</v>
      </c>
      <c r="C455" s="60" t="s">
        <v>414</v>
      </c>
      <c r="D455" s="60">
        <v>3</v>
      </c>
      <c r="E455" s="60">
        <v>4.6875E-2</v>
      </c>
      <c r="F455" s="60">
        <v>3</v>
      </c>
      <c r="G455" s="60">
        <v>5.3571428571428603E-2</v>
      </c>
      <c r="H455" s="60">
        <v>0</v>
      </c>
      <c r="I455" s="60">
        <v>0</v>
      </c>
    </row>
    <row r="456" spans="1:9">
      <c r="A456" s="60" t="s">
        <v>654</v>
      </c>
      <c r="B456" s="60" t="s">
        <v>164</v>
      </c>
      <c r="C456" s="60" t="s">
        <v>412</v>
      </c>
      <c r="D456" s="60">
        <v>575</v>
      </c>
      <c r="E456" s="60">
        <v>8.6181055155875305E-2</v>
      </c>
      <c r="F456" s="60">
        <v>575</v>
      </c>
      <c r="G456" s="60">
        <v>8.5590949687407006E-2</v>
      </c>
      <c r="H456" s="60">
        <v>0</v>
      </c>
      <c r="I456" s="60">
        <v>0</v>
      </c>
    </row>
    <row r="457" spans="1:9">
      <c r="A457" s="60" t="s">
        <v>654</v>
      </c>
      <c r="B457" s="60" t="s">
        <v>164</v>
      </c>
      <c r="C457" s="60" t="s">
        <v>413</v>
      </c>
      <c r="D457" s="60">
        <v>1</v>
      </c>
      <c r="E457" s="60">
        <v>1.49880095923261E-4</v>
      </c>
      <c r="F457" s="60">
        <v>1</v>
      </c>
      <c r="G457" s="60">
        <v>1.4885382554331601E-4</v>
      </c>
      <c r="H457" s="60">
        <v>0</v>
      </c>
      <c r="I457" s="60">
        <v>0</v>
      </c>
    </row>
    <row r="458" spans="1:9">
      <c r="A458" s="60" t="s">
        <v>654</v>
      </c>
      <c r="B458" s="60" t="s">
        <v>164</v>
      </c>
      <c r="C458" s="60" t="s">
        <v>411</v>
      </c>
      <c r="D458" s="60">
        <v>42</v>
      </c>
      <c r="E458" s="60">
        <v>6.29496402877698E-3</v>
      </c>
      <c r="F458" s="60">
        <v>42</v>
      </c>
      <c r="G458" s="60">
        <v>6.2518606728192896E-3</v>
      </c>
      <c r="H458" s="60">
        <v>0</v>
      </c>
      <c r="I458" s="60">
        <v>0</v>
      </c>
    </row>
    <row r="459" spans="1:9">
      <c r="A459" s="60" t="s">
        <v>655</v>
      </c>
      <c r="B459" s="60" t="s">
        <v>178</v>
      </c>
      <c r="C459" s="60" t="s">
        <v>409</v>
      </c>
      <c r="D459" s="60">
        <v>6</v>
      </c>
      <c r="E459" s="60">
        <v>4.40852314474651E-3</v>
      </c>
      <c r="F459" s="60">
        <v>6</v>
      </c>
      <c r="G459" s="60">
        <v>4.4609665427509304E-3</v>
      </c>
      <c r="H459" s="60">
        <v>0</v>
      </c>
      <c r="I459" s="60">
        <v>0</v>
      </c>
    </row>
    <row r="460" spans="1:9">
      <c r="A460" s="60" t="s">
        <v>655</v>
      </c>
      <c r="B460" s="60" t="s">
        <v>178</v>
      </c>
      <c r="C460" s="60" t="s">
        <v>407</v>
      </c>
      <c r="D460" s="60">
        <v>56</v>
      </c>
      <c r="E460" s="60">
        <v>4.1146216017634102E-2</v>
      </c>
      <c r="F460" s="60">
        <v>56</v>
      </c>
      <c r="G460" s="60">
        <v>4.1635687732341997E-2</v>
      </c>
      <c r="H460" s="60">
        <v>0</v>
      </c>
      <c r="I460" s="60">
        <v>0</v>
      </c>
    </row>
    <row r="461" spans="1:9">
      <c r="A461" s="60" t="s">
        <v>656</v>
      </c>
      <c r="B461" s="60" t="s">
        <v>204</v>
      </c>
      <c r="C461" s="60" t="s">
        <v>409</v>
      </c>
      <c r="D461" s="60">
        <v>9</v>
      </c>
      <c r="E461" s="60">
        <v>0.109756097560976</v>
      </c>
      <c r="F461" s="60">
        <v>9</v>
      </c>
      <c r="G461" s="60">
        <v>0.108433734939759</v>
      </c>
      <c r="H461" s="60">
        <v>0</v>
      </c>
      <c r="I461" s="60">
        <v>0</v>
      </c>
    </row>
    <row r="462" spans="1:9">
      <c r="A462" s="60" t="s">
        <v>656</v>
      </c>
      <c r="B462" s="60" t="s">
        <v>204</v>
      </c>
      <c r="C462" s="60" t="s">
        <v>412</v>
      </c>
      <c r="D462" s="60">
        <v>32</v>
      </c>
      <c r="E462" s="60">
        <v>0.39024390243902402</v>
      </c>
      <c r="F462" s="60">
        <v>32</v>
      </c>
      <c r="G462" s="60">
        <v>0.38554216867469898</v>
      </c>
      <c r="H462" s="60">
        <v>0</v>
      </c>
      <c r="I462" s="60">
        <v>0</v>
      </c>
    </row>
    <row r="463" spans="1:9">
      <c r="A463" s="60" t="s">
        <v>656</v>
      </c>
      <c r="B463" s="60" t="s">
        <v>204</v>
      </c>
      <c r="C463" s="60" t="s">
        <v>410</v>
      </c>
      <c r="D463" s="60">
        <v>26</v>
      </c>
      <c r="E463" s="60">
        <v>0.31707317073170699</v>
      </c>
      <c r="F463" s="60">
        <v>26</v>
      </c>
      <c r="G463" s="60">
        <v>0.313253012048193</v>
      </c>
      <c r="H463" s="60">
        <v>0</v>
      </c>
      <c r="I463" s="60">
        <v>0</v>
      </c>
    </row>
    <row r="464" spans="1:9">
      <c r="A464" s="60" t="s">
        <v>656</v>
      </c>
      <c r="B464" s="60" t="s">
        <v>204</v>
      </c>
      <c r="C464" s="60" t="s">
        <v>407</v>
      </c>
      <c r="D464" s="60">
        <v>1</v>
      </c>
      <c r="E464" s="60">
        <v>1.21951219512195E-2</v>
      </c>
      <c r="F464" s="60">
        <v>1</v>
      </c>
      <c r="G464" s="60">
        <v>1.20481927710843E-2</v>
      </c>
      <c r="H464" s="60">
        <v>0</v>
      </c>
      <c r="I464" s="60">
        <v>0</v>
      </c>
    </row>
    <row r="465" spans="1:9">
      <c r="A465" s="60" t="s">
        <v>656</v>
      </c>
      <c r="B465" s="60" t="s">
        <v>204</v>
      </c>
      <c r="C465" s="60" t="s">
        <v>411</v>
      </c>
      <c r="D465" s="60">
        <v>1</v>
      </c>
      <c r="E465" s="60">
        <v>1.21951219512195E-2</v>
      </c>
      <c r="F465" s="60">
        <v>1</v>
      </c>
      <c r="G465" s="60">
        <v>1.20481927710843E-2</v>
      </c>
      <c r="H465" s="60">
        <v>0</v>
      </c>
      <c r="I465" s="60">
        <v>0</v>
      </c>
    </row>
    <row r="466" spans="1:9">
      <c r="A466" s="60" t="s">
        <v>658</v>
      </c>
      <c r="B466" s="60" t="s">
        <v>213</v>
      </c>
      <c r="C466" s="60" t="s">
        <v>409</v>
      </c>
      <c r="D466" s="60">
        <v>25</v>
      </c>
      <c r="E466" s="60">
        <v>0.15432098765432101</v>
      </c>
      <c r="F466" s="60">
        <v>25</v>
      </c>
      <c r="G466" s="60">
        <v>0.153374233128834</v>
      </c>
      <c r="H466" s="60">
        <v>0</v>
      </c>
      <c r="I466" s="60">
        <v>0</v>
      </c>
    </row>
    <row r="467" spans="1:9">
      <c r="A467" s="60" t="s">
        <v>658</v>
      </c>
      <c r="B467" s="60" t="s">
        <v>213</v>
      </c>
      <c r="C467" s="60" t="s">
        <v>412</v>
      </c>
      <c r="D467" s="60">
        <v>32</v>
      </c>
      <c r="E467" s="60">
        <v>0.19753086419753099</v>
      </c>
      <c r="F467" s="60">
        <v>32</v>
      </c>
      <c r="G467" s="60">
        <v>0.19631901840490801</v>
      </c>
      <c r="H467" s="60">
        <v>0</v>
      </c>
      <c r="I467" s="60">
        <v>0</v>
      </c>
    </row>
    <row r="468" spans="1:9">
      <c r="A468" s="60" t="s">
        <v>658</v>
      </c>
      <c r="B468" s="60" t="s">
        <v>213</v>
      </c>
      <c r="C468" s="60" t="s">
        <v>408</v>
      </c>
      <c r="D468" s="60">
        <v>10</v>
      </c>
      <c r="E468" s="60">
        <v>6.1728395061728399E-2</v>
      </c>
      <c r="F468" s="60">
        <v>10</v>
      </c>
      <c r="G468" s="60">
        <v>6.13496932515337E-2</v>
      </c>
      <c r="H468" s="60">
        <v>0</v>
      </c>
      <c r="I468" s="60">
        <v>0</v>
      </c>
    </row>
    <row r="469" spans="1:9">
      <c r="A469" s="60" t="s">
        <v>658</v>
      </c>
      <c r="B469" s="60" t="s">
        <v>213</v>
      </c>
      <c r="C469" s="60" t="s">
        <v>410</v>
      </c>
      <c r="D469" s="60">
        <v>6</v>
      </c>
      <c r="E469" s="60">
        <v>3.7037037037037E-2</v>
      </c>
      <c r="F469" s="60">
        <v>6</v>
      </c>
      <c r="G469" s="60">
        <v>3.6809815950920199E-2</v>
      </c>
      <c r="H469" s="60">
        <v>0</v>
      </c>
      <c r="I469" s="60">
        <v>0</v>
      </c>
    </row>
    <row r="470" spans="1:9">
      <c r="A470" s="60" t="s">
        <v>658</v>
      </c>
      <c r="B470" s="60" t="s">
        <v>213</v>
      </c>
      <c r="C470" s="60" t="s">
        <v>414</v>
      </c>
      <c r="D470" s="60">
        <v>23</v>
      </c>
      <c r="E470" s="60">
        <v>0.141975308641975</v>
      </c>
      <c r="F470" s="60">
        <v>23</v>
      </c>
      <c r="G470" s="60">
        <v>0.14110429447852799</v>
      </c>
      <c r="H470" s="60">
        <v>0</v>
      </c>
      <c r="I470" s="60">
        <v>0</v>
      </c>
    </row>
    <row r="471" spans="1:9">
      <c r="A471" s="60" t="s">
        <v>659</v>
      </c>
      <c r="B471" s="60" t="s">
        <v>256</v>
      </c>
      <c r="C471" s="60" t="s">
        <v>409</v>
      </c>
      <c r="D471" s="60">
        <v>5</v>
      </c>
      <c r="E471" s="60">
        <v>4.8685491723466402E-3</v>
      </c>
      <c r="F471" s="60">
        <v>5</v>
      </c>
      <c r="G471" s="60">
        <v>4.8543689320388302E-3</v>
      </c>
      <c r="H471" s="60">
        <v>0</v>
      </c>
      <c r="I471" s="60">
        <v>0</v>
      </c>
    </row>
    <row r="472" spans="1:9">
      <c r="A472" s="60" t="s">
        <v>659</v>
      </c>
      <c r="B472" s="60" t="s">
        <v>256</v>
      </c>
      <c r="C472" s="60" t="s">
        <v>408</v>
      </c>
      <c r="D472" s="60">
        <v>58</v>
      </c>
      <c r="E472" s="60">
        <v>5.6475170399221002E-2</v>
      </c>
      <c r="F472" s="60">
        <v>58</v>
      </c>
      <c r="G472" s="60">
        <v>5.6310679611650503E-2</v>
      </c>
      <c r="H472" s="60">
        <v>0</v>
      </c>
      <c r="I472" s="60">
        <v>0</v>
      </c>
    </row>
    <row r="473" spans="1:9">
      <c r="A473" s="60" t="s">
        <v>660</v>
      </c>
      <c r="B473" s="60" t="s">
        <v>225</v>
      </c>
      <c r="C473" s="60" t="s">
        <v>409</v>
      </c>
      <c r="D473" s="60">
        <v>0</v>
      </c>
      <c r="E473" s="60">
        <v>0</v>
      </c>
      <c r="F473" s="60">
        <v>0</v>
      </c>
      <c r="G473" s="60">
        <v>0</v>
      </c>
      <c r="H473" s="60">
        <v>0</v>
      </c>
      <c r="I473" s="60" t="e">
        <v>#NUM!</v>
      </c>
    </row>
    <row r="474" spans="1:9">
      <c r="A474" s="60" t="s">
        <v>660</v>
      </c>
      <c r="B474" s="60" t="s">
        <v>225</v>
      </c>
      <c r="C474" s="60" t="s">
        <v>412</v>
      </c>
      <c r="D474" s="60">
        <v>0</v>
      </c>
      <c r="E474" s="60">
        <v>0</v>
      </c>
      <c r="F474" s="60">
        <v>0</v>
      </c>
      <c r="G474" s="60">
        <v>0</v>
      </c>
      <c r="H474" s="60">
        <v>0</v>
      </c>
      <c r="I474" s="60" t="e">
        <v>#NUM!</v>
      </c>
    </row>
    <row r="475" spans="1:9">
      <c r="A475" s="60" t="s">
        <v>660</v>
      </c>
      <c r="B475" s="60" t="s">
        <v>225</v>
      </c>
      <c r="C475" s="60" t="s">
        <v>415</v>
      </c>
      <c r="D475" s="60">
        <v>0</v>
      </c>
      <c r="E475" s="60">
        <v>0</v>
      </c>
      <c r="F475" s="60">
        <v>0</v>
      </c>
      <c r="G475" s="60">
        <v>0</v>
      </c>
      <c r="H475" s="60">
        <v>0</v>
      </c>
      <c r="I475" s="60" t="e">
        <v>#NUM!</v>
      </c>
    </row>
    <row r="476" spans="1:9">
      <c r="A476" s="60" t="s">
        <v>660</v>
      </c>
      <c r="B476" s="60" t="s">
        <v>225</v>
      </c>
      <c r="C476" s="60" t="s">
        <v>408</v>
      </c>
      <c r="D476" s="60">
        <v>0</v>
      </c>
      <c r="E476" s="60">
        <v>0</v>
      </c>
      <c r="F476" s="60">
        <v>0</v>
      </c>
      <c r="G476" s="60">
        <v>0</v>
      </c>
      <c r="H476" s="60">
        <v>0</v>
      </c>
      <c r="I476" s="60" t="e">
        <v>#NUM!</v>
      </c>
    </row>
    <row r="477" spans="1:9">
      <c r="A477" s="60" t="s">
        <v>660</v>
      </c>
      <c r="B477" s="60" t="s">
        <v>225</v>
      </c>
      <c r="C477" s="60" t="s">
        <v>410</v>
      </c>
      <c r="D477" s="60">
        <v>0</v>
      </c>
      <c r="E477" s="60">
        <v>0</v>
      </c>
      <c r="F477" s="60">
        <v>0</v>
      </c>
      <c r="G477" s="60">
        <v>0</v>
      </c>
      <c r="H477" s="60">
        <v>0</v>
      </c>
      <c r="I477" s="60" t="e">
        <v>#NUM!</v>
      </c>
    </row>
    <row r="478" spans="1:9">
      <c r="A478" s="60" t="s">
        <v>660</v>
      </c>
      <c r="B478" s="60" t="s">
        <v>225</v>
      </c>
      <c r="C478" s="60" t="s">
        <v>413</v>
      </c>
      <c r="D478" s="60">
        <v>0</v>
      </c>
      <c r="E478" s="60">
        <v>0</v>
      </c>
      <c r="F478" s="60">
        <v>0</v>
      </c>
      <c r="G478" s="60">
        <v>0</v>
      </c>
      <c r="H478" s="60">
        <v>0</v>
      </c>
      <c r="I478" s="60" t="e">
        <v>#NUM!</v>
      </c>
    </row>
    <row r="479" spans="1:9">
      <c r="A479" s="60" t="s">
        <v>660</v>
      </c>
      <c r="B479" s="60" t="s">
        <v>225</v>
      </c>
      <c r="C479" s="60" t="s">
        <v>414</v>
      </c>
      <c r="D479" s="60">
        <v>0</v>
      </c>
      <c r="E479" s="60">
        <v>0</v>
      </c>
      <c r="F479" s="60">
        <v>0</v>
      </c>
      <c r="G479" s="60">
        <v>0</v>
      </c>
      <c r="H479" s="60">
        <v>0</v>
      </c>
      <c r="I479" s="60" t="e">
        <v>#NUM!</v>
      </c>
    </row>
    <row r="480" spans="1:9">
      <c r="A480" s="60" t="s">
        <v>660</v>
      </c>
      <c r="B480" s="60" t="s">
        <v>225</v>
      </c>
      <c r="C480" s="60" t="s">
        <v>407</v>
      </c>
      <c r="D480" s="60">
        <v>0</v>
      </c>
      <c r="E480" s="60">
        <v>0</v>
      </c>
      <c r="F480" s="60">
        <v>0</v>
      </c>
      <c r="G480" s="60">
        <v>0</v>
      </c>
      <c r="H480" s="60">
        <v>0</v>
      </c>
      <c r="I480" s="60" t="e">
        <v>#NUM!</v>
      </c>
    </row>
    <row r="481" spans="1:9">
      <c r="A481" s="60" t="s">
        <v>660</v>
      </c>
      <c r="B481" s="60" t="s">
        <v>225</v>
      </c>
      <c r="C481" s="60" t="s">
        <v>411</v>
      </c>
      <c r="D481" s="60">
        <v>0</v>
      </c>
      <c r="E481" s="60">
        <v>0</v>
      </c>
      <c r="F481" s="60">
        <v>0</v>
      </c>
      <c r="G481" s="60">
        <v>0</v>
      </c>
      <c r="H481" s="60">
        <v>0</v>
      </c>
      <c r="I481" s="60" t="e">
        <v>#NUM!</v>
      </c>
    </row>
    <row r="482" spans="1:9">
      <c r="A482" s="60" t="s">
        <v>661</v>
      </c>
      <c r="B482" s="60" t="s">
        <v>226</v>
      </c>
      <c r="C482" s="60" t="s">
        <v>410</v>
      </c>
      <c r="D482" s="60">
        <v>9</v>
      </c>
      <c r="E482" s="60">
        <v>7.8260869565217397E-2</v>
      </c>
      <c r="F482" s="60">
        <v>9</v>
      </c>
      <c r="G482" s="60">
        <v>7.5630252100840303E-2</v>
      </c>
      <c r="H482" s="60">
        <v>0</v>
      </c>
      <c r="I482" s="60">
        <v>0</v>
      </c>
    </row>
    <row r="483" spans="1:9">
      <c r="A483" s="60" t="s">
        <v>661</v>
      </c>
      <c r="B483" s="60" t="s">
        <v>226</v>
      </c>
      <c r="C483" s="60" t="s">
        <v>407</v>
      </c>
      <c r="D483" s="60">
        <v>7</v>
      </c>
      <c r="E483" s="60">
        <v>6.08695652173913E-2</v>
      </c>
      <c r="F483" s="60">
        <v>7</v>
      </c>
      <c r="G483" s="60">
        <v>5.8823529411764698E-2</v>
      </c>
      <c r="H483" s="60">
        <v>0</v>
      </c>
      <c r="I483" s="60">
        <v>0</v>
      </c>
    </row>
    <row r="484" spans="1:9">
      <c r="A484" s="60" t="s">
        <v>662</v>
      </c>
      <c r="B484" s="60" t="s">
        <v>244</v>
      </c>
      <c r="C484" s="60" t="s">
        <v>409</v>
      </c>
      <c r="D484" s="60">
        <v>62</v>
      </c>
      <c r="E484" s="60">
        <v>0.104377104377104</v>
      </c>
      <c r="F484" s="60">
        <v>62</v>
      </c>
      <c r="G484" s="60">
        <v>0.10231023102310199</v>
      </c>
      <c r="H484" s="60">
        <v>0</v>
      </c>
      <c r="I484" s="60">
        <v>0</v>
      </c>
    </row>
    <row r="485" spans="1:9">
      <c r="A485" s="60" t="s">
        <v>662</v>
      </c>
      <c r="B485" s="60" t="s">
        <v>244</v>
      </c>
      <c r="C485" s="60" t="s">
        <v>415</v>
      </c>
      <c r="D485" s="60">
        <v>17</v>
      </c>
      <c r="E485" s="60">
        <v>2.86195286195286E-2</v>
      </c>
      <c r="F485" s="60">
        <v>17</v>
      </c>
      <c r="G485" s="60">
        <v>2.8052805280528101E-2</v>
      </c>
      <c r="H485" s="60">
        <v>0</v>
      </c>
      <c r="I485" s="60">
        <v>0</v>
      </c>
    </row>
    <row r="486" spans="1:9">
      <c r="A486" s="60" t="s">
        <v>662</v>
      </c>
      <c r="B486" s="60" t="s">
        <v>244</v>
      </c>
      <c r="C486" s="60" t="s">
        <v>411</v>
      </c>
      <c r="D486" s="60">
        <v>4</v>
      </c>
      <c r="E486" s="60">
        <v>6.7340067340067302E-3</v>
      </c>
      <c r="F486" s="60">
        <v>4</v>
      </c>
      <c r="G486" s="60">
        <v>6.6006600660065999E-3</v>
      </c>
      <c r="H486" s="60">
        <v>0</v>
      </c>
      <c r="I486" s="60">
        <v>0</v>
      </c>
    </row>
    <row r="487" spans="1:9">
      <c r="A487" s="60" t="s">
        <v>663</v>
      </c>
      <c r="B487" s="60" t="s">
        <v>252</v>
      </c>
      <c r="C487" s="60" t="s">
        <v>407</v>
      </c>
      <c r="D487" s="60">
        <v>20</v>
      </c>
      <c r="E487" s="60">
        <v>1.8939393939393898E-2</v>
      </c>
      <c r="F487" s="60">
        <v>20</v>
      </c>
      <c r="G487" s="60">
        <v>1.9065776930409901E-2</v>
      </c>
      <c r="H487" s="60">
        <v>0</v>
      </c>
      <c r="I487" s="60">
        <v>0</v>
      </c>
    </row>
    <row r="488" spans="1:9">
      <c r="A488" s="60" t="s">
        <v>711</v>
      </c>
      <c r="B488" s="60" t="s">
        <v>184</v>
      </c>
      <c r="C488" s="60" t="s">
        <v>415</v>
      </c>
      <c r="D488" s="60">
        <v>7</v>
      </c>
      <c r="E488" s="60">
        <v>1.10479797979798E-3</v>
      </c>
      <c r="F488" s="60">
        <v>7</v>
      </c>
      <c r="G488" s="60">
        <v>1.17765814266487E-3</v>
      </c>
      <c r="H488" s="60">
        <v>0</v>
      </c>
      <c r="I488" s="60">
        <v>0</v>
      </c>
    </row>
    <row r="489" spans="1:9">
      <c r="A489" s="60" t="s">
        <v>664</v>
      </c>
      <c r="B489" s="60" t="s">
        <v>227</v>
      </c>
      <c r="C489" s="60" t="s">
        <v>412</v>
      </c>
      <c r="D489" s="60">
        <v>1</v>
      </c>
      <c r="E489" s="60">
        <v>7.69230769230769E-2</v>
      </c>
      <c r="F489" s="60">
        <v>1</v>
      </c>
      <c r="G489" s="60">
        <v>7.69230769230769E-2</v>
      </c>
      <c r="H489" s="60">
        <v>0</v>
      </c>
      <c r="I489" s="60">
        <v>0</v>
      </c>
    </row>
    <row r="490" spans="1:9">
      <c r="A490" s="60" t="s">
        <v>664</v>
      </c>
      <c r="B490" s="60" t="s">
        <v>227</v>
      </c>
      <c r="C490" s="60" t="s">
        <v>408</v>
      </c>
      <c r="D490" s="60">
        <v>10</v>
      </c>
      <c r="E490" s="60">
        <v>0.76923076923076905</v>
      </c>
      <c r="F490" s="60">
        <v>10</v>
      </c>
      <c r="G490" s="60">
        <v>0.76923076923076905</v>
      </c>
      <c r="H490" s="60">
        <v>0</v>
      </c>
      <c r="I490" s="60">
        <v>0</v>
      </c>
    </row>
    <row r="491" spans="1:9">
      <c r="A491" s="60" t="s">
        <v>664</v>
      </c>
      <c r="B491" s="60" t="s">
        <v>227</v>
      </c>
      <c r="C491" s="60" t="s">
        <v>410</v>
      </c>
      <c r="D491" s="60">
        <v>1</v>
      </c>
      <c r="E491" s="60">
        <v>7.69230769230769E-2</v>
      </c>
      <c r="F491" s="60">
        <v>1</v>
      </c>
      <c r="G491" s="60">
        <v>7.69230769230769E-2</v>
      </c>
      <c r="H491" s="60">
        <v>0</v>
      </c>
      <c r="I491" s="60">
        <v>0</v>
      </c>
    </row>
    <row r="492" spans="1:9">
      <c r="A492" s="60" t="s">
        <v>664</v>
      </c>
      <c r="B492" s="60" t="s">
        <v>227</v>
      </c>
      <c r="C492" s="60" t="s">
        <v>407</v>
      </c>
      <c r="D492" s="60">
        <v>1</v>
      </c>
      <c r="E492" s="60">
        <v>7.69230769230769E-2</v>
      </c>
      <c r="F492" s="60">
        <v>1</v>
      </c>
      <c r="G492" s="60">
        <v>7.69230769230769E-2</v>
      </c>
      <c r="H492" s="60">
        <v>0</v>
      </c>
      <c r="I492" s="60">
        <v>0</v>
      </c>
    </row>
    <row r="493" spans="1:9">
      <c r="A493" s="60" t="s">
        <v>665</v>
      </c>
      <c r="B493" s="60" t="s">
        <v>228</v>
      </c>
      <c r="C493" s="60" t="s">
        <v>412</v>
      </c>
      <c r="D493" s="60">
        <v>10</v>
      </c>
      <c r="E493" s="60">
        <v>5.7471264367816098E-2</v>
      </c>
      <c r="F493" s="60">
        <v>10</v>
      </c>
      <c r="G493" s="60">
        <v>5.8823529411764698E-2</v>
      </c>
      <c r="H493" s="60">
        <v>0</v>
      </c>
      <c r="I493" s="60">
        <v>0</v>
      </c>
    </row>
    <row r="494" spans="1:9">
      <c r="A494" s="60" t="s">
        <v>665</v>
      </c>
      <c r="B494" s="60" t="s">
        <v>228</v>
      </c>
      <c r="C494" s="60" t="s">
        <v>410</v>
      </c>
      <c r="D494" s="60">
        <v>1</v>
      </c>
      <c r="E494" s="60">
        <v>5.74712643678161E-3</v>
      </c>
      <c r="F494" s="60">
        <v>1</v>
      </c>
      <c r="G494" s="60">
        <v>5.8823529411764696E-3</v>
      </c>
      <c r="H494" s="60">
        <v>0</v>
      </c>
      <c r="I494" s="60">
        <v>0</v>
      </c>
    </row>
    <row r="495" spans="1:9">
      <c r="A495" s="60" t="s">
        <v>666</v>
      </c>
      <c r="B495" s="60" t="s">
        <v>229</v>
      </c>
      <c r="C495" s="60" t="s">
        <v>409</v>
      </c>
      <c r="D495" s="60">
        <v>1</v>
      </c>
      <c r="E495" s="60">
        <v>3.03030303030303E-2</v>
      </c>
      <c r="F495" s="60">
        <v>1</v>
      </c>
      <c r="G495" s="60">
        <v>3.125E-2</v>
      </c>
      <c r="H495" s="60">
        <v>0</v>
      </c>
      <c r="I495" s="60">
        <v>0</v>
      </c>
    </row>
    <row r="496" spans="1:9">
      <c r="A496" s="60" t="s">
        <v>666</v>
      </c>
      <c r="B496" s="60" t="s">
        <v>229</v>
      </c>
      <c r="C496" s="60" t="s">
        <v>412</v>
      </c>
      <c r="D496" s="60">
        <v>9</v>
      </c>
      <c r="E496" s="60">
        <v>0.27272727272727298</v>
      </c>
      <c r="F496" s="60">
        <v>9</v>
      </c>
      <c r="G496" s="60">
        <v>0.28125</v>
      </c>
      <c r="H496" s="60">
        <v>0</v>
      </c>
      <c r="I496" s="60">
        <v>0</v>
      </c>
    </row>
    <row r="497" spans="1:9">
      <c r="A497" s="60" t="s">
        <v>666</v>
      </c>
      <c r="B497" s="60" t="s">
        <v>229</v>
      </c>
      <c r="C497" s="60" t="s">
        <v>414</v>
      </c>
      <c r="D497" s="60">
        <v>9</v>
      </c>
      <c r="E497" s="60">
        <v>0.27272727272727298</v>
      </c>
      <c r="F497" s="60">
        <v>9</v>
      </c>
      <c r="G497" s="60">
        <v>0.28125</v>
      </c>
      <c r="H497" s="60">
        <v>0</v>
      </c>
      <c r="I497" s="60">
        <v>0</v>
      </c>
    </row>
    <row r="498" spans="1:9">
      <c r="A498" s="60" t="s">
        <v>667</v>
      </c>
      <c r="B498" s="60" t="s">
        <v>159</v>
      </c>
      <c r="C498" s="60" t="s">
        <v>413</v>
      </c>
      <c r="D498" s="60">
        <v>4</v>
      </c>
      <c r="E498" s="60">
        <v>1.88474767940442E-4</v>
      </c>
      <c r="F498" s="60">
        <v>4</v>
      </c>
      <c r="G498" s="60">
        <v>1.8749414080810001E-4</v>
      </c>
      <c r="H498" s="60">
        <v>0</v>
      </c>
      <c r="I498" s="60">
        <v>0</v>
      </c>
    </row>
    <row r="499" spans="1:9">
      <c r="A499" s="60" t="s">
        <v>668</v>
      </c>
      <c r="B499" s="60" t="s">
        <v>257</v>
      </c>
      <c r="C499" s="60" t="s">
        <v>409</v>
      </c>
      <c r="D499" s="60">
        <v>13</v>
      </c>
      <c r="E499" s="60">
        <v>2.5641025641025599E-2</v>
      </c>
      <c r="F499" s="60">
        <v>13</v>
      </c>
      <c r="G499" s="60">
        <v>2.6584867075664601E-2</v>
      </c>
      <c r="H499" s="60">
        <v>0</v>
      </c>
      <c r="I499" s="60">
        <v>0</v>
      </c>
    </row>
    <row r="500" spans="1:9">
      <c r="A500" s="60" t="s">
        <v>668</v>
      </c>
      <c r="B500" s="60" t="s">
        <v>257</v>
      </c>
      <c r="C500" s="60" t="s">
        <v>414</v>
      </c>
      <c r="D500" s="60">
        <v>24</v>
      </c>
      <c r="E500" s="60">
        <v>4.7337278106508902E-2</v>
      </c>
      <c r="F500" s="60">
        <v>24</v>
      </c>
      <c r="G500" s="60">
        <v>4.9079754601227002E-2</v>
      </c>
      <c r="H500" s="60">
        <v>0</v>
      </c>
      <c r="I500" s="60">
        <v>0</v>
      </c>
    </row>
    <row r="501" spans="1:9">
      <c r="A501" s="60" t="s">
        <v>669</v>
      </c>
      <c r="B501" s="60" t="s">
        <v>209</v>
      </c>
      <c r="C501" s="60" t="s">
        <v>409</v>
      </c>
      <c r="D501" s="60">
        <v>21</v>
      </c>
      <c r="E501" s="60">
        <v>3.7634408602150497E-2</v>
      </c>
      <c r="F501" s="60">
        <v>21</v>
      </c>
      <c r="G501" s="60">
        <v>3.8112522686025399E-2</v>
      </c>
      <c r="H501" s="60">
        <v>0</v>
      </c>
      <c r="I501" s="60">
        <v>0</v>
      </c>
    </row>
    <row r="502" spans="1:9">
      <c r="A502" s="60" t="s">
        <v>669</v>
      </c>
      <c r="B502" s="60" t="s">
        <v>209</v>
      </c>
      <c r="C502" s="60" t="s">
        <v>412</v>
      </c>
      <c r="D502" s="60">
        <v>58</v>
      </c>
      <c r="E502" s="60">
        <v>0.103942652329749</v>
      </c>
      <c r="F502" s="60">
        <v>58</v>
      </c>
      <c r="G502" s="60">
        <v>0.105263157894737</v>
      </c>
      <c r="H502" s="60">
        <v>0</v>
      </c>
      <c r="I502" s="60">
        <v>0</v>
      </c>
    </row>
    <row r="503" spans="1:9">
      <c r="A503" s="60" t="s">
        <v>669</v>
      </c>
      <c r="B503" s="60" t="s">
        <v>209</v>
      </c>
      <c r="C503" s="60" t="s">
        <v>410</v>
      </c>
      <c r="D503" s="60">
        <v>10</v>
      </c>
      <c r="E503" s="60">
        <v>1.7921146953405E-2</v>
      </c>
      <c r="F503" s="60">
        <v>10</v>
      </c>
      <c r="G503" s="60">
        <v>1.8148820326678802E-2</v>
      </c>
      <c r="H503" s="60">
        <v>0</v>
      </c>
      <c r="I503" s="60">
        <v>0</v>
      </c>
    </row>
    <row r="504" spans="1:9">
      <c r="A504" s="60" t="s">
        <v>670</v>
      </c>
      <c r="B504" s="60" t="s">
        <v>174</v>
      </c>
      <c r="C504" s="60" t="s">
        <v>415</v>
      </c>
      <c r="D504" s="60">
        <v>1</v>
      </c>
      <c r="E504" s="60">
        <v>2.1743857360295699E-4</v>
      </c>
      <c r="F504" s="60">
        <v>1</v>
      </c>
      <c r="G504" s="60">
        <v>2.28885328450446E-4</v>
      </c>
      <c r="H504" s="60">
        <v>0</v>
      </c>
      <c r="I504" s="60">
        <v>0</v>
      </c>
    </row>
    <row r="505" spans="1:9">
      <c r="A505" s="60" t="s">
        <v>672</v>
      </c>
      <c r="B505" s="60" t="s">
        <v>230</v>
      </c>
      <c r="C505" s="60" t="s">
        <v>409</v>
      </c>
      <c r="D505" s="60">
        <v>3</v>
      </c>
      <c r="E505" s="60">
        <v>2.2388059701492501E-2</v>
      </c>
      <c r="F505" s="60">
        <v>3</v>
      </c>
      <c r="G505" s="60">
        <v>2.27272727272727E-2</v>
      </c>
      <c r="H505" s="60">
        <v>0</v>
      </c>
      <c r="I505" s="60">
        <v>0</v>
      </c>
    </row>
    <row r="506" spans="1:9">
      <c r="A506" s="60" t="s">
        <v>672</v>
      </c>
      <c r="B506" s="60" t="s">
        <v>230</v>
      </c>
      <c r="C506" s="60" t="s">
        <v>412</v>
      </c>
      <c r="D506" s="60">
        <v>74</v>
      </c>
      <c r="E506" s="60">
        <v>0.55223880597014896</v>
      </c>
      <c r="F506" s="60">
        <v>74</v>
      </c>
      <c r="G506" s="60">
        <v>0.560606060606061</v>
      </c>
      <c r="H506" s="60">
        <v>0</v>
      </c>
      <c r="I506" s="60">
        <v>0</v>
      </c>
    </row>
    <row r="507" spans="1:9">
      <c r="A507" s="60" t="s">
        <v>672</v>
      </c>
      <c r="B507" s="60" t="s">
        <v>230</v>
      </c>
      <c r="C507" s="60" t="s">
        <v>408</v>
      </c>
      <c r="D507" s="60">
        <v>12</v>
      </c>
      <c r="E507" s="60">
        <v>8.9552238805970102E-2</v>
      </c>
      <c r="F507" s="60">
        <v>12</v>
      </c>
      <c r="G507" s="60">
        <v>9.0909090909090898E-2</v>
      </c>
      <c r="H507" s="60">
        <v>0</v>
      </c>
      <c r="I507" s="60">
        <v>0</v>
      </c>
    </row>
    <row r="508" spans="1:9">
      <c r="A508" s="60" t="s">
        <v>672</v>
      </c>
      <c r="B508" s="60" t="s">
        <v>230</v>
      </c>
      <c r="C508" s="60" t="s">
        <v>410</v>
      </c>
      <c r="D508" s="60">
        <v>6</v>
      </c>
      <c r="E508" s="60">
        <v>4.47761194029851E-2</v>
      </c>
      <c r="F508" s="60">
        <v>6</v>
      </c>
      <c r="G508" s="60">
        <v>4.5454545454545497E-2</v>
      </c>
      <c r="H508" s="60">
        <v>0</v>
      </c>
      <c r="I508" s="60">
        <v>0</v>
      </c>
    </row>
    <row r="509" spans="1:9">
      <c r="A509" s="60" t="s">
        <v>673</v>
      </c>
      <c r="B509" s="60" t="s">
        <v>231</v>
      </c>
      <c r="C509" s="60" t="s">
        <v>412</v>
      </c>
      <c r="D509" s="60">
        <v>4</v>
      </c>
      <c r="E509" s="60">
        <v>0.33333333333333298</v>
      </c>
      <c r="F509" s="60">
        <v>4</v>
      </c>
      <c r="G509" s="60">
        <v>0.36363636363636398</v>
      </c>
      <c r="H509" s="60">
        <v>0</v>
      </c>
      <c r="I509" s="60">
        <v>0</v>
      </c>
    </row>
    <row r="510" spans="1:9">
      <c r="A510" s="60" t="s">
        <v>673</v>
      </c>
      <c r="B510" s="60" t="s">
        <v>231</v>
      </c>
      <c r="C510" s="60" t="s">
        <v>408</v>
      </c>
      <c r="D510" s="60">
        <v>2</v>
      </c>
      <c r="E510" s="60">
        <v>0.16666666666666699</v>
      </c>
      <c r="F510" s="60">
        <v>2</v>
      </c>
      <c r="G510" s="60">
        <v>0.18181818181818199</v>
      </c>
      <c r="H510" s="60">
        <v>0</v>
      </c>
      <c r="I510" s="60">
        <v>0</v>
      </c>
    </row>
    <row r="511" spans="1:9">
      <c r="A511" s="60" t="s">
        <v>673</v>
      </c>
      <c r="B511" s="60" t="s">
        <v>231</v>
      </c>
      <c r="C511" s="60" t="s">
        <v>410</v>
      </c>
      <c r="D511" s="60">
        <v>1</v>
      </c>
      <c r="E511" s="60">
        <v>8.3333333333333301E-2</v>
      </c>
      <c r="F511" s="60">
        <v>1</v>
      </c>
      <c r="G511" s="60">
        <v>9.0909090909090898E-2</v>
      </c>
      <c r="H511" s="60">
        <v>0</v>
      </c>
      <c r="I511" s="60">
        <v>0</v>
      </c>
    </row>
    <row r="512" spans="1:9">
      <c r="A512" s="60" t="s">
        <v>717</v>
      </c>
      <c r="B512" s="60" t="s">
        <v>253</v>
      </c>
      <c r="C512" s="60" t="s">
        <v>412</v>
      </c>
      <c r="D512" s="60">
        <v>22</v>
      </c>
      <c r="E512" s="60">
        <v>0.13095238095238099</v>
      </c>
      <c r="F512" s="60">
        <v>22</v>
      </c>
      <c r="G512" s="60">
        <v>0.13095238095238099</v>
      </c>
      <c r="H512" s="60">
        <v>0</v>
      </c>
      <c r="I512" s="60">
        <v>0</v>
      </c>
    </row>
    <row r="513" spans="1:9">
      <c r="A513" s="60" t="s">
        <v>717</v>
      </c>
      <c r="B513" s="60" t="s">
        <v>253</v>
      </c>
      <c r="C513" s="60" t="s">
        <v>408</v>
      </c>
      <c r="D513" s="60">
        <v>4</v>
      </c>
      <c r="E513" s="60">
        <v>2.3809523809523801E-2</v>
      </c>
      <c r="F513" s="60">
        <v>4</v>
      </c>
      <c r="G513" s="60">
        <v>2.3809523809523801E-2</v>
      </c>
      <c r="H513" s="60">
        <v>0</v>
      </c>
      <c r="I513" s="60">
        <v>0</v>
      </c>
    </row>
    <row r="514" spans="1:9">
      <c r="A514" s="60" t="s">
        <v>717</v>
      </c>
      <c r="B514" s="60" t="s">
        <v>253</v>
      </c>
      <c r="C514" s="60" t="s">
        <v>414</v>
      </c>
      <c r="D514" s="60">
        <v>6</v>
      </c>
      <c r="E514" s="60">
        <v>3.5714285714285698E-2</v>
      </c>
      <c r="F514" s="60">
        <v>6</v>
      </c>
      <c r="G514" s="60">
        <v>3.5714285714285698E-2</v>
      </c>
      <c r="H514" s="60">
        <v>0</v>
      </c>
      <c r="I514" s="60">
        <v>0</v>
      </c>
    </row>
    <row r="515" spans="1:9">
      <c r="A515" s="60" t="s">
        <v>717</v>
      </c>
      <c r="B515" s="60" t="s">
        <v>253</v>
      </c>
      <c r="C515" s="60" t="s">
        <v>407</v>
      </c>
      <c r="D515" s="60">
        <v>1</v>
      </c>
      <c r="E515" s="60">
        <v>5.9523809523809503E-3</v>
      </c>
      <c r="F515" s="60">
        <v>1</v>
      </c>
      <c r="G515" s="60">
        <v>5.9523809523809503E-3</v>
      </c>
      <c r="H515" s="60">
        <v>0</v>
      </c>
      <c r="I515" s="60">
        <v>0</v>
      </c>
    </row>
    <row r="516" spans="1:9">
      <c r="A516" s="60" t="s">
        <v>674</v>
      </c>
      <c r="B516" s="60" t="s">
        <v>168</v>
      </c>
      <c r="C516" s="60" t="s">
        <v>415</v>
      </c>
      <c r="D516" s="60">
        <v>11</v>
      </c>
      <c r="E516" s="60">
        <v>1.8445543724322999E-4</v>
      </c>
      <c r="F516" s="60">
        <v>11</v>
      </c>
      <c r="G516" s="60">
        <v>1.98972577961074E-4</v>
      </c>
      <c r="H516" s="60">
        <v>0</v>
      </c>
      <c r="I516" s="60">
        <v>0</v>
      </c>
    </row>
    <row r="517" spans="1:9">
      <c r="A517" s="60" t="s">
        <v>675</v>
      </c>
      <c r="B517" s="60" t="s">
        <v>232</v>
      </c>
      <c r="C517" s="60" t="s">
        <v>409</v>
      </c>
      <c r="D517" s="60">
        <v>6</v>
      </c>
      <c r="E517" s="60">
        <v>0.15</v>
      </c>
      <c r="F517" s="60">
        <v>6</v>
      </c>
      <c r="G517" s="60">
        <v>0.15384615384615399</v>
      </c>
      <c r="H517" s="60">
        <v>0</v>
      </c>
      <c r="I517" s="60">
        <v>0</v>
      </c>
    </row>
    <row r="518" spans="1:9">
      <c r="A518" s="60" t="s">
        <v>675</v>
      </c>
      <c r="B518" s="60" t="s">
        <v>232</v>
      </c>
      <c r="C518" s="60" t="s">
        <v>413</v>
      </c>
      <c r="D518" s="60">
        <v>7</v>
      </c>
      <c r="E518" s="60">
        <v>0.17499999999999999</v>
      </c>
      <c r="F518" s="60">
        <v>7</v>
      </c>
      <c r="G518" s="60">
        <v>0.17948717948717899</v>
      </c>
      <c r="H518" s="60">
        <v>0</v>
      </c>
      <c r="I518" s="60">
        <v>0</v>
      </c>
    </row>
    <row r="519" spans="1:9">
      <c r="A519" s="60" t="s">
        <v>675</v>
      </c>
      <c r="B519" s="60" t="s">
        <v>232</v>
      </c>
      <c r="C519" s="60" t="s">
        <v>414</v>
      </c>
      <c r="D519" s="60">
        <v>2</v>
      </c>
      <c r="E519" s="60">
        <v>0.05</v>
      </c>
      <c r="F519" s="60">
        <v>2</v>
      </c>
      <c r="G519" s="60">
        <v>5.1282051282051301E-2</v>
      </c>
      <c r="H519" s="60">
        <v>0</v>
      </c>
      <c r="I519" s="60">
        <v>0</v>
      </c>
    </row>
    <row r="520" spans="1:9">
      <c r="A520" s="60" t="s">
        <v>676</v>
      </c>
      <c r="B520" s="60" t="s">
        <v>243</v>
      </c>
      <c r="C520" s="60" t="s">
        <v>409</v>
      </c>
      <c r="D520" s="60">
        <v>2</v>
      </c>
      <c r="E520" s="60">
        <v>2.5974025974026E-2</v>
      </c>
      <c r="F520" s="60">
        <v>2</v>
      </c>
      <c r="G520" s="60">
        <v>2.5974025974026E-2</v>
      </c>
      <c r="H520" s="60">
        <v>0</v>
      </c>
      <c r="I520" s="60">
        <v>0</v>
      </c>
    </row>
    <row r="521" spans="1:9">
      <c r="A521" s="60" t="s">
        <v>676</v>
      </c>
      <c r="B521" s="60" t="s">
        <v>243</v>
      </c>
      <c r="C521" s="60" t="s">
        <v>408</v>
      </c>
      <c r="D521" s="60">
        <v>2</v>
      </c>
      <c r="E521" s="60">
        <v>2.5974025974026E-2</v>
      </c>
      <c r="F521" s="60">
        <v>2</v>
      </c>
      <c r="G521" s="60">
        <v>2.5974025974026E-2</v>
      </c>
      <c r="H521" s="60">
        <v>0</v>
      </c>
      <c r="I521" s="60">
        <v>0</v>
      </c>
    </row>
    <row r="522" spans="1:9">
      <c r="A522" s="60" t="s">
        <v>676</v>
      </c>
      <c r="B522" s="60" t="s">
        <v>243</v>
      </c>
      <c r="C522" s="60" t="s">
        <v>414</v>
      </c>
      <c r="D522" s="60">
        <v>15</v>
      </c>
      <c r="E522" s="60">
        <v>0.19480519480519501</v>
      </c>
      <c r="F522" s="60">
        <v>15</v>
      </c>
      <c r="G522" s="60">
        <v>0.19480519480519501</v>
      </c>
      <c r="H522" s="60">
        <v>0</v>
      </c>
      <c r="I522" s="60">
        <v>0</v>
      </c>
    </row>
    <row r="523" spans="1:9">
      <c r="A523" s="60" t="s">
        <v>676</v>
      </c>
      <c r="B523" s="60" t="s">
        <v>243</v>
      </c>
      <c r="C523" s="60" t="s">
        <v>407</v>
      </c>
      <c r="D523" s="60">
        <v>2</v>
      </c>
      <c r="E523" s="60">
        <v>2.5974025974026E-2</v>
      </c>
      <c r="F523" s="60">
        <v>2</v>
      </c>
      <c r="G523" s="60">
        <v>2.5974025974026E-2</v>
      </c>
      <c r="H523" s="60">
        <v>0</v>
      </c>
      <c r="I523" s="60">
        <v>0</v>
      </c>
    </row>
    <row r="524" spans="1:9">
      <c r="A524" s="60" t="s">
        <v>677</v>
      </c>
      <c r="B524" s="60" t="s">
        <v>194</v>
      </c>
      <c r="C524" s="60" t="s">
        <v>415</v>
      </c>
      <c r="D524" s="60">
        <v>4</v>
      </c>
      <c r="E524" s="60">
        <v>2.68240343347639E-4</v>
      </c>
      <c r="F524" s="60">
        <v>4</v>
      </c>
      <c r="G524" s="60">
        <v>2.7633851468048399E-4</v>
      </c>
      <c r="H524" s="60">
        <v>0</v>
      </c>
      <c r="I524" s="60">
        <v>0</v>
      </c>
    </row>
    <row r="525" spans="1:9">
      <c r="A525" s="60" t="s">
        <v>677</v>
      </c>
      <c r="B525" s="60" t="s">
        <v>194</v>
      </c>
      <c r="C525" s="60" t="s">
        <v>413</v>
      </c>
      <c r="D525" s="60">
        <v>5</v>
      </c>
      <c r="E525" s="60">
        <v>3.3530042918454898E-4</v>
      </c>
      <c r="F525" s="60">
        <v>5</v>
      </c>
      <c r="G525" s="60">
        <v>3.4542314335060399E-4</v>
      </c>
      <c r="H525" s="60">
        <v>0</v>
      </c>
      <c r="I525" s="60">
        <v>0</v>
      </c>
    </row>
    <row r="526" spans="1:9">
      <c r="A526" s="60" t="s">
        <v>678</v>
      </c>
      <c r="B526" s="60" t="s">
        <v>233</v>
      </c>
      <c r="C526" s="60" t="s">
        <v>409</v>
      </c>
      <c r="D526" s="60">
        <v>9</v>
      </c>
      <c r="E526" s="60">
        <v>1.0538641686182701E-2</v>
      </c>
      <c r="F526" s="60">
        <v>9</v>
      </c>
      <c r="G526" s="60">
        <v>1.05509964830012E-2</v>
      </c>
      <c r="H526" s="60">
        <v>0</v>
      </c>
      <c r="I526" s="60">
        <v>0</v>
      </c>
    </row>
    <row r="527" spans="1:9">
      <c r="A527" s="60" t="s">
        <v>679</v>
      </c>
      <c r="B527" s="60" t="s">
        <v>234</v>
      </c>
      <c r="C527" s="60" t="s">
        <v>409</v>
      </c>
      <c r="D527" s="60">
        <v>3</v>
      </c>
      <c r="E527" s="60">
        <v>9.375E-2</v>
      </c>
      <c r="F527" s="60">
        <v>3</v>
      </c>
      <c r="G527" s="60">
        <v>4.2857142857142899E-2</v>
      </c>
      <c r="H527" s="60">
        <v>0</v>
      </c>
      <c r="I527" s="60">
        <v>0</v>
      </c>
    </row>
    <row r="528" spans="1:9">
      <c r="A528" s="60" t="s">
        <v>679</v>
      </c>
      <c r="B528" s="60" t="s">
        <v>234</v>
      </c>
      <c r="C528" s="60" t="s">
        <v>412</v>
      </c>
      <c r="D528" s="60">
        <v>16</v>
      </c>
      <c r="E528" s="60">
        <v>0.5</v>
      </c>
      <c r="F528" s="60">
        <v>16</v>
      </c>
      <c r="G528" s="60">
        <v>0.22857142857142901</v>
      </c>
      <c r="H528" s="60">
        <v>0</v>
      </c>
      <c r="I528" s="60">
        <v>0</v>
      </c>
    </row>
    <row r="529" spans="1:9">
      <c r="A529" s="60" t="s">
        <v>679</v>
      </c>
      <c r="B529" s="60" t="s">
        <v>234</v>
      </c>
      <c r="C529" s="60" t="s">
        <v>410</v>
      </c>
      <c r="D529" s="60">
        <v>7</v>
      </c>
      <c r="E529" s="60">
        <v>0.21875</v>
      </c>
      <c r="F529" s="60">
        <v>7</v>
      </c>
      <c r="G529" s="60">
        <v>0.1</v>
      </c>
      <c r="H529" s="60">
        <v>0</v>
      </c>
      <c r="I529" s="60">
        <v>0</v>
      </c>
    </row>
    <row r="530" spans="1:9">
      <c r="A530" s="60" t="s">
        <v>679</v>
      </c>
      <c r="B530" s="60" t="s">
        <v>234</v>
      </c>
      <c r="C530" s="60" t="s">
        <v>414</v>
      </c>
      <c r="D530" s="60">
        <v>4</v>
      </c>
      <c r="E530" s="60">
        <v>0.125</v>
      </c>
      <c r="F530" s="60">
        <v>4</v>
      </c>
      <c r="G530" s="60">
        <v>5.7142857142857099E-2</v>
      </c>
      <c r="H530" s="60">
        <v>0</v>
      </c>
      <c r="I530" s="60">
        <v>0</v>
      </c>
    </row>
    <row r="531" spans="1:9">
      <c r="A531" s="60" t="s">
        <v>680</v>
      </c>
      <c r="B531" s="60" t="s">
        <v>219</v>
      </c>
      <c r="C531" s="60" t="s">
        <v>412</v>
      </c>
      <c r="D531" s="60">
        <v>9</v>
      </c>
      <c r="E531" s="60">
        <v>0.109756097560976</v>
      </c>
      <c r="F531" s="60">
        <v>9</v>
      </c>
      <c r="G531" s="60">
        <v>0.10344827586206901</v>
      </c>
      <c r="H531" s="60">
        <v>0</v>
      </c>
      <c r="I531" s="60">
        <v>0</v>
      </c>
    </row>
    <row r="532" spans="1:9">
      <c r="A532" s="60" t="s">
        <v>680</v>
      </c>
      <c r="B532" s="60" t="s">
        <v>219</v>
      </c>
      <c r="C532" s="60" t="s">
        <v>410</v>
      </c>
      <c r="D532" s="60">
        <v>4</v>
      </c>
      <c r="E532" s="60">
        <v>4.8780487804878099E-2</v>
      </c>
      <c r="F532" s="60">
        <v>4</v>
      </c>
      <c r="G532" s="60">
        <v>4.5977011494252901E-2</v>
      </c>
      <c r="H532" s="60">
        <v>0</v>
      </c>
      <c r="I532" s="60">
        <v>0</v>
      </c>
    </row>
    <row r="533" spans="1:9">
      <c r="A533" s="60" t="s">
        <v>680</v>
      </c>
      <c r="B533" s="60" t="s">
        <v>219</v>
      </c>
      <c r="C533" s="60" t="s">
        <v>413</v>
      </c>
      <c r="D533" s="60">
        <v>22</v>
      </c>
      <c r="E533" s="60">
        <v>0.26829268292682901</v>
      </c>
      <c r="F533" s="60">
        <v>22</v>
      </c>
      <c r="G533" s="60">
        <v>0.252873563218391</v>
      </c>
      <c r="H533" s="60">
        <v>0</v>
      </c>
      <c r="I533" s="60">
        <v>0</v>
      </c>
    </row>
    <row r="534" spans="1:9">
      <c r="A534" s="60" t="s">
        <v>680</v>
      </c>
      <c r="B534" s="60" t="s">
        <v>219</v>
      </c>
      <c r="C534" s="60" t="s">
        <v>407</v>
      </c>
      <c r="D534" s="60">
        <v>1</v>
      </c>
      <c r="E534" s="60">
        <v>1.21951219512195E-2</v>
      </c>
      <c r="F534" s="60">
        <v>1</v>
      </c>
      <c r="G534" s="60">
        <v>1.1494252873563199E-2</v>
      </c>
      <c r="H534" s="60">
        <v>0</v>
      </c>
      <c r="I534" s="60">
        <v>0</v>
      </c>
    </row>
    <row r="535" spans="1:9">
      <c r="A535" s="60" t="s">
        <v>680</v>
      </c>
      <c r="B535" s="60" t="s">
        <v>219</v>
      </c>
      <c r="C535" s="60" t="s">
        <v>411</v>
      </c>
      <c r="D535" s="60">
        <v>6</v>
      </c>
      <c r="E535" s="60">
        <v>7.3170731707317097E-2</v>
      </c>
      <c r="F535" s="60">
        <v>6</v>
      </c>
      <c r="G535" s="60">
        <v>6.8965517241379296E-2</v>
      </c>
      <c r="H535" s="60">
        <v>0</v>
      </c>
      <c r="I535" s="60">
        <v>0</v>
      </c>
    </row>
    <row r="536" spans="1:9">
      <c r="A536" s="60" t="s">
        <v>681</v>
      </c>
      <c r="B536" s="60" t="s">
        <v>192</v>
      </c>
      <c r="C536" s="60" t="s">
        <v>415</v>
      </c>
      <c r="D536" s="60">
        <v>10</v>
      </c>
      <c r="E536" s="60">
        <v>9.4966761633428296E-3</v>
      </c>
      <c r="F536" s="60">
        <v>10</v>
      </c>
      <c r="G536" s="60">
        <v>9.5328884652049594E-3</v>
      </c>
      <c r="H536" s="60">
        <v>0</v>
      </c>
      <c r="I536" s="60">
        <v>0</v>
      </c>
    </row>
    <row r="537" spans="1:9">
      <c r="A537" s="60" t="s">
        <v>681</v>
      </c>
      <c r="B537" s="60" t="s">
        <v>192</v>
      </c>
      <c r="C537" s="60" t="s">
        <v>411</v>
      </c>
      <c r="D537" s="60">
        <v>141</v>
      </c>
      <c r="E537" s="60">
        <v>0.13390313390313399</v>
      </c>
      <c r="F537" s="60">
        <v>141</v>
      </c>
      <c r="G537" s="60">
        <v>0.13441372735939</v>
      </c>
      <c r="H537" s="60">
        <v>0</v>
      </c>
      <c r="I537" s="60">
        <v>0</v>
      </c>
    </row>
    <row r="538" spans="1:9">
      <c r="A538" s="60" t="s">
        <v>682</v>
      </c>
      <c r="B538" s="60" t="s">
        <v>193</v>
      </c>
      <c r="C538" s="60" t="s">
        <v>413</v>
      </c>
      <c r="D538" s="60">
        <v>2</v>
      </c>
      <c r="E538" s="60">
        <v>5.0037528146109603E-4</v>
      </c>
      <c r="F538" s="60">
        <v>2</v>
      </c>
      <c r="G538" s="60">
        <v>5.0454086781029296E-4</v>
      </c>
      <c r="H538" s="60">
        <v>0</v>
      </c>
      <c r="I538" s="60">
        <v>0</v>
      </c>
    </row>
    <row r="539" spans="1:9">
      <c r="A539" s="60" t="s">
        <v>683</v>
      </c>
      <c r="B539" s="60" t="s">
        <v>250</v>
      </c>
      <c r="C539" s="60" t="s">
        <v>407</v>
      </c>
      <c r="D539" s="60">
        <v>101</v>
      </c>
      <c r="E539" s="60">
        <v>4.21008753647353E-2</v>
      </c>
      <c r="F539" s="60">
        <v>101</v>
      </c>
      <c r="G539" s="60">
        <v>6.3843236409608095E-2</v>
      </c>
      <c r="H539" s="60">
        <v>0</v>
      </c>
      <c r="I539" s="60">
        <v>0</v>
      </c>
    </row>
    <row r="540" spans="1:9">
      <c r="A540" s="60" t="s">
        <v>715</v>
      </c>
      <c r="B540" s="60" t="s">
        <v>160</v>
      </c>
      <c r="C540" s="60" t="s">
        <v>415</v>
      </c>
      <c r="D540" s="60">
        <v>23</v>
      </c>
      <c r="E540" s="60">
        <v>1.7999686961965901E-3</v>
      </c>
      <c r="F540" s="60">
        <v>23</v>
      </c>
      <c r="G540" s="60">
        <v>1.90176947246569E-3</v>
      </c>
      <c r="H540" s="60">
        <v>0</v>
      </c>
      <c r="I540" s="60">
        <v>0</v>
      </c>
    </row>
    <row r="541" spans="1:9">
      <c r="A541" s="60" t="s">
        <v>684</v>
      </c>
      <c r="B541" s="60" t="s">
        <v>195</v>
      </c>
      <c r="C541" s="60" t="s">
        <v>409</v>
      </c>
      <c r="D541" s="60">
        <v>5</v>
      </c>
      <c r="E541" s="60">
        <v>4.0983606557376998E-2</v>
      </c>
      <c r="F541" s="60">
        <v>5</v>
      </c>
      <c r="G541" s="60">
        <v>5.3763440860215103E-2</v>
      </c>
      <c r="H541" s="60">
        <v>0</v>
      </c>
      <c r="I541" s="60">
        <v>0</v>
      </c>
    </row>
    <row r="542" spans="1:9">
      <c r="A542" s="60" t="s">
        <v>684</v>
      </c>
      <c r="B542" s="60" t="s">
        <v>195</v>
      </c>
      <c r="C542" s="60" t="s">
        <v>410</v>
      </c>
      <c r="D542" s="60">
        <v>6</v>
      </c>
      <c r="E542" s="60">
        <v>4.91803278688525E-2</v>
      </c>
      <c r="F542" s="60">
        <v>6</v>
      </c>
      <c r="G542" s="60">
        <v>6.4516129032258104E-2</v>
      </c>
      <c r="H542" s="60">
        <v>0</v>
      </c>
      <c r="I542" s="60">
        <v>0</v>
      </c>
    </row>
    <row r="543" spans="1:9">
      <c r="A543" s="60" t="s">
        <v>685</v>
      </c>
      <c r="B543" s="60" t="s">
        <v>235</v>
      </c>
      <c r="C543" s="60" t="s">
        <v>407</v>
      </c>
      <c r="D543" s="60">
        <v>1</v>
      </c>
      <c r="E543" s="60">
        <v>1</v>
      </c>
      <c r="F543" s="60">
        <v>1</v>
      </c>
      <c r="G543" s="60">
        <v>1</v>
      </c>
      <c r="H543" s="60">
        <v>0</v>
      </c>
      <c r="I543" s="60">
        <v>0</v>
      </c>
    </row>
    <row r="544" spans="1:9">
      <c r="A544" s="60" t="s">
        <v>688</v>
      </c>
      <c r="B544" s="60" t="s">
        <v>251</v>
      </c>
      <c r="C544" s="60" t="s">
        <v>413</v>
      </c>
      <c r="D544" s="60">
        <v>1</v>
      </c>
      <c r="E544" s="60">
        <v>2.5252525252525298E-3</v>
      </c>
      <c r="F544" s="60">
        <v>1</v>
      </c>
      <c r="G544" s="60">
        <v>2.5380710659898501E-3</v>
      </c>
      <c r="H544" s="60">
        <v>0</v>
      </c>
      <c r="I544" s="60">
        <v>0</v>
      </c>
    </row>
    <row r="545" spans="1:9">
      <c r="A545" s="60" t="s">
        <v>688</v>
      </c>
      <c r="B545" s="60" t="s">
        <v>251</v>
      </c>
      <c r="C545" s="60" t="s">
        <v>407</v>
      </c>
      <c r="D545" s="60">
        <v>51</v>
      </c>
      <c r="E545" s="60">
        <v>0.12878787878787901</v>
      </c>
      <c r="F545" s="60">
        <v>51</v>
      </c>
      <c r="G545" s="60">
        <v>0.12944162436548201</v>
      </c>
      <c r="H545" s="60">
        <v>0</v>
      </c>
      <c r="I545" s="60">
        <v>0</v>
      </c>
    </row>
    <row r="546" spans="1:9">
      <c r="A546" s="60" t="s">
        <v>689</v>
      </c>
      <c r="B546" s="60" t="s">
        <v>165</v>
      </c>
      <c r="C546" s="60" t="s">
        <v>415</v>
      </c>
      <c r="D546" s="60">
        <v>20</v>
      </c>
      <c r="E546" s="60">
        <v>3.1421838177533401E-3</v>
      </c>
      <c r="F546" s="60">
        <v>20</v>
      </c>
      <c r="G546" s="60">
        <v>2.9682398337785702E-3</v>
      </c>
      <c r="H546" s="60">
        <v>0</v>
      </c>
      <c r="I546" s="60">
        <v>0</v>
      </c>
    </row>
    <row r="547" spans="1:9">
      <c r="A547" s="60" t="s">
        <v>689</v>
      </c>
      <c r="B547" s="60" t="s">
        <v>165</v>
      </c>
      <c r="C547" s="60" t="s">
        <v>414</v>
      </c>
      <c r="D547" s="60">
        <v>806</v>
      </c>
      <c r="E547" s="60">
        <v>0.12663000785546</v>
      </c>
      <c r="F547" s="60">
        <v>806</v>
      </c>
      <c r="G547" s="60">
        <v>0.119620065301276</v>
      </c>
      <c r="H547" s="60">
        <v>0</v>
      </c>
      <c r="I547" s="60">
        <v>0</v>
      </c>
    </row>
    <row r="548" spans="1:9">
      <c r="A548" s="60" t="s">
        <v>690</v>
      </c>
      <c r="B548" s="60" t="s">
        <v>167</v>
      </c>
      <c r="C548" s="60" t="s">
        <v>407</v>
      </c>
      <c r="D548" s="60">
        <v>45</v>
      </c>
      <c r="E548" s="60">
        <v>2.5655644241733201E-2</v>
      </c>
      <c r="F548" s="60">
        <v>45</v>
      </c>
      <c r="G548" s="60">
        <v>2.3316062176165799E-2</v>
      </c>
      <c r="H548" s="60">
        <v>0</v>
      </c>
      <c r="I548" s="60">
        <v>0</v>
      </c>
    </row>
    <row r="549" spans="1:9">
      <c r="A549" s="60" t="s">
        <v>690</v>
      </c>
      <c r="B549" s="60" t="s">
        <v>167</v>
      </c>
      <c r="C549" s="60" t="s">
        <v>411</v>
      </c>
      <c r="D549" s="60">
        <v>6</v>
      </c>
      <c r="E549" s="60">
        <v>3.4207525655644199E-3</v>
      </c>
      <c r="F549" s="60">
        <v>6</v>
      </c>
      <c r="G549" s="60">
        <v>3.1088082901554398E-3</v>
      </c>
      <c r="H549" s="60">
        <v>0</v>
      </c>
      <c r="I549" s="60">
        <v>0</v>
      </c>
    </row>
    <row r="550" spans="1:9">
      <c r="A550" s="60" t="s">
        <v>691</v>
      </c>
      <c r="B550" s="60" t="s">
        <v>245</v>
      </c>
      <c r="C550" s="60" t="s">
        <v>412</v>
      </c>
      <c r="D550" s="60">
        <v>164</v>
      </c>
      <c r="E550" s="60">
        <v>0.236652236652237</v>
      </c>
      <c r="F550" s="60">
        <v>164</v>
      </c>
      <c r="G550" s="60">
        <v>0.23699421965317899</v>
      </c>
      <c r="H550" s="60">
        <v>0</v>
      </c>
      <c r="I550" s="60">
        <v>0</v>
      </c>
    </row>
    <row r="551" spans="1:9">
      <c r="A551" s="60" t="s">
        <v>691</v>
      </c>
      <c r="B551" s="60" t="s">
        <v>245</v>
      </c>
      <c r="C551" s="60" t="s">
        <v>408</v>
      </c>
      <c r="D551" s="60">
        <v>55</v>
      </c>
      <c r="E551" s="60">
        <v>7.9365079365079402E-2</v>
      </c>
      <c r="F551" s="60">
        <v>55</v>
      </c>
      <c r="G551" s="60">
        <v>7.9479768786127197E-2</v>
      </c>
      <c r="H551" s="60">
        <v>0</v>
      </c>
      <c r="I551" s="60">
        <v>0</v>
      </c>
    </row>
    <row r="552" spans="1:9">
      <c r="A552" s="60" t="s">
        <v>691</v>
      </c>
      <c r="B552" s="60" t="s">
        <v>245</v>
      </c>
      <c r="C552" s="60" t="s">
        <v>413</v>
      </c>
      <c r="D552" s="60">
        <v>20</v>
      </c>
      <c r="E552" s="60">
        <v>2.8860028860028902E-2</v>
      </c>
      <c r="F552" s="60">
        <v>20</v>
      </c>
      <c r="G552" s="60">
        <v>2.8901734104046201E-2</v>
      </c>
      <c r="H552" s="60">
        <v>0</v>
      </c>
      <c r="I552" s="60">
        <v>0</v>
      </c>
    </row>
    <row r="553" spans="1:9">
      <c r="A553" s="60" t="s">
        <v>692</v>
      </c>
      <c r="B553" s="60" t="s">
        <v>200</v>
      </c>
      <c r="C553" s="60" t="s">
        <v>408</v>
      </c>
      <c r="D553" s="60">
        <v>3</v>
      </c>
      <c r="E553" s="60">
        <v>3.07692307692308E-3</v>
      </c>
      <c r="F553" s="60">
        <v>3</v>
      </c>
      <c r="G553" s="60">
        <v>3.0518819938962398E-3</v>
      </c>
      <c r="H553" s="60">
        <v>0</v>
      </c>
      <c r="I553" s="60">
        <v>0</v>
      </c>
    </row>
    <row r="554" spans="1:9">
      <c r="A554" s="60" t="s">
        <v>692</v>
      </c>
      <c r="B554" s="60" t="s">
        <v>200</v>
      </c>
      <c r="C554" s="60" t="s">
        <v>411</v>
      </c>
      <c r="D554" s="60">
        <v>26</v>
      </c>
      <c r="E554" s="60">
        <v>2.66666666666667E-2</v>
      </c>
      <c r="F554" s="60">
        <v>26</v>
      </c>
      <c r="G554" s="60">
        <v>2.6449643947100698E-2</v>
      </c>
      <c r="H554" s="60">
        <v>0</v>
      </c>
      <c r="I554" s="60">
        <v>0</v>
      </c>
    </row>
    <row r="555" spans="1:9">
      <c r="A555" s="60" t="s">
        <v>693</v>
      </c>
      <c r="B555" s="60" t="s">
        <v>236</v>
      </c>
      <c r="C555" s="60" t="s">
        <v>410</v>
      </c>
      <c r="D555" s="60">
        <v>2</v>
      </c>
      <c r="E555" s="60">
        <v>4.6511627906976702E-2</v>
      </c>
      <c r="F555" s="60">
        <v>2</v>
      </c>
      <c r="G555" s="60">
        <v>4.8780487804878099E-2</v>
      </c>
      <c r="H555" s="60">
        <v>0</v>
      </c>
      <c r="I555" s="60">
        <v>0</v>
      </c>
    </row>
    <row r="556" spans="1:9">
      <c r="A556" s="60" t="s">
        <v>693</v>
      </c>
      <c r="B556" s="60" t="s">
        <v>236</v>
      </c>
      <c r="C556" s="60" t="s">
        <v>414</v>
      </c>
      <c r="D556" s="60">
        <v>3</v>
      </c>
      <c r="E556" s="60">
        <v>6.9767441860465101E-2</v>
      </c>
      <c r="F556" s="60">
        <v>3</v>
      </c>
      <c r="G556" s="60">
        <v>7.3170731707317097E-2</v>
      </c>
      <c r="H556" s="60">
        <v>0</v>
      </c>
      <c r="I556" s="60">
        <v>0</v>
      </c>
    </row>
    <row r="557" spans="1:9">
      <c r="A557" s="60" t="s">
        <v>693</v>
      </c>
      <c r="B557" s="60" t="s">
        <v>236</v>
      </c>
      <c r="C557" s="60" t="s">
        <v>407</v>
      </c>
      <c r="D557" s="60">
        <v>1</v>
      </c>
      <c r="E557" s="60">
        <v>2.32558139534884E-2</v>
      </c>
      <c r="F557" s="60">
        <v>1</v>
      </c>
      <c r="G557" s="60">
        <v>2.4390243902439001E-2</v>
      </c>
      <c r="H557" s="60">
        <v>0</v>
      </c>
      <c r="I557" s="60">
        <v>0</v>
      </c>
    </row>
    <row r="558" spans="1:9">
      <c r="A558" s="60" t="s">
        <v>694</v>
      </c>
      <c r="B558" s="60" t="s">
        <v>220</v>
      </c>
      <c r="C558" s="60" t="s">
        <v>409</v>
      </c>
      <c r="D558" s="60">
        <v>16</v>
      </c>
      <c r="E558" s="60">
        <v>0.15686274509803899</v>
      </c>
      <c r="F558" s="60">
        <v>16</v>
      </c>
      <c r="G558" s="60">
        <v>0.148148148148148</v>
      </c>
      <c r="H558" s="60">
        <v>0</v>
      </c>
      <c r="I558" s="60">
        <v>0</v>
      </c>
    </row>
    <row r="559" spans="1:9">
      <c r="A559" s="60" t="s">
        <v>694</v>
      </c>
      <c r="B559" s="60" t="s">
        <v>220</v>
      </c>
      <c r="C559" s="60" t="s">
        <v>412</v>
      </c>
      <c r="D559" s="60">
        <v>41</v>
      </c>
      <c r="E559" s="60">
        <v>0.40196078431372601</v>
      </c>
      <c r="F559" s="60">
        <v>41</v>
      </c>
      <c r="G559" s="60">
        <v>0.37962962962962998</v>
      </c>
      <c r="H559" s="60">
        <v>0</v>
      </c>
      <c r="I559" s="60">
        <v>0</v>
      </c>
    </row>
    <row r="560" spans="1:9">
      <c r="A560" s="60" t="s">
        <v>694</v>
      </c>
      <c r="B560" s="60" t="s">
        <v>220</v>
      </c>
      <c r="C560" s="60" t="s">
        <v>408</v>
      </c>
      <c r="D560" s="60">
        <v>2</v>
      </c>
      <c r="E560" s="60">
        <v>1.9607843137254902E-2</v>
      </c>
      <c r="F560" s="60">
        <v>2</v>
      </c>
      <c r="G560" s="60">
        <v>1.85185185185185E-2</v>
      </c>
      <c r="H560" s="60">
        <v>0</v>
      </c>
      <c r="I560" s="60">
        <v>0</v>
      </c>
    </row>
    <row r="561" spans="1:9">
      <c r="A561" s="60" t="s">
        <v>694</v>
      </c>
      <c r="B561" s="60" t="s">
        <v>220</v>
      </c>
      <c r="C561" s="60" t="s">
        <v>410</v>
      </c>
      <c r="D561" s="60">
        <v>12</v>
      </c>
      <c r="E561" s="60">
        <v>0.11764705882352899</v>
      </c>
      <c r="F561" s="60">
        <v>12</v>
      </c>
      <c r="G561" s="60">
        <v>0.11111111111111099</v>
      </c>
      <c r="H561" s="60">
        <v>0</v>
      </c>
      <c r="I561" s="60">
        <v>0</v>
      </c>
    </row>
    <row r="562" spans="1:9">
      <c r="A562" s="60" t="s">
        <v>694</v>
      </c>
      <c r="B562" s="60" t="s">
        <v>220</v>
      </c>
      <c r="C562" s="60" t="s">
        <v>414</v>
      </c>
      <c r="D562" s="60">
        <v>24</v>
      </c>
      <c r="E562" s="60">
        <v>0.23529411764705899</v>
      </c>
      <c r="F562" s="60">
        <v>24</v>
      </c>
      <c r="G562" s="60">
        <v>0.22222222222222199</v>
      </c>
      <c r="H562" s="60">
        <v>0</v>
      </c>
      <c r="I562" s="60">
        <v>0</v>
      </c>
    </row>
    <row r="563" spans="1:9">
      <c r="A563" s="60" t="s">
        <v>695</v>
      </c>
      <c r="B563" s="60" t="s">
        <v>190</v>
      </c>
      <c r="C563" s="60" t="s">
        <v>414</v>
      </c>
      <c r="D563" s="60">
        <v>108</v>
      </c>
      <c r="E563" s="60">
        <v>7.5313807531380797E-2</v>
      </c>
      <c r="F563" s="60">
        <v>108</v>
      </c>
      <c r="G563" s="60">
        <v>6.4942874323511701E-2</v>
      </c>
      <c r="H563" s="60">
        <v>0</v>
      </c>
      <c r="I563" s="60">
        <v>0</v>
      </c>
    </row>
    <row r="564" spans="1:9">
      <c r="A564" s="60" t="s">
        <v>696</v>
      </c>
      <c r="B564" s="60" t="s">
        <v>175</v>
      </c>
      <c r="C564" s="60" t="s">
        <v>412</v>
      </c>
      <c r="D564" s="60">
        <v>35</v>
      </c>
      <c r="E564" s="60">
        <v>7.0000000000000007E-2</v>
      </c>
      <c r="F564" s="60">
        <v>35</v>
      </c>
      <c r="G564" s="60">
        <v>7.2916666666666699E-2</v>
      </c>
      <c r="H564" s="60">
        <v>0</v>
      </c>
      <c r="I564" s="60">
        <v>0</v>
      </c>
    </row>
    <row r="565" spans="1:9">
      <c r="A565" s="60" t="s">
        <v>696</v>
      </c>
      <c r="B565" s="60" t="s">
        <v>175</v>
      </c>
      <c r="C565" s="60" t="s">
        <v>414</v>
      </c>
      <c r="D565" s="60">
        <v>7</v>
      </c>
      <c r="E565" s="60">
        <v>1.4E-2</v>
      </c>
      <c r="F565" s="60">
        <v>7</v>
      </c>
      <c r="G565" s="60">
        <v>1.4583333333333301E-2</v>
      </c>
      <c r="H565" s="60">
        <v>0</v>
      </c>
      <c r="I565" s="60">
        <v>0</v>
      </c>
    </row>
    <row r="566" spans="1:9">
      <c r="A566" s="60" t="s">
        <v>696</v>
      </c>
      <c r="B566" s="60" t="s">
        <v>175</v>
      </c>
      <c r="C566" s="60" t="s">
        <v>407</v>
      </c>
      <c r="D566" s="60">
        <v>20</v>
      </c>
      <c r="E566" s="60">
        <v>0.04</v>
      </c>
      <c r="F566" s="60">
        <v>20</v>
      </c>
      <c r="G566" s="60">
        <v>4.1666666666666699E-2</v>
      </c>
      <c r="H566" s="60">
        <v>0</v>
      </c>
      <c r="I566" s="60">
        <v>0</v>
      </c>
    </row>
    <row r="567" spans="1:9">
      <c r="A567" s="60" t="s">
        <v>697</v>
      </c>
      <c r="B567" s="60" t="s">
        <v>271</v>
      </c>
      <c r="C567" s="60" t="s">
        <v>413</v>
      </c>
      <c r="D567" s="60">
        <v>2</v>
      </c>
      <c r="E567" s="60">
        <v>5.3710019604157198E-5</v>
      </c>
      <c r="F567" s="60">
        <v>2</v>
      </c>
      <c r="G567" s="60">
        <v>5.3263735385762601E-5</v>
      </c>
      <c r="H567" s="60">
        <v>0</v>
      </c>
      <c r="I567" s="60">
        <v>0</v>
      </c>
    </row>
    <row r="568" spans="1:9">
      <c r="A568" s="60" t="s">
        <v>699</v>
      </c>
      <c r="B568" s="60" t="s">
        <v>173</v>
      </c>
      <c r="C568" s="60" t="s">
        <v>408</v>
      </c>
      <c r="D568" s="60">
        <v>13</v>
      </c>
      <c r="E568" s="60">
        <v>2.5193798449612399E-2</v>
      </c>
      <c r="F568" s="60">
        <v>13</v>
      </c>
      <c r="G568" s="60">
        <v>1.9847328244274799E-2</v>
      </c>
      <c r="H568" s="60">
        <v>0</v>
      </c>
      <c r="I568" s="60">
        <v>0</v>
      </c>
    </row>
    <row r="569" spans="1:9">
      <c r="A569" s="60" t="s">
        <v>699</v>
      </c>
      <c r="B569" s="60" t="s">
        <v>173</v>
      </c>
      <c r="C569" s="60" t="s">
        <v>410</v>
      </c>
      <c r="D569" s="60">
        <v>8</v>
      </c>
      <c r="E569" s="60">
        <v>1.5503875968992199E-2</v>
      </c>
      <c r="F569" s="60">
        <v>8</v>
      </c>
      <c r="G569" s="60">
        <v>1.22137404580153E-2</v>
      </c>
      <c r="H569" s="60">
        <v>0</v>
      </c>
      <c r="I569" s="60">
        <v>0</v>
      </c>
    </row>
    <row r="570" spans="1:9">
      <c r="A570" s="60" t="s">
        <v>699</v>
      </c>
      <c r="B570" s="60" t="s">
        <v>173</v>
      </c>
      <c r="C570" s="60" t="s">
        <v>407</v>
      </c>
      <c r="D570" s="60">
        <v>1</v>
      </c>
      <c r="E570" s="60">
        <v>1.9379844961240299E-3</v>
      </c>
      <c r="F570" s="60">
        <v>1</v>
      </c>
      <c r="G570" s="60">
        <v>1.5267175572519099E-3</v>
      </c>
      <c r="H570" s="60">
        <v>0</v>
      </c>
      <c r="I570" s="60">
        <v>0</v>
      </c>
    </row>
    <row r="571" spans="1:9">
      <c r="A571" s="60" t="s">
        <v>699</v>
      </c>
      <c r="B571" s="60" t="s">
        <v>173</v>
      </c>
      <c r="C571" s="60" t="s">
        <v>411</v>
      </c>
      <c r="D571" s="60">
        <v>12</v>
      </c>
      <c r="E571" s="60">
        <v>2.32558139534884E-2</v>
      </c>
      <c r="F571" s="60">
        <v>12</v>
      </c>
      <c r="G571" s="60">
        <v>1.8320610687022901E-2</v>
      </c>
      <c r="H571" s="60">
        <v>0</v>
      </c>
      <c r="I571" s="60">
        <v>0</v>
      </c>
    </row>
    <row r="572" spans="1:9">
      <c r="A572" s="60" t="s">
        <v>700</v>
      </c>
      <c r="B572" s="60" t="s">
        <v>206</v>
      </c>
      <c r="C572" s="60" t="s">
        <v>415</v>
      </c>
      <c r="D572" s="60">
        <v>4</v>
      </c>
      <c r="E572" s="60">
        <v>7.7519379844961196E-3</v>
      </c>
      <c r="F572" s="60">
        <v>4</v>
      </c>
      <c r="G572" s="60">
        <v>7.7519379844961196E-3</v>
      </c>
      <c r="H572" s="60">
        <v>0</v>
      </c>
      <c r="I572" s="60">
        <v>0</v>
      </c>
    </row>
    <row r="573" spans="1:9">
      <c r="A573" s="60" t="s">
        <v>700</v>
      </c>
      <c r="B573" s="60" t="s">
        <v>206</v>
      </c>
      <c r="C573" s="60" t="s">
        <v>407</v>
      </c>
      <c r="D573" s="60">
        <v>140</v>
      </c>
      <c r="E573" s="60">
        <v>0.27131782945736399</v>
      </c>
      <c r="F573" s="60">
        <v>140</v>
      </c>
      <c r="G573" s="60">
        <v>0.27131782945736399</v>
      </c>
      <c r="H573" s="60">
        <v>0</v>
      </c>
      <c r="I573" s="60">
        <v>0</v>
      </c>
    </row>
    <row r="574" spans="1:9">
      <c r="A574" s="60" t="s">
        <v>838</v>
      </c>
      <c r="B574" s="60" t="s">
        <v>268</v>
      </c>
      <c r="C574" s="60" t="s">
        <v>410</v>
      </c>
      <c r="D574" s="60">
        <v>7</v>
      </c>
      <c r="E574" s="60">
        <v>7.2614107883817404E-3</v>
      </c>
      <c r="F574" s="60">
        <v>7</v>
      </c>
      <c r="G574" s="60">
        <v>7.7262693156732896E-3</v>
      </c>
      <c r="H574" s="60">
        <v>0</v>
      </c>
      <c r="I574" s="60">
        <v>0</v>
      </c>
    </row>
    <row r="575" spans="1:9">
      <c r="A575" s="60" t="s">
        <v>838</v>
      </c>
      <c r="B575" s="60" t="s">
        <v>268</v>
      </c>
      <c r="C575" s="60" t="s">
        <v>414</v>
      </c>
      <c r="D575" s="60">
        <v>10</v>
      </c>
      <c r="E575" s="60">
        <v>1.03734439834025E-2</v>
      </c>
      <c r="F575" s="60">
        <v>10</v>
      </c>
      <c r="G575" s="60">
        <v>1.1037527593818999E-2</v>
      </c>
      <c r="H575" s="60">
        <v>0</v>
      </c>
      <c r="I575" s="60">
        <v>0</v>
      </c>
    </row>
    <row r="576" spans="1:9">
      <c r="A576" s="60" t="s">
        <v>838</v>
      </c>
      <c r="B576" s="60" t="s">
        <v>268</v>
      </c>
      <c r="C576" s="60" t="s">
        <v>411</v>
      </c>
      <c r="D576" s="60">
        <v>2</v>
      </c>
      <c r="E576" s="60">
        <v>2.0746887966805001E-3</v>
      </c>
      <c r="F576" s="60">
        <v>2</v>
      </c>
      <c r="G576" s="60">
        <v>2.2075055187637999E-3</v>
      </c>
      <c r="H576" s="60">
        <v>0</v>
      </c>
      <c r="I576" s="60">
        <v>0</v>
      </c>
    </row>
    <row r="577" spans="1:9">
      <c r="A577" s="60" t="s">
        <v>707</v>
      </c>
      <c r="B577" s="60" t="s">
        <v>186</v>
      </c>
      <c r="C577" s="60" t="s">
        <v>414</v>
      </c>
      <c r="D577" s="60">
        <v>64</v>
      </c>
      <c r="E577" s="60">
        <v>1.36460554371002E-2</v>
      </c>
      <c r="F577" s="60">
        <v>65</v>
      </c>
      <c r="G577" s="60">
        <v>1.38622307528258E-2</v>
      </c>
      <c r="H577" s="60">
        <v>-1</v>
      </c>
      <c r="I577" s="60">
        <v>-1.5384615384615301</v>
      </c>
    </row>
    <row r="578" spans="1:9">
      <c r="A578" s="60" t="s">
        <v>707</v>
      </c>
      <c r="B578" s="60" t="s">
        <v>186</v>
      </c>
      <c r="C578" s="60" t="s">
        <v>411</v>
      </c>
      <c r="D578" s="60">
        <v>94</v>
      </c>
      <c r="E578" s="60">
        <v>2.0042643923240899E-2</v>
      </c>
      <c r="F578" s="60">
        <v>95</v>
      </c>
      <c r="G578" s="60">
        <v>2.0260183407976098E-2</v>
      </c>
      <c r="H578" s="60">
        <v>-1</v>
      </c>
      <c r="I578" s="60">
        <v>-1.0526315789473699</v>
      </c>
    </row>
    <row r="579" spans="1:9">
      <c r="A579" s="60" t="s">
        <v>710</v>
      </c>
      <c r="B579" s="60" t="s">
        <v>214</v>
      </c>
      <c r="C579" s="60" t="s">
        <v>414</v>
      </c>
      <c r="D579" s="60">
        <v>26</v>
      </c>
      <c r="E579" s="60">
        <v>5.3830227743271203E-2</v>
      </c>
      <c r="F579" s="60">
        <v>27</v>
      </c>
      <c r="G579" s="60">
        <v>0.49090909090909102</v>
      </c>
      <c r="H579" s="60">
        <v>-1</v>
      </c>
      <c r="I579" s="60">
        <v>-3.7037037037037099</v>
      </c>
    </row>
    <row r="580" spans="1:9">
      <c r="A580" s="60" t="s">
        <v>820</v>
      </c>
      <c r="B580" s="60" t="s">
        <v>274</v>
      </c>
      <c r="C580" s="60" t="s">
        <v>409</v>
      </c>
      <c r="D580" s="60">
        <v>128</v>
      </c>
      <c r="E580" s="60">
        <v>0.113980409617097</v>
      </c>
      <c r="F580" s="60">
        <v>129</v>
      </c>
      <c r="G580" s="60">
        <v>0.11025641025641</v>
      </c>
      <c r="H580" s="60">
        <v>-1</v>
      </c>
      <c r="I580" s="60">
        <v>-0.775193798449614</v>
      </c>
    </row>
    <row r="581" spans="1:9">
      <c r="A581" s="60" t="s">
        <v>814</v>
      </c>
      <c r="B581" s="60" t="s">
        <v>166</v>
      </c>
      <c r="C581" s="60" t="s">
        <v>409</v>
      </c>
      <c r="D581" s="60">
        <v>172</v>
      </c>
      <c r="E581" s="60">
        <v>5.4895953019277396E-3</v>
      </c>
      <c r="F581" s="60">
        <v>173</v>
      </c>
      <c r="G581" s="60">
        <v>5.5824459503065497E-3</v>
      </c>
      <c r="H581" s="60">
        <v>-1</v>
      </c>
      <c r="I581" s="60">
        <v>-0.57803468208093001</v>
      </c>
    </row>
    <row r="582" spans="1:9">
      <c r="A582" s="60" t="s">
        <v>826</v>
      </c>
      <c r="B582" s="60" t="s">
        <v>201</v>
      </c>
      <c r="C582" s="60" t="s">
        <v>407</v>
      </c>
      <c r="D582" s="60">
        <v>89</v>
      </c>
      <c r="E582" s="60">
        <v>0.178356713426854</v>
      </c>
      <c r="F582" s="60">
        <v>90</v>
      </c>
      <c r="G582" s="60">
        <v>0.19650655021834099</v>
      </c>
      <c r="H582" s="60">
        <v>-1</v>
      </c>
      <c r="I582" s="60">
        <v>-1.1111111111111101</v>
      </c>
    </row>
    <row r="583" spans="1:9">
      <c r="A583" s="60" t="s">
        <v>816</v>
      </c>
      <c r="B583" s="60" t="s">
        <v>260</v>
      </c>
      <c r="C583" s="60" t="s">
        <v>407</v>
      </c>
      <c r="D583" s="60">
        <v>23</v>
      </c>
      <c r="E583" s="60">
        <v>1.16632860040568E-2</v>
      </c>
      <c r="F583" s="60">
        <v>24</v>
      </c>
      <c r="G583" s="60">
        <v>1.2226184411614899E-2</v>
      </c>
      <c r="H583" s="60">
        <v>-1</v>
      </c>
      <c r="I583" s="60">
        <v>-4.1666666666666599</v>
      </c>
    </row>
    <row r="584" spans="1:9">
      <c r="A584" s="60" t="s">
        <v>828</v>
      </c>
      <c r="B584" s="60" t="s">
        <v>266</v>
      </c>
      <c r="C584" s="60" t="s">
        <v>408</v>
      </c>
      <c r="D584" s="60">
        <v>24</v>
      </c>
      <c r="E584" s="60">
        <v>6.50406504065041E-2</v>
      </c>
      <c r="F584" s="60">
        <v>25</v>
      </c>
      <c r="G584" s="60">
        <v>6.5616797900262494E-2</v>
      </c>
      <c r="H584" s="60">
        <v>-1</v>
      </c>
      <c r="I584" s="60">
        <v>-4</v>
      </c>
    </row>
    <row r="585" spans="1:9">
      <c r="A585" s="60" t="s">
        <v>825</v>
      </c>
      <c r="B585" s="60" t="s">
        <v>189</v>
      </c>
      <c r="C585" s="60" t="s">
        <v>412</v>
      </c>
      <c r="D585" s="60">
        <v>348</v>
      </c>
      <c r="E585" s="60">
        <v>0.54037267080745299</v>
      </c>
      <c r="F585" s="60">
        <v>349</v>
      </c>
      <c r="G585" s="60">
        <v>0.55309033280507103</v>
      </c>
      <c r="H585" s="60">
        <v>-1</v>
      </c>
      <c r="I585" s="60">
        <v>-0.28653295128939799</v>
      </c>
    </row>
    <row r="586" spans="1:9">
      <c r="A586" s="60" t="s">
        <v>825</v>
      </c>
      <c r="B586" s="60" t="s">
        <v>189</v>
      </c>
      <c r="C586" s="60" t="s">
        <v>408</v>
      </c>
      <c r="D586" s="60">
        <v>50</v>
      </c>
      <c r="E586" s="60">
        <v>7.7639751552794997E-2</v>
      </c>
      <c r="F586" s="60">
        <v>51</v>
      </c>
      <c r="G586" s="60">
        <v>8.0824088748018996E-2</v>
      </c>
      <c r="H586" s="60">
        <v>-1</v>
      </c>
      <c r="I586" s="60">
        <v>-1.9607843137254899</v>
      </c>
    </row>
    <row r="587" spans="1:9">
      <c r="A587" s="60" t="s">
        <v>821</v>
      </c>
      <c r="B587" s="60" t="s">
        <v>239</v>
      </c>
      <c r="C587" s="60" t="s">
        <v>415</v>
      </c>
      <c r="D587" s="60">
        <v>35</v>
      </c>
      <c r="E587" s="60">
        <v>5.5643879173290899E-3</v>
      </c>
      <c r="F587" s="60">
        <v>36</v>
      </c>
      <c r="G587" s="60">
        <v>5.8727569331158197E-3</v>
      </c>
      <c r="H587" s="60">
        <v>-1</v>
      </c>
      <c r="I587" s="60">
        <v>-2.7777777777777799</v>
      </c>
    </row>
    <row r="588" spans="1:9">
      <c r="A588" s="60" t="s">
        <v>821</v>
      </c>
      <c r="B588" s="60" t="s">
        <v>239</v>
      </c>
      <c r="C588" s="60" t="s">
        <v>413</v>
      </c>
      <c r="D588" s="60">
        <v>35</v>
      </c>
      <c r="E588" s="60">
        <v>5.5643879173290899E-3</v>
      </c>
      <c r="F588" s="60">
        <v>36</v>
      </c>
      <c r="G588" s="60">
        <v>5.8727569331158197E-3</v>
      </c>
      <c r="H588" s="60">
        <v>-1</v>
      </c>
      <c r="I588" s="60">
        <v>-2.7777777777777799</v>
      </c>
    </row>
    <row r="589" spans="1:9">
      <c r="A589" s="60" t="s">
        <v>713</v>
      </c>
      <c r="B589" s="60" t="s">
        <v>265</v>
      </c>
      <c r="C589" s="60" t="s">
        <v>412</v>
      </c>
      <c r="D589" s="60">
        <v>20</v>
      </c>
      <c r="E589" s="60">
        <v>3.2840722495894897E-2</v>
      </c>
      <c r="F589" s="60">
        <v>21</v>
      </c>
      <c r="G589" s="60">
        <v>3.57751277683135E-2</v>
      </c>
      <c r="H589" s="60">
        <v>-1</v>
      </c>
      <c r="I589" s="60">
        <v>-4.7619047619047699</v>
      </c>
    </row>
    <row r="590" spans="1:9">
      <c r="A590" s="60" t="s">
        <v>713</v>
      </c>
      <c r="B590" s="60" t="s">
        <v>265</v>
      </c>
      <c r="C590" s="60" t="s">
        <v>414</v>
      </c>
      <c r="D590" s="60">
        <v>12</v>
      </c>
      <c r="E590" s="60">
        <v>1.9704433497536901E-2</v>
      </c>
      <c r="F590" s="60">
        <v>13</v>
      </c>
      <c r="G590" s="60">
        <v>2.21465076660988E-2</v>
      </c>
      <c r="H590" s="60">
        <v>-1</v>
      </c>
      <c r="I590" s="60">
        <v>-7.6923076923076898</v>
      </c>
    </row>
    <row r="591" spans="1:9">
      <c r="A591" s="60" t="s">
        <v>621</v>
      </c>
      <c r="B591" s="60" t="s">
        <v>216</v>
      </c>
      <c r="C591" s="60" t="s">
        <v>408</v>
      </c>
      <c r="D591" s="60">
        <v>32</v>
      </c>
      <c r="E591" s="60">
        <v>9.2219020172910698E-2</v>
      </c>
      <c r="F591" s="60">
        <v>33</v>
      </c>
      <c r="G591" s="60">
        <v>9.6491228070175405E-2</v>
      </c>
      <c r="H591" s="60">
        <v>-1</v>
      </c>
      <c r="I591" s="60">
        <v>-3.0303030303030298</v>
      </c>
    </row>
    <row r="592" spans="1:9">
      <c r="A592" s="60" t="s">
        <v>716</v>
      </c>
      <c r="B592" s="60" t="s">
        <v>255</v>
      </c>
      <c r="C592" s="60" t="s">
        <v>407</v>
      </c>
      <c r="D592" s="60">
        <v>120</v>
      </c>
      <c r="E592" s="60">
        <v>1.8960341286143101E-2</v>
      </c>
      <c r="F592" s="60">
        <v>121</v>
      </c>
      <c r="G592" s="60">
        <v>1.8935837245696401E-2</v>
      </c>
      <c r="H592" s="60">
        <v>-1</v>
      </c>
      <c r="I592" s="60">
        <v>-0.82644628099173301</v>
      </c>
    </row>
    <row r="593" spans="1:9">
      <c r="A593" s="60" t="s">
        <v>625</v>
      </c>
      <c r="B593" s="60" t="s">
        <v>199</v>
      </c>
      <c r="C593" s="60" t="s">
        <v>412</v>
      </c>
      <c r="D593" s="60">
        <v>331</v>
      </c>
      <c r="E593" s="60">
        <v>0.115977575332866</v>
      </c>
      <c r="F593" s="60">
        <v>332</v>
      </c>
      <c r="G593" s="60">
        <v>0.110777444110777</v>
      </c>
      <c r="H593" s="60">
        <v>-1</v>
      </c>
      <c r="I593" s="60">
        <v>-0.30120481927711201</v>
      </c>
    </row>
    <row r="594" spans="1:9">
      <c r="A594" s="60" t="s">
        <v>625</v>
      </c>
      <c r="B594" s="60" t="s">
        <v>199</v>
      </c>
      <c r="C594" s="60" t="s">
        <v>414</v>
      </c>
      <c r="D594" s="60">
        <v>215</v>
      </c>
      <c r="E594" s="60">
        <v>7.5332866152768005E-2</v>
      </c>
      <c r="F594" s="60">
        <v>216</v>
      </c>
      <c r="G594" s="60">
        <v>7.2072072072072099E-2</v>
      </c>
      <c r="H594" s="60">
        <v>-1</v>
      </c>
      <c r="I594" s="60">
        <v>-0.46296296296296502</v>
      </c>
    </row>
    <row r="595" spans="1:9">
      <c r="A595" s="60" t="s">
        <v>629</v>
      </c>
      <c r="B595" s="60" t="s">
        <v>240</v>
      </c>
      <c r="C595" s="60" t="s">
        <v>412</v>
      </c>
      <c r="D595" s="60">
        <v>290</v>
      </c>
      <c r="E595" s="60">
        <v>0.46548956661316199</v>
      </c>
      <c r="F595" s="60">
        <v>291</v>
      </c>
      <c r="G595" s="60">
        <v>0.43759398496240598</v>
      </c>
      <c r="H595" s="60">
        <v>-1</v>
      </c>
      <c r="I595" s="60">
        <v>-0.34364261168384802</v>
      </c>
    </row>
    <row r="596" spans="1:9">
      <c r="A596" s="60" t="s">
        <v>629</v>
      </c>
      <c r="B596" s="60" t="s">
        <v>240</v>
      </c>
      <c r="C596" s="60" t="s">
        <v>413</v>
      </c>
      <c r="D596" s="60">
        <v>2</v>
      </c>
      <c r="E596" s="60">
        <v>3.2102728731942202E-3</v>
      </c>
      <c r="F596" s="60">
        <v>3</v>
      </c>
      <c r="G596" s="60">
        <v>4.5112781954887203E-3</v>
      </c>
      <c r="H596" s="60">
        <v>-1</v>
      </c>
      <c r="I596" s="60">
        <v>-33.3333333333333</v>
      </c>
    </row>
    <row r="597" spans="1:9">
      <c r="A597" s="60" t="s">
        <v>629</v>
      </c>
      <c r="B597" s="60" t="s">
        <v>240</v>
      </c>
      <c r="C597" s="60" t="s">
        <v>407</v>
      </c>
      <c r="D597" s="60">
        <v>45</v>
      </c>
      <c r="E597" s="60">
        <v>7.2231139646870002E-2</v>
      </c>
      <c r="F597" s="60">
        <v>46</v>
      </c>
      <c r="G597" s="60">
        <v>6.9172932330827094E-2</v>
      </c>
      <c r="H597" s="60">
        <v>-1</v>
      </c>
      <c r="I597" s="60">
        <v>-2.1739130434782599</v>
      </c>
    </row>
    <row r="598" spans="1:9">
      <c r="A598" s="60" t="s">
        <v>630</v>
      </c>
      <c r="B598" s="60" t="s">
        <v>246</v>
      </c>
      <c r="C598" s="60" t="s">
        <v>412</v>
      </c>
      <c r="D598" s="60">
        <v>23</v>
      </c>
      <c r="E598" s="60">
        <v>0.1796875</v>
      </c>
      <c r="F598" s="60">
        <v>24</v>
      </c>
      <c r="G598" s="60">
        <v>0.1875</v>
      </c>
      <c r="H598" s="60">
        <v>-1</v>
      </c>
      <c r="I598" s="60">
        <v>-4.1666666666666599</v>
      </c>
    </row>
    <row r="599" spans="1:9">
      <c r="A599" s="60" t="s">
        <v>632</v>
      </c>
      <c r="B599" s="60" t="s">
        <v>241</v>
      </c>
      <c r="C599" s="60" t="s">
        <v>412</v>
      </c>
      <c r="D599" s="60">
        <v>2</v>
      </c>
      <c r="E599" s="60">
        <v>3.4482758620689703E-2</v>
      </c>
      <c r="F599" s="60">
        <v>3</v>
      </c>
      <c r="G599" s="60">
        <v>4.91803278688525E-2</v>
      </c>
      <c r="H599" s="60">
        <v>-1</v>
      </c>
      <c r="I599" s="60">
        <v>-33.3333333333333</v>
      </c>
    </row>
    <row r="600" spans="1:9">
      <c r="A600" s="60" t="s">
        <v>632</v>
      </c>
      <c r="B600" s="60" t="s">
        <v>241</v>
      </c>
      <c r="C600" s="60" t="s">
        <v>408</v>
      </c>
      <c r="D600" s="60">
        <v>8</v>
      </c>
      <c r="E600" s="60">
        <v>0.13793103448275901</v>
      </c>
      <c r="F600" s="60">
        <v>9</v>
      </c>
      <c r="G600" s="60">
        <v>0.14754098360655701</v>
      </c>
      <c r="H600" s="60">
        <v>-1</v>
      </c>
      <c r="I600" s="60">
        <v>-11.1111111111111</v>
      </c>
    </row>
    <row r="601" spans="1:9">
      <c r="A601" s="60" t="s">
        <v>633</v>
      </c>
      <c r="B601" s="60" t="s">
        <v>224</v>
      </c>
      <c r="C601" s="60" t="s">
        <v>410</v>
      </c>
      <c r="D601" s="60">
        <v>45</v>
      </c>
      <c r="E601" s="60">
        <v>0.222772277227723</v>
      </c>
      <c r="F601" s="60">
        <v>46</v>
      </c>
      <c r="G601" s="60">
        <v>0.21395348837209299</v>
      </c>
      <c r="H601" s="60">
        <v>-1</v>
      </c>
      <c r="I601" s="60">
        <v>-2.1739130434782599</v>
      </c>
    </row>
    <row r="602" spans="1:9">
      <c r="A602" s="60" t="s">
        <v>633</v>
      </c>
      <c r="B602" s="60" t="s">
        <v>224</v>
      </c>
      <c r="C602" s="60" t="s">
        <v>414</v>
      </c>
      <c r="D602" s="60">
        <v>25</v>
      </c>
      <c r="E602" s="60">
        <v>0.123762376237624</v>
      </c>
      <c r="F602" s="60">
        <v>26</v>
      </c>
      <c r="G602" s="60">
        <v>0.12093023255814001</v>
      </c>
      <c r="H602" s="60">
        <v>-1</v>
      </c>
      <c r="I602" s="60">
        <v>-3.84615384615384</v>
      </c>
    </row>
    <row r="603" spans="1:9">
      <c r="A603" s="60" t="s">
        <v>709</v>
      </c>
      <c r="B603" s="60" t="s">
        <v>169</v>
      </c>
      <c r="C603" s="60" t="s">
        <v>410</v>
      </c>
      <c r="D603" s="60">
        <v>134</v>
      </c>
      <c r="E603" s="60">
        <v>8.6900129701686105E-2</v>
      </c>
      <c r="F603" s="60">
        <v>135</v>
      </c>
      <c r="G603" s="60">
        <v>9.0543259557344102E-2</v>
      </c>
      <c r="H603" s="60">
        <v>-1</v>
      </c>
      <c r="I603" s="60">
        <v>-0.74074074074074203</v>
      </c>
    </row>
    <row r="604" spans="1:9">
      <c r="A604" s="60" t="s">
        <v>709</v>
      </c>
      <c r="B604" s="60" t="s">
        <v>169</v>
      </c>
      <c r="C604" s="60" t="s">
        <v>414</v>
      </c>
      <c r="D604" s="60">
        <v>225</v>
      </c>
      <c r="E604" s="60">
        <v>0.14591439688715999</v>
      </c>
      <c r="F604" s="60">
        <v>226</v>
      </c>
      <c r="G604" s="60">
        <v>0.15157612340710899</v>
      </c>
      <c r="H604" s="60">
        <v>-1</v>
      </c>
      <c r="I604" s="60">
        <v>-0.44247787610619499</v>
      </c>
    </row>
    <row r="605" spans="1:9">
      <c r="A605" s="60" t="s">
        <v>709</v>
      </c>
      <c r="B605" s="60" t="s">
        <v>169</v>
      </c>
      <c r="C605" s="60" t="s">
        <v>407</v>
      </c>
      <c r="D605" s="60">
        <v>30</v>
      </c>
      <c r="E605" s="60">
        <v>1.94552529182879E-2</v>
      </c>
      <c r="F605" s="60">
        <v>31</v>
      </c>
      <c r="G605" s="60">
        <v>2.0791415157612299E-2</v>
      </c>
      <c r="H605" s="60">
        <v>-1</v>
      </c>
      <c r="I605" s="60">
        <v>-3.2258064516128999</v>
      </c>
    </row>
    <row r="606" spans="1:9">
      <c r="A606" s="60" t="s">
        <v>636</v>
      </c>
      <c r="B606" s="60" t="s">
        <v>197</v>
      </c>
      <c r="C606" s="60" t="s">
        <v>408</v>
      </c>
      <c r="D606" s="60">
        <v>69</v>
      </c>
      <c r="E606" s="60">
        <v>0.42592592592592599</v>
      </c>
      <c r="F606" s="60">
        <v>70</v>
      </c>
      <c r="G606" s="60">
        <v>0.42944785276073599</v>
      </c>
      <c r="H606" s="60">
        <v>-1</v>
      </c>
      <c r="I606" s="60">
        <v>-1.4285714285714199</v>
      </c>
    </row>
    <row r="607" spans="1:9">
      <c r="A607" s="60" t="s">
        <v>637</v>
      </c>
      <c r="B607" s="60" t="s">
        <v>203</v>
      </c>
      <c r="C607" s="60" t="s">
        <v>413</v>
      </c>
      <c r="D607" s="60">
        <v>5</v>
      </c>
      <c r="E607" s="60">
        <v>5.0864699898270603E-3</v>
      </c>
      <c r="F607" s="60">
        <v>6</v>
      </c>
      <c r="G607" s="60">
        <v>8.3102493074792196E-3</v>
      </c>
      <c r="H607" s="60">
        <v>-1</v>
      </c>
      <c r="I607" s="60">
        <v>-16.6666666666667</v>
      </c>
    </row>
    <row r="608" spans="1:9">
      <c r="A608" s="60" t="s">
        <v>637</v>
      </c>
      <c r="B608" s="60" t="s">
        <v>203</v>
      </c>
      <c r="C608" s="60" t="s">
        <v>407</v>
      </c>
      <c r="D608" s="60">
        <v>26</v>
      </c>
      <c r="E608" s="60">
        <v>2.6449643947100698E-2</v>
      </c>
      <c r="F608" s="60">
        <v>27</v>
      </c>
      <c r="G608" s="60">
        <v>3.73961218836565E-2</v>
      </c>
      <c r="H608" s="60">
        <v>-1</v>
      </c>
      <c r="I608" s="60">
        <v>-3.7037037037037099</v>
      </c>
    </row>
    <row r="609" spans="1:9">
      <c r="A609" s="60" t="s">
        <v>637</v>
      </c>
      <c r="B609" s="60" t="s">
        <v>203</v>
      </c>
      <c r="C609" s="60" t="s">
        <v>411</v>
      </c>
      <c r="D609" s="60">
        <v>9</v>
      </c>
      <c r="E609" s="60">
        <v>9.1556459816887099E-3</v>
      </c>
      <c r="F609" s="60">
        <v>10</v>
      </c>
      <c r="G609" s="60">
        <v>1.38504155124654E-2</v>
      </c>
      <c r="H609" s="60">
        <v>-1</v>
      </c>
      <c r="I609" s="60">
        <v>-10</v>
      </c>
    </row>
    <row r="610" spans="1:9">
      <c r="A610" s="60" t="s">
        <v>641</v>
      </c>
      <c r="B610" s="60" t="s">
        <v>210</v>
      </c>
      <c r="C610" s="60" t="s">
        <v>408</v>
      </c>
      <c r="D610" s="60">
        <v>142</v>
      </c>
      <c r="E610" s="60">
        <v>5.7489878542510101E-2</v>
      </c>
      <c r="F610" s="60">
        <v>143</v>
      </c>
      <c r="G610" s="60">
        <v>5.7894736842105297E-2</v>
      </c>
      <c r="H610" s="60">
        <v>-1</v>
      </c>
      <c r="I610" s="60">
        <v>-0.69930069930069805</v>
      </c>
    </row>
    <row r="611" spans="1:9">
      <c r="A611" s="60" t="s">
        <v>641</v>
      </c>
      <c r="B611" s="60" t="s">
        <v>210</v>
      </c>
      <c r="C611" s="60" t="s">
        <v>407</v>
      </c>
      <c r="D611" s="60">
        <v>442</v>
      </c>
      <c r="E611" s="60">
        <v>0.17894736842105299</v>
      </c>
      <c r="F611" s="60">
        <v>443</v>
      </c>
      <c r="G611" s="60">
        <v>0.17935222672064799</v>
      </c>
      <c r="H611" s="60">
        <v>-1</v>
      </c>
      <c r="I611" s="60">
        <v>-0.225733634311509</v>
      </c>
    </row>
    <row r="612" spans="1:9">
      <c r="A612" s="60" t="s">
        <v>642</v>
      </c>
      <c r="B612" s="60" t="s">
        <v>211</v>
      </c>
      <c r="C612" s="60" t="s">
        <v>410</v>
      </c>
      <c r="D612" s="60">
        <v>0</v>
      </c>
      <c r="E612" s="60">
        <v>0</v>
      </c>
      <c r="F612" s="60">
        <v>1</v>
      </c>
      <c r="G612" s="60">
        <v>6.5359477124183E-3</v>
      </c>
      <c r="H612" s="60">
        <v>-1</v>
      </c>
      <c r="I612" s="60">
        <v>-100</v>
      </c>
    </row>
    <row r="613" spans="1:9">
      <c r="A613" s="60" t="s">
        <v>642</v>
      </c>
      <c r="B613" s="60" t="s">
        <v>211</v>
      </c>
      <c r="C613" s="60" t="s">
        <v>414</v>
      </c>
      <c r="D613" s="60">
        <v>80</v>
      </c>
      <c r="E613" s="60">
        <v>0.52287581699346397</v>
      </c>
      <c r="F613" s="60">
        <v>81</v>
      </c>
      <c r="G613" s="60">
        <v>0.52941176470588203</v>
      </c>
      <c r="H613" s="60">
        <v>-1</v>
      </c>
      <c r="I613" s="60">
        <v>-1.2345679012345701</v>
      </c>
    </row>
    <row r="614" spans="1:9">
      <c r="A614" s="60" t="s">
        <v>644</v>
      </c>
      <c r="B614" s="60" t="s">
        <v>217</v>
      </c>
      <c r="C614" s="60" t="s">
        <v>415</v>
      </c>
      <c r="D614" s="60">
        <v>82</v>
      </c>
      <c r="E614" s="60">
        <v>0.38862559241706202</v>
      </c>
      <c r="F614" s="60">
        <v>83</v>
      </c>
      <c r="G614" s="60">
        <v>0.393364928909953</v>
      </c>
      <c r="H614" s="60">
        <v>-1</v>
      </c>
      <c r="I614" s="60">
        <v>-1.2048192771084401</v>
      </c>
    </row>
    <row r="615" spans="1:9">
      <c r="A615" s="60" t="s">
        <v>647</v>
      </c>
      <c r="B615" s="60" t="s">
        <v>171</v>
      </c>
      <c r="C615" s="60" t="s">
        <v>411</v>
      </c>
      <c r="D615" s="60">
        <v>22</v>
      </c>
      <c r="E615" s="60">
        <v>8.8176352705410799E-3</v>
      </c>
      <c r="F615" s="60">
        <v>23</v>
      </c>
      <c r="G615" s="60">
        <v>8.9913995308834992E-3</v>
      </c>
      <c r="H615" s="60">
        <v>-1</v>
      </c>
      <c r="I615" s="60">
        <v>-4.3478260869565197</v>
      </c>
    </row>
    <row r="616" spans="1:9">
      <c r="A616" s="60" t="s">
        <v>648</v>
      </c>
      <c r="B616" s="60" t="s">
        <v>258</v>
      </c>
      <c r="C616" s="60" t="s">
        <v>415</v>
      </c>
      <c r="D616" s="60">
        <v>8</v>
      </c>
      <c r="E616" s="60">
        <v>1.78810907465355E-3</v>
      </c>
      <c r="F616" s="60">
        <v>9</v>
      </c>
      <c r="G616" s="60">
        <v>1.9832525341560202E-3</v>
      </c>
      <c r="H616" s="60">
        <v>-1</v>
      </c>
      <c r="I616" s="60">
        <v>-11.1111111111111</v>
      </c>
    </row>
    <row r="617" spans="1:9">
      <c r="A617" s="60" t="s">
        <v>649</v>
      </c>
      <c r="B617" s="60" t="s">
        <v>212</v>
      </c>
      <c r="C617" s="60" t="s">
        <v>414</v>
      </c>
      <c r="D617" s="60">
        <v>39</v>
      </c>
      <c r="E617" s="60">
        <v>7.1428571428571397E-2</v>
      </c>
      <c r="F617" s="60">
        <v>40</v>
      </c>
      <c r="G617" s="60">
        <v>7.5187969924811998E-2</v>
      </c>
      <c r="H617" s="60">
        <v>-1</v>
      </c>
      <c r="I617" s="60">
        <v>-2.5</v>
      </c>
    </row>
    <row r="618" spans="1:9">
      <c r="A618" s="60" t="s">
        <v>650</v>
      </c>
      <c r="B618" s="60" t="s">
        <v>179</v>
      </c>
      <c r="C618" s="60" t="s">
        <v>409</v>
      </c>
      <c r="D618" s="60">
        <v>116</v>
      </c>
      <c r="E618" s="60">
        <v>4.3299738708473298E-2</v>
      </c>
      <c r="F618" s="60">
        <v>117</v>
      </c>
      <c r="G618" s="60">
        <v>4.50173143516737E-2</v>
      </c>
      <c r="H618" s="60">
        <v>-1</v>
      </c>
      <c r="I618" s="60">
        <v>-0.854700854700852</v>
      </c>
    </row>
    <row r="619" spans="1:9">
      <c r="A619" s="60" t="s">
        <v>651</v>
      </c>
      <c r="B619" s="60" t="s">
        <v>191</v>
      </c>
      <c r="C619" s="60" t="s">
        <v>407</v>
      </c>
      <c r="D619" s="60">
        <v>36</v>
      </c>
      <c r="E619" s="60">
        <v>2.6181818181818198E-2</v>
      </c>
      <c r="F619" s="60">
        <v>37</v>
      </c>
      <c r="G619" s="60">
        <v>2.6297085998578499E-2</v>
      </c>
      <c r="H619" s="60">
        <v>-1</v>
      </c>
      <c r="I619" s="60">
        <v>-2.7027027027027</v>
      </c>
    </row>
    <row r="620" spans="1:9">
      <c r="A620" s="60" t="s">
        <v>652</v>
      </c>
      <c r="B620" s="60" t="s">
        <v>264</v>
      </c>
      <c r="C620" s="60" t="s">
        <v>414</v>
      </c>
      <c r="D620" s="60">
        <v>92</v>
      </c>
      <c r="E620" s="60">
        <v>5.2934407364787099E-2</v>
      </c>
      <c r="F620" s="60">
        <v>93</v>
      </c>
      <c r="G620" s="60">
        <v>5.2512704686617701E-2</v>
      </c>
      <c r="H620" s="60">
        <v>-1</v>
      </c>
      <c r="I620" s="60">
        <v>-1.0752688172042999</v>
      </c>
    </row>
    <row r="621" spans="1:9">
      <c r="A621" s="60" t="s">
        <v>656</v>
      </c>
      <c r="B621" s="60" t="s">
        <v>204</v>
      </c>
      <c r="C621" s="60" t="s">
        <v>414</v>
      </c>
      <c r="D621" s="60">
        <v>13</v>
      </c>
      <c r="E621" s="60">
        <v>0.15853658536585399</v>
      </c>
      <c r="F621" s="60">
        <v>14</v>
      </c>
      <c r="G621" s="60">
        <v>0.16867469879518099</v>
      </c>
      <c r="H621" s="60">
        <v>-1</v>
      </c>
      <c r="I621" s="60">
        <v>-7.1428571428571397</v>
      </c>
    </row>
    <row r="622" spans="1:9">
      <c r="A622" s="60" t="s">
        <v>658</v>
      </c>
      <c r="B622" s="60" t="s">
        <v>213</v>
      </c>
      <c r="C622" s="60" t="s">
        <v>407</v>
      </c>
      <c r="D622" s="60">
        <v>66</v>
      </c>
      <c r="E622" s="60">
        <v>0.407407407407407</v>
      </c>
      <c r="F622" s="60">
        <v>67</v>
      </c>
      <c r="G622" s="60">
        <v>0.41104294478527598</v>
      </c>
      <c r="H622" s="60">
        <v>-1</v>
      </c>
      <c r="I622" s="60">
        <v>-1.4925373134328399</v>
      </c>
    </row>
    <row r="623" spans="1:9">
      <c r="A623" s="60" t="s">
        <v>659</v>
      </c>
      <c r="B623" s="60" t="s">
        <v>256</v>
      </c>
      <c r="C623" s="60" t="s">
        <v>415</v>
      </c>
      <c r="D623" s="60">
        <v>28</v>
      </c>
      <c r="E623" s="60">
        <v>2.7263875365141198E-2</v>
      </c>
      <c r="F623" s="60">
        <v>29</v>
      </c>
      <c r="G623" s="60">
        <v>2.81553398058252E-2</v>
      </c>
      <c r="H623" s="60">
        <v>-1</v>
      </c>
      <c r="I623" s="60">
        <v>-3.44827586206896</v>
      </c>
    </row>
    <row r="624" spans="1:9">
      <c r="A624" s="60" t="s">
        <v>659</v>
      </c>
      <c r="B624" s="60" t="s">
        <v>256</v>
      </c>
      <c r="C624" s="60" t="s">
        <v>407</v>
      </c>
      <c r="D624" s="60">
        <v>254</v>
      </c>
      <c r="E624" s="60">
        <v>0.24732229795520899</v>
      </c>
      <c r="F624" s="60">
        <v>255</v>
      </c>
      <c r="G624" s="60">
        <v>0.247572815533981</v>
      </c>
      <c r="H624" s="60">
        <v>-1</v>
      </c>
      <c r="I624" s="60">
        <v>-0.39215686274509698</v>
      </c>
    </row>
    <row r="625" spans="1:9">
      <c r="A625" s="60" t="s">
        <v>661</v>
      </c>
      <c r="B625" s="60" t="s">
        <v>226</v>
      </c>
      <c r="C625" s="60" t="s">
        <v>412</v>
      </c>
      <c r="D625" s="60">
        <v>22</v>
      </c>
      <c r="E625" s="60">
        <v>0.19130434782608699</v>
      </c>
      <c r="F625" s="60">
        <v>23</v>
      </c>
      <c r="G625" s="60">
        <v>0.19327731092437</v>
      </c>
      <c r="H625" s="60">
        <v>-1</v>
      </c>
      <c r="I625" s="60">
        <v>-4.3478260869565197</v>
      </c>
    </row>
    <row r="626" spans="1:9">
      <c r="A626" s="60" t="s">
        <v>661</v>
      </c>
      <c r="B626" s="60" t="s">
        <v>226</v>
      </c>
      <c r="C626" s="60" t="s">
        <v>414</v>
      </c>
      <c r="D626" s="60">
        <v>15</v>
      </c>
      <c r="E626" s="60">
        <v>0.13043478260869601</v>
      </c>
      <c r="F626" s="60">
        <v>16</v>
      </c>
      <c r="G626" s="60">
        <v>0.13445378151260501</v>
      </c>
      <c r="H626" s="60">
        <v>-1</v>
      </c>
      <c r="I626" s="60">
        <v>-6.25</v>
      </c>
    </row>
    <row r="627" spans="1:9">
      <c r="A627" s="60" t="s">
        <v>662</v>
      </c>
      <c r="B627" s="60" t="s">
        <v>244</v>
      </c>
      <c r="C627" s="60" t="s">
        <v>412</v>
      </c>
      <c r="D627" s="60">
        <v>230</v>
      </c>
      <c r="E627" s="60">
        <v>0.387205387205387</v>
      </c>
      <c r="F627" s="60">
        <v>231</v>
      </c>
      <c r="G627" s="60">
        <v>0.38118811881188103</v>
      </c>
      <c r="H627" s="60">
        <v>-1</v>
      </c>
      <c r="I627" s="60">
        <v>-0.43290043290042901</v>
      </c>
    </row>
    <row r="628" spans="1:9">
      <c r="A628" s="60" t="s">
        <v>663</v>
      </c>
      <c r="B628" s="60" t="s">
        <v>252</v>
      </c>
      <c r="C628" s="60" t="s">
        <v>412</v>
      </c>
      <c r="D628" s="60">
        <v>155</v>
      </c>
      <c r="E628" s="60">
        <v>0.14678030303030301</v>
      </c>
      <c r="F628" s="60">
        <v>156</v>
      </c>
      <c r="G628" s="60">
        <v>0.14871306005719701</v>
      </c>
      <c r="H628" s="60">
        <v>-1</v>
      </c>
      <c r="I628" s="60">
        <v>-0.64102564102563897</v>
      </c>
    </row>
    <row r="629" spans="1:9">
      <c r="A629" s="60" t="s">
        <v>663</v>
      </c>
      <c r="B629" s="60" t="s">
        <v>252</v>
      </c>
      <c r="C629" s="60" t="s">
        <v>410</v>
      </c>
      <c r="D629" s="60">
        <v>61</v>
      </c>
      <c r="E629" s="60">
        <v>5.7765151515151499E-2</v>
      </c>
      <c r="F629" s="60">
        <v>62</v>
      </c>
      <c r="G629" s="60">
        <v>5.9103908484270697E-2</v>
      </c>
      <c r="H629" s="60">
        <v>-1</v>
      </c>
      <c r="I629" s="60">
        <v>-1.61290322580645</v>
      </c>
    </row>
    <row r="630" spans="1:9">
      <c r="A630" s="60" t="s">
        <v>665</v>
      </c>
      <c r="B630" s="60" t="s">
        <v>228</v>
      </c>
      <c r="C630" s="60" t="s">
        <v>407</v>
      </c>
      <c r="D630" s="60">
        <v>149</v>
      </c>
      <c r="E630" s="60">
        <v>0.85632183908046</v>
      </c>
      <c r="F630" s="60">
        <v>150</v>
      </c>
      <c r="G630" s="60">
        <v>0.88235294117647101</v>
      </c>
      <c r="H630" s="60">
        <v>-1</v>
      </c>
      <c r="I630" s="60">
        <v>-0.66666666666667096</v>
      </c>
    </row>
    <row r="631" spans="1:9">
      <c r="A631" s="60" t="s">
        <v>668</v>
      </c>
      <c r="B631" s="60" t="s">
        <v>257</v>
      </c>
      <c r="C631" s="60" t="s">
        <v>411</v>
      </c>
      <c r="D631" s="60">
        <v>4</v>
      </c>
      <c r="E631" s="60">
        <v>7.8895463510848095E-3</v>
      </c>
      <c r="F631" s="60">
        <v>5</v>
      </c>
      <c r="G631" s="60">
        <v>1.02249488752556E-2</v>
      </c>
      <c r="H631" s="60">
        <v>-1</v>
      </c>
      <c r="I631" s="60">
        <v>-20</v>
      </c>
    </row>
    <row r="632" spans="1:9">
      <c r="A632" s="60" t="s">
        <v>671</v>
      </c>
      <c r="B632" s="60" t="s">
        <v>156</v>
      </c>
      <c r="C632" s="60" t="s">
        <v>413</v>
      </c>
      <c r="D632" s="60">
        <v>35</v>
      </c>
      <c r="E632" s="60">
        <v>4.9451791567763103E-4</v>
      </c>
      <c r="F632" s="60">
        <v>36</v>
      </c>
      <c r="G632" s="60">
        <v>5.2210990413481995E-4</v>
      </c>
      <c r="H632" s="60">
        <v>-1</v>
      </c>
      <c r="I632" s="60">
        <v>-2.7777777777777799</v>
      </c>
    </row>
    <row r="633" spans="1:9">
      <c r="A633" s="60" t="s">
        <v>675</v>
      </c>
      <c r="B633" s="60" t="s">
        <v>232</v>
      </c>
      <c r="C633" s="60" t="s">
        <v>412</v>
      </c>
      <c r="D633" s="60">
        <v>4</v>
      </c>
      <c r="E633" s="60">
        <v>0.1</v>
      </c>
      <c r="F633" s="60">
        <v>5</v>
      </c>
      <c r="G633" s="60">
        <v>0.128205128205128</v>
      </c>
      <c r="H633" s="60">
        <v>-1</v>
      </c>
      <c r="I633" s="60">
        <v>-20</v>
      </c>
    </row>
    <row r="634" spans="1:9">
      <c r="A634" s="60" t="s">
        <v>676</v>
      </c>
      <c r="B634" s="60" t="s">
        <v>243</v>
      </c>
      <c r="C634" s="60" t="s">
        <v>412</v>
      </c>
      <c r="D634" s="60">
        <v>24</v>
      </c>
      <c r="E634" s="60">
        <v>0.31168831168831201</v>
      </c>
      <c r="F634" s="60">
        <v>25</v>
      </c>
      <c r="G634" s="60">
        <v>0.32467532467532501</v>
      </c>
      <c r="H634" s="60">
        <v>-1</v>
      </c>
      <c r="I634" s="60">
        <v>-4</v>
      </c>
    </row>
    <row r="635" spans="1:9">
      <c r="A635" s="60" t="s">
        <v>678</v>
      </c>
      <c r="B635" s="60" t="s">
        <v>233</v>
      </c>
      <c r="C635" s="60" t="s">
        <v>411</v>
      </c>
      <c r="D635" s="60">
        <v>188</v>
      </c>
      <c r="E635" s="60">
        <v>0.22014051522248201</v>
      </c>
      <c r="F635" s="60">
        <v>189</v>
      </c>
      <c r="G635" s="60">
        <v>0.22157092614302501</v>
      </c>
      <c r="H635" s="60">
        <v>-1</v>
      </c>
      <c r="I635" s="60">
        <v>-0.52910052910053496</v>
      </c>
    </row>
    <row r="636" spans="1:9">
      <c r="A636" s="60" t="s">
        <v>715</v>
      </c>
      <c r="B636" s="60" t="s">
        <v>160</v>
      </c>
      <c r="C636" s="60" t="s">
        <v>411</v>
      </c>
      <c r="D636" s="60">
        <v>200</v>
      </c>
      <c r="E636" s="60">
        <v>1.5651901706057299E-2</v>
      </c>
      <c r="F636" s="60">
        <v>201</v>
      </c>
      <c r="G636" s="60">
        <v>1.6619811476765299E-2</v>
      </c>
      <c r="H636" s="60">
        <v>-1</v>
      </c>
      <c r="I636" s="60">
        <v>-0.49751243781094301</v>
      </c>
    </row>
    <row r="637" spans="1:9">
      <c r="A637" s="60" t="s">
        <v>684</v>
      </c>
      <c r="B637" s="60" t="s">
        <v>195</v>
      </c>
      <c r="C637" s="60" t="s">
        <v>412</v>
      </c>
      <c r="D637" s="60">
        <v>12</v>
      </c>
      <c r="E637" s="60">
        <v>9.8360655737704902E-2</v>
      </c>
      <c r="F637" s="60">
        <v>13</v>
      </c>
      <c r="G637" s="60">
        <v>0.13978494623655899</v>
      </c>
      <c r="H637" s="60">
        <v>-1</v>
      </c>
      <c r="I637" s="60">
        <v>-7.6923076923076898</v>
      </c>
    </row>
    <row r="638" spans="1:9">
      <c r="A638" s="60" t="s">
        <v>686</v>
      </c>
      <c r="B638" s="60" t="s">
        <v>176</v>
      </c>
      <c r="C638" s="60" t="s">
        <v>414</v>
      </c>
      <c r="D638" s="60">
        <v>247</v>
      </c>
      <c r="E638" s="60">
        <v>5.1978114478114498E-2</v>
      </c>
      <c r="F638" s="60">
        <v>248</v>
      </c>
      <c r="G638" s="60">
        <v>5.1260851591566799E-2</v>
      </c>
      <c r="H638" s="60">
        <v>-1</v>
      </c>
      <c r="I638" s="60">
        <v>-0.40322580645161299</v>
      </c>
    </row>
    <row r="639" spans="1:9">
      <c r="A639" s="60" t="s">
        <v>686</v>
      </c>
      <c r="B639" s="60" t="s">
        <v>176</v>
      </c>
      <c r="C639" s="60" t="s">
        <v>407</v>
      </c>
      <c r="D639" s="60">
        <v>127</v>
      </c>
      <c r="E639" s="60">
        <v>2.6725589225589201E-2</v>
      </c>
      <c r="F639" s="60">
        <v>128</v>
      </c>
      <c r="G639" s="60">
        <v>2.6457213724679601E-2</v>
      </c>
      <c r="H639" s="60">
        <v>-1</v>
      </c>
      <c r="I639" s="60">
        <v>-0.78125</v>
      </c>
    </row>
    <row r="640" spans="1:9">
      <c r="A640" s="60" t="s">
        <v>691</v>
      </c>
      <c r="B640" s="60" t="s">
        <v>245</v>
      </c>
      <c r="C640" s="60" t="s">
        <v>407</v>
      </c>
      <c r="D640" s="60">
        <v>172</v>
      </c>
      <c r="E640" s="60">
        <v>0.248196248196248</v>
      </c>
      <c r="F640" s="60">
        <v>173</v>
      </c>
      <c r="G640" s="60">
        <v>0.25</v>
      </c>
      <c r="H640" s="60">
        <v>-1</v>
      </c>
      <c r="I640" s="60">
        <v>-0.57803468208093001</v>
      </c>
    </row>
    <row r="641" spans="1:9">
      <c r="A641" s="60" t="s">
        <v>692</v>
      </c>
      <c r="B641" s="60" t="s">
        <v>200</v>
      </c>
      <c r="C641" s="60" t="s">
        <v>413</v>
      </c>
      <c r="D641" s="60">
        <v>17</v>
      </c>
      <c r="E641" s="60">
        <v>1.74358974358974E-2</v>
      </c>
      <c r="F641" s="60">
        <v>18</v>
      </c>
      <c r="G641" s="60">
        <v>1.8311291963377399E-2</v>
      </c>
      <c r="H641" s="60">
        <v>-1</v>
      </c>
      <c r="I641" s="60">
        <v>-5.5555555555555598</v>
      </c>
    </row>
    <row r="642" spans="1:9">
      <c r="A642" s="60" t="s">
        <v>693</v>
      </c>
      <c r="B642" s="60" t="s">
        <v>236</v>
      </c>
      <c r="C642" s="60" t="s">
        <v>412</v>
      </c>
      <c r="D642" s="60">
        <v>18</v>
      </c>
      <c r="E642" s="60">
        <v>0.418604651162791</v>
      </c>
      <c r="F642" s="60">
        <v>19</v>
      </c>
      <c r="G642" s="60">
        <v>0.46341463414634099</v>
      </c>
      <c r="H642" s="60">
        <v>-1</v>
      </c>
      <c r="I642" s="60">
        <v>-5.2631578947368496</v>
      </c>
    </row>
    <row r="643" spans="1:9">
      <c r="A643" s="60" t="s">
        <v>696</v>
      </c>
      <c r="B643" s="60" t="s">
        <v>175</v>
      </c>
      <c r="C643" s="60" t="s">
        <v>408</v>
      </c>
      <c r="D643" s="60">
        <v>22</v>
      </c>
      <c r="E643" s="60">
        <v>4.3999999999999997E-2</v>
      </c>
      <c r="F643" s="60">
        <v>23</v>
      </c>
      <c r="G643" s="60">
        <v>4.7916666666666698E-2</v>
      </c>
      <c r="H643" s="60">
        <v>-1</v>
      </c>
      <c r="I643" s="60">
        <v>-4.3478260869565197</v>
      </c>
    </row>
    <row r="644" spans="1:9">
      <c r="A644" s="60" t="s">
        <v>700</v>
      </c>
      <c r="B644" s="60" t="s">
        <v>206</v>
      </c>
      <c r="C644" s="60" t="s">
        <v>412</v>
      </c>
      <c r="D644" s="60">
        <v>125</v>
      </c>
      <c r="E644" s="60">
        <v>0.242248062015504</v>
      </c>
      <c r="F644" s="60">
        <v>126</v>
      </c>
      <c r="G644" s="60">
        <v>0.24418604651162801</v>
      </c>
      <c r="H644" s="60">
        <v>-1</v>
      </c>
      <c r="I644" s="60">
        <v>-0.79365079365079105</v>
      </c>
    </row>
    <row r="645" spans="1:9">
      <c r="A645" s="60" t="s">
        <v>700</v>
      </c>
      <c r="B645" s="60" t="s">
        <v>206</v>
      </c>
      <c r="C645" s="60" t="s">
        <v>414</v>
      </c>
      <c r="D645" s="60">
        <v>33</v>
      </c>
      <c r="E645" s="60">
        <v>6.3953488372092998E-2</v>
      </c>
      <c r="F645" s="60">
        <v>34</v>
      </c>
      <c r="G645" s="60">
        <v>6.5891472868217102E-2</v>
      </c>
      <c r="H645" s="60">
        <v>-1</v>
      </c>
      <c r="I645" s="60">
        <v>-2.9411764705882399</v>
      </c>
    </row>
    <row r="646" spans="1:9">
      <c r="A646" s="60" t="s">
        <v>700</v>
      </c>
      <c r="B646" s="60" t="s">
        <v>206</v>
      </c>
      <c r="C646" s="60" t="s">
        <v>411</v>
      </c>
      <c r="D646" s="60">
        <v>6</v>
      </c>
      <c r="E646" s="60">
        <v>1.16279069767442E-2</v>
      </c>
      <c r="F646" s="60">
        <v>7</v>
      </c>
      <c r="G646" s="60">
        <v>1.35658914728682E-2</v>
      </c>
      <c r="H646" s="60">
        <v>-1</v>
      </c>
      <c r="I646" s="60">
        <v>-14.285714285714301</v>
      </c>
    </row>
    <row r="647" spans="1:9">
      <c r="A647" s="60" t="s">
        <v>838</v>
      </c>
      <c r="B647" s="60" t="s">
        <v>268</v>
      </c>
      <c r="C647" s="60" t="s">
        <v>412</v>
      </c>
      <c r="D647" s="60">
        <v>11</v>
      </c>
      <c r="E647" s="60">
        <v>1.14107883817427E-2</v>
      </c>
      <c r="F647" s="60">
        <v>12</v>
      </c>
      <c r="G647" s="60">
        <v>1.3245033112582801E-2</v>
      </c>
      <c r="H647" s="60">
        <v>-1</v>
      </c>
      <c r="I647" s="60">
        <v>-8.3333333333333393</v>
      </c>
    </row>
    <row r="648" spans="1:9">
      <c r="A648" s="60" t="s">
        <v>815</v>
      </c>
      <c r="B648" s="60" t="s">
        <v>248</v>
      </c>
      <c r="C648" s="60" t="s">
        <v>410</v>
      </c>
      <c r="D648" s="60">
        <v>345</v>
      </c>
      <c r="E648" s="60">
        <v>0.36354056902002102</v>
      </c>
      <c r="F648" s="60">
        <v>347</v>
      </c>
      <c r="G648" s="60">
        <v>0.36836518046709099</v>
      </c>
      <c r="H648" s="60">
        <v>-2</v>
      </c>
      <c r="I648" s="60">
        <v>-0.57636887608069098</v>
      </c>
    </row>
    <row r="649" spans="1:9">
      <c r="A649" s="60" t="s">
        <v>813</v>
      </c>
      <c r="B649" s="60" t="s">
        <v>183</v>
      </c>
      <c r="C649" s="60" t="s">
        <v>412</v>
      </c>
      <c r="D649" s="60">
        <v>11</v>
      </c>
      <c r="E649" s="60">
        <v>3.4526051475204001E-3</v>
      </c>
      <c r="F649" s="60">
        <v>13</v>
      </c>
      <c r="G649" s="60">
        <v>4.12698412698413E-3</v>
      </c>
      <c r="H649" s="60">
        <v>-2</v>
      </c>
      <c r="I649" s="60">
        <v>-15.384615384615399</v>
      </c>
    </row>
    <row r="650" spans="1:9">
      <c r="A650" s="60" t="s">
        <v>817</v>
      </c>
      <c r="B650" s="60" t="s">
        <v>261</v>
      </c>
      <c r="C650" s="60" t="s">
        <v>410</v>
      </c>
      <c r="D650" s="60">
        <v>88</v>
      </c>
      <c r="E650" s="60">
        <v>0.19512195121951201</v>
      </c>
      <c r="F650" s="60">
        <v>90</v>
      </c>
      <c r="G650" s="60">
        <v>0.19565217391304299</v>
      </c>
      <c r="H650" s="60">
        <v>-2</v>
      </c>
      <c r="I650" s="60">
        <v>-2.2222222222222299</v>
      </c>
    </row>
    <row r="651" spans="1:9">
      <c r="A651" s="60" t="s">
        <v>825</v>
      </c>
      <c r="B651" s="60" t="s">
        <v>189</v>
      </c>
      <c r="C651" s="60" t="s">
        <v>407</v>
      </c>
      <c r="D651" s="60">
        <v>75</v>
      </c>
      <c r="E651" s="60">
        <v>0.116459627329193</v>
      </c>
      <c r="F651" s="60">
        <v>77</v>
      </c>
      <c r="G651" s="60">
        <v>0.12202852614897</v>
      </c>
      <c r="H651" s="60">
        <v>-2</v>
      </c>
      <c r="I651" s="60">
        <v>-2.5974025974026</v>
      </c>
    </row>
    <row r="652" spans="1:9">
      <c r="A652" s="60" t="s">
        <v>833</v>
      </c>
      <c r="B652" s="60" t="s">
        <v>254</v>
      </c>
      <c r="C652" s="60" t="s">
        <v>410</v>
      </c>
      <c r="D652" s="60">
        <v>88</v>
      </c>
      <c r="E652" s="60">
        <v>0.15384615384615399</v>
      </c>
      <c r="F652" s="60">
        <v>90</v>
      </c>
      <c r="G652" s="60">
        <v>0.15075376884422101</v>
      </c>
      <c r="H652" s="60">
        <v>-2</v>
      </c>
      <c r="I652" s="60">
        <v>-2.2222222222222299</v>
      </c>
    </row>
    <row r="653" spans="1:9">
      <c r="A653" s="60" t="s">
        <v>822</v>
      </c>
      <c r="B653" s="60" t="s">
        <v>161</v>
      </c>
      <c r="C653" s="60" t="s">
        <v>413</v>
      </c>
      <c r="D653" s="60">
        <v>82</v>
      </c>
      <c r="E653" s="60">
        <v>1.3628053847432301E-2</v>
      </c>
      <c r="F653" s="60">
        <v>84</v>
      </c>
      <c r="G653" s="60">
        <v>1.1336032388664E-2</v>
      </c>
      <c r="H653" s="60">
        <v>-2</v>
      </c>
      <c r="I653" s="60">
        <v>-2.38095238095238</v>
      </c>
    </row>
    <row r="654" spans="1:9">
      <c r="A654" s="60" t="s">
        <v>821</v>
      </c>
      <c r="B654" s="60" t="s">
        <v>239</v>
      </c>
      <c r="C654" s="60" t="s">
        <v>407</v>
      </c>
      <c r="D654" s="60">
        <v>311</v>
      </c>
      <c r="E654" s="60">
        <v>4.9443561208267102E-2</v>
      </c>
      <c r="F654" s="60">
        <v>313</v>
      </c>
      <c r="G654" s="60">
        <v>5.1060358890701499E-2</v>
      </c>
      <c r="H654" s="60">
        <v>-2</v>
      </c>
      <c r="I654" s="60">
        <v>-0.63897763578274502</v>
      </c>
    </row>
    <row r="655" spans="1:9">
      <c r="A655" s="60" t="s">
        <v>713</v>
      </c>
      <c r="B655" s="60" t="s">
        <v>265</v>
      </c>
      <c r="C655" s="60" t="s">
        <v>410</v>
      </c>
      <c r="D655" s="60">
        <v>112</v>
      </c>
      <c r="E655" s="60">
        <v>0.18390804597701099</v>
      </c>
      <c r="F655" s="60">
        <v>114</v>
      </c>
      <c r="G655" s="60">
        <v>0.19420783645655901</v>
      </c>
      <c r="H655" s="60">
        <v>-2</v>
      </c>
      <c r="I655" s="60">
        <v>-1.7543859649122899</v>
      </c>
    </row>
    <row r="656" spans="1:9">
      <c r="A656" s="60" t="s">
        <v>619</v>
      </c>
      <c r="B656" s="60" t="s">
        <v>267</v>
      </c>
      <c r="C656" s="60" t="s">
        <v>411</v>
      </c>
      <c r="D656" s="60">
        <v>335</v>
      </c>
      <c r="E656" s="60">
        <v>2.9868045649072798E-2</v>
      </c>
      <c r="F656" s="60">
        <v>337</v>
      </c>
      <c r="G656" s="60">
        <v>3.07481751824818E-2</v>
      </c>
      <c r="H656" s="60">
        <v>-2</v>
      </c>
      <c r="I656" s="60">
        <v>-0.59347181008901895</v>
      </c>
    </row>
    <row r="657" spans="1:9">
      <c r="A657" s="60" t="s">
        <v>620</v>
      </c>
      <c r="B657" s="60" t="s">
        <v>273</v>
      </c>
      <c r="C657" s="60" t="s">
        <v>415</v>
      </c>
      <c r="D657" s="60">
        <v>15</v>
      </c>
      <c r="E657" s="60">
        <v>4.1899441340782096E-3</v>
      </c>
      <c r="F657" s="60">
        <v>17</v>
      </c>
      <c r="G657" s="60">
        <v>4.8117746957260102E-3</v>
      </c>
      <c r="H657" s="60">
        <v>-2</v>
      </c>
      <c r="I657" s="60">
        <v>-11.764705882352899</v>
      </c>
    </row>
    <row r="658" spans="1:9">
      <c r="A658" s="60" t="s">
        <v>624</v>
      </c>
      <c r="B658" s="60" t="s">
        <v>185</v>
      </c>
      <c r="C658" s="60" t="s">
        <v>409</v>
      </c>
      <c r="D658" s="60">
        <v>7</v>
      </c>
      <c r="E658" s="60">
        <v>1.9390581717451501E-2</v>
      </c>
      <c r="F658" s="60">
        <v>9</v>
      </c>
      <c r="G658" s="60">
        <v>2.5210084033613401E-2</v>
      </c>
      <c r="H658" s="60">
        <v>-2</v>
      </c>
      <c r="I658" s="60">
        <v>-22.2222222222222</v>
      </c>
    </row>
    <row r="659" spans="1:9">
      <c r="A659" s="60" t="s">
        <v>625</v>
      </c>
      <c r="B659" s="60" t="s">
        <v>199</v>
      </c>
      <c r="C659" s="60" t="s">
        <v>408</v>
      </c>
      <c r="D659" s="60">
        <v>28</v>
      </c>
      <c r="E659" s="60">
        <v>9.8107918710581606E-3</v>
      </c>
      <c r="F659" s="60">
        <v>30</v>
      </c>
      <c r="G659" s="60">
        <v>1.001001001001E-2</v>
      </c>
      <c r="H659" s="60">
        <v>-2</v>
      </c>
      <c r="I659" s="60">
        <v>-6.6666666666666696</v>
      </c>
    </row>
    <row r="660" spans="1:9">
      <c r="A660" s="60" t="s">
        <v>626</v>
      </c>
      <c r="B660" s="60" t="s">
        <v>182</v>
      </c>
      <c r="C660" s="60" t="s">
        <v>411</v>
      </c>
      <c r="D660" s="60">
        <v>56</v>
      </c>
      <c r="E660" s="60">
        <v>2.3509655751469401E-2</v>
      </c>
      <c r="F660" s="60">
        <v>58</v>
      </c>
      <c r="G660" s="60">
        <v>2.5405168637757301E-2</v>
      </c>
      <c r="H660" s="60">
        <v>-2</v>
      </c>
      <c r="I660" s="60">
        <v>-3.44827586206896</v>
      </c>
    </row>
    <row r="661" spans="1:9">
      <c r="A661" s="60" t="s">
        <v>628</v>
      </c>
      <c r="B661" s="60" t="s">
        <v>177</v>
      </c>
      <c r="C661" s="60" t="s">
        <v>408</v>
      </c>
      <c r="D661" s="60">
        <v>29</v>
      </c>
      <c r="E661" s="60">
        <v>1.24143835616438E-2</v>
      </c>
      <c r="F661" s="60">
        <v>31</v>
      </c>
      <c r="G661" s="60">
        <v>1.34257254222607E-2</v>
      </c>
      <c r="H661" s="60">
        <v>-2</v>
      </c>
      <c r="I661" s="60">
        <v>-6.4516129032258096</v>
      </c>
    </row>
    <row r="662" spans="1:9">
      <c r="A662" s="60" t="s">
        <v>628</v>
      </c>
      <c r="B662" s="60" t="s">
        <v>177</v>
      </c>
      <c r="C662" s="60" t="s">
        <v>414</v>
      </c>
      <c r="D662" s="60">
        <v>147</v>
      </c>
      <c r="E662" s="60">
        <v>6.2928082191780796E-2</v>
      </c>
      <c r="F662" s="60">
        <v>149</v>
      </c>
      <c r="G662" s="60">
        <v>6.4530099610220895E-2</v>
      </c>
      <c r="H662" s="60">
        <v>-2</v>
      </c>
      <c r="I662" s="60">
        <v>-1.34228187919463</v>
      </c>
    </row>
    <row r="663" spans="1:9">
      <c r="A663" s="60" t="s">
        <v>632</v>
      </c>
      <c r="B663" s="60" t="s">
        <v>241</v>
      </c>
      <c r="C663" s="60" t="s">
        <v>413</v>
      </c>
      <c r="D663" s="60">
        <v>1</v>
      </c>
      <c r="E663" s="60">
        <v>1.72413793103448E-2</v>
      </c>
      <c r="F663" s="60">
        <v>3</v>
      </c>
      <c r="G663" s="60">
        <v>4.91803278688525E-2</v>
      </c>
      <c r="H663" s="60">
        <v>-2</v>
      </c>
      <c r="I663" s="60">
        <v>-66.6666666666667</v>
      </c>
    </row>
    <row r="664" spans="1:9">
      <c r="A664" s="60" t="s">
        <v>637</v>
      </c>
      <c r="B664" s="60" t="s">
        <v>203</v>
      </c>
      <c r="C664" s="60" t="s">
        <v>412</v>
      </c>
      <c r="D664" s="60">
        <v>170</v>
      </c>
      <c r="E664" s="60">
        <v>0.17293997965412</v>
      </c>
      <c r="F664" s="60">
        <v>172</v>
      </c>
      <c r="G664" s="60">
        <v>0.23822714681440399</v>
      </c>
      <c r="H664" s="60">
        <v>-2</v>
      </c>
      <c r="I664" s="60">
        <v>-1.16279069767442</v>
      </c>
    </row>
    <row r="665" spans="1:9">
      <c r="A665" s="60" t="s">
        <v>637</v>
      </c>
      <c r="B665" s="60" t="s">
        <v>203</v>
      </c>
      <c r="C665" s="60" t="s">
        <v>408</v>
      </c>
      <c r="D665" s="60">
        <v>20</v>
      </c>
      <c r="E665" s="60">
        <v>2.03458799593082E-2</v>
      </c>
      <c r="F665" s="60">
        <v>22</v>
      </c>
      <c r="G665" s="60">
        <v>3.0470914127423799E-2</v>
      </c>
      <c r="H665" s="60">
        <v>-2</v>
      </c>
      <c r="I665" s="60">
        <v>-9.0909090909090899</v>
      </c>
    </row>
    <row r="666" spans="1:9">
      <c r="A666" s="60" t="s">
        <v>639</v>
      </c>
      <c r="B666" s="60" t="s">
        <v>181</v>
      </c>
      <c r="C666" s="60" t="s">
        <v>412</v>
      </c>
      <c r="D666" s="60">
        <v>752</v>
      </c>
      <c r="E666" s="60">
        <v>0.237149164301482</v>
      </c>
      <c r="F666" s="60">
        <v>754</v>
      </c>
      <c r="G666" s="60">
        <v>0.231786043652014</v>
      </c>
      <c r="H666" s="60">
        <v>-2</v>
      </c>
      <c r="I666" s="60">
        <v>-0.265251989389925</v>
      </c>
    </row>
    <row r="667" spans="1:9">
      <c r="A667" s="60" t="s">
        <v>640</v>
      </c>
      <c r="B667" s="60" t="s">
        <v>207</v>
      </c>
      <c r="C667" s="60" t="s">
        <v>411</v>
      </c>
      <c r="D667" s="60">
        <v>36</v>
      </c>
      <c r="E667" s="60">
        <v>5.1063829787233998E-2</v>
      </c>
      <c r="F667" s="60">
        <v>38</v>
      </c>
      <c r="G667" s="60">
        <v>5.5312954876273697E-2</v>
      </c>
      <c r="H667" s="60">
        <v>-2</v>
      </c>
      <c r="I667" s="60">
        <v>-5.2631578947368496</v>
      </c>
    </row>
    <row r="668" spans="1:9">
      <c r="A668" s="60" t="s">
        <v>645</v>
      </c>
      <c r="B668" s="60" t="s">
        <v>218</v>
      </c>
      <c r="C668" s="60" t="s">
        <v>410</v>
      </c>
      <c r="D668" s="60">
        <v>32</v>
      </c>
      <c r="E668" s="60">
        <v>0.34782608695652201</v>
      </c>
      <c r="F668" s="60">
        <v>34</v>
      </c>
      <c r="G668" s="60">
        <v>0.36559139784946199</v>
      </c>
      <c r="H668" s="60">
        <v>-2</v>
      </c>
      <c r="I668" s="60">
        <v>-5.8823529411764701</v>
      </c>
    </row>
    <row r="669" spans="1:9">
      <c r="A669" s="60" t="s">
        <v>651</v>
      </c>
      <c r="B669" s="60" t="s">
        <v>191</v>
      </c>
      <c r="C669" s="60" t="s">
        <v>410</v>
      </c>
      <c r="D669" s="60">
        <v>590</v>
      </c>
      <c r="E669" s="60">
        <v>0.42909090909090902</v>
      </c>
      <c r="F669" s="60">
        <v>592</v>
      </c>
      <c r="G669" s="60">
        <v>0.42075337597725698</v>
      </c>
      <c r="H669" s="60">
        <v>-2</v>
      </c>
      <c r="I669" s="60">
        <v>-0.33783783783783999</v>
      </c>
    </row>
    <row r="670" spans="1:9">
      <c r="A670" s="60" t="s">
        <v>655</v>
      </c>
      <c r="B670" s="60" t="s">
        <v>178</v>
      </c>
      <c r="C670" s="60" t="s">
        <v>408</v>
      </c>
      <c r="D670" s="60">
        <v>28</v>
      </c>
      <c r="E670" s="60">
        <v>2.0573108008816999E-2</v>
      </c>
      <c r="F670" s="60">
        <v>30</v>
      </c>
      <c r="G670" s="60">
        <v>2.2304832713754601E-2</v>
      </c>
      <c r="H670" s="60">
        <v>-2</v>
      </c>
      <c r="I670" s="60">
        <v>-6.6666666666666696</v>
      </c>
    </row>
    <row r="671" spans="1:9">
      <c r="A671" s="60" t="s">
        <v>661</v>
      </c>
      <c r="B671" s="60" t="s">
        <v>226</v>
      </c>
      <c r="C671" s="60" t="s">
        <v>409</v>
      </c>
      <c r="D671" s="60">
        <v>62</v>
      </c>
      <c r="E671" s="60">
        <v>0.53913043478260902</v>
      </c>
      <c r="F671" s="60">
        <v>64</v>
      </c>
      <c r="G671" s="60">
        <v>0.53781512605042003</v>
      </c>
      <c r="H671" s="60">
        <v>-2</v>
      </c>
      <c r="I671" s="60">
        <v>-3.125</v>
      </c>
    </row>
    <row r="672" spans="1:9">
      <c r="A672" s="60" t="s">
        <v>662</v>
      </c>
      <c r="B672" s="60" t="s">
        <v>244</v>
      </c>
      <c r="C672" s="60" t="s">
        <v>410</v>
      </c>
      <c r="D672" s="60">
        <v>18</v>
      </c>
      <c r="E672" s="60">
        <v>3.03030303030303E-2</v>
      </c>
      <c r="F672" s="60">
        <v>20</v>
      </c>
      <c r="G672" s="60">
        <v>3.3003300330033E-2</v>
      </c>
      <c r="H672" s="60">
        <v>-2</v>
      </c>
      <c r="I672" s="60">
        <v>-10</v>
      </c>
    </row>
    <row r="673" spans="1:9">
      <c r="A673" s="60" t="s">
        <v>668</v>
      </c>
      <c r="B673" s="60" t="s">
        <v>257</v>
      </c>
      <c r="C673" s="60" t="s">
        <v>410</v>
      </c>
      <c r="D673" s="60">
        <v>17</v>
      </c>
      <c r="E673" s="60">
        <v>3.35305719921105E-2</v>
      </c>
      <c r="F673" s="60">
        <v>19</v>
      </c>
      <c r="G673" s="60">
        <v>3.88548057259714E-2</v>
      </c>
      <c r="H673" s="60">
        <v>-2</v>
      </c>
      <c r="I673" s="60">
        <v>-10.526315789473699</v>
      </c>
    </row>
    <row r="674" spans="1:9">
      <c r="A674" s="60" t="s">
        <v>670</v>
      </c>
      <c r="B674" s="60" t="s">
        <v>174</v>
      </c>
      <c r="C674" s="60" t="s">
        <v>407</v>
      </c>
      <c r="D674" s="60">
        <v>69</v>
      </c>
      <c r="E674" s="60">
        <v>1.5003261578604E-2</v>
      </c>
      <c r="F674" s="60">
        <v>71</v>
      </c>
      <c r="G674" s="60">
        <v>1.6250858319981701E-2</v>
      </c>
      <c r="H674" s="60">
        <v>-2</v>
      </c>
      <c r="I674" s="60">
        <v>-2.8169014084507</v>
      </c>
    </row>
    <row r="675" spans="1:9">
      <c r="A675" s="60" t="s">
        <v>678</v>
      </c>
      <c r="B675" s="60" t="s">
        <v>233</v>
      </c>
      <c r="C675" s="60" t="s">
        <v>408</v>
      </c>
      <c r="D675" s="60">
        <v>26</v>
      </c>
      <c r="E675" s="60">
        <v>3.0444964871194399E-2</v>
      </c>
      <c r="F675" s="60">
        <v>28</v>
      </c>
      <c r="G675" s="60">
        <v>3.2825322391559199E-2</v>
      </c>
      <c r="H675" s="60">
        <v>-2</v>
      </c>
      <c r="I675" s="60">
        <v>-7.1428571428571397</v>
      </c>
    </row>
    <row r="676" spans="1:9">
      <c r="A676" s="60" t="s">
        <v>686</v>
      </c>
      <c r="B676" s="60" t="s">
        <v>176</v>
      </c>
      <c r="C676" s="60" t="s">
        <v>413</v>
      </c>
      <c r="D676" s="60">
        <v>23</v>
      </c>
      <c r="E676" s="60">
        <v>4.8400673400673397E-3</v>
      </c>
      <c r="F676" s="60">
        <v>25</v>
      </c>
      <c r="G676" s="60">
        <v>5.1674245556014896E-3</v>
      </c>
      <c r="H676" s="60">
        <v>-2</v>
      </c>
      <c r="I676" s="60">
        <v>-8</v>
      </c>
    </row>
    <row r="677" spans="1:9">
      <c r="A677" s="60" t="s">
        <v>688</v>
      </c>
      <c r="B677" s="60" t="s">
        <v>251</v>
      </c>
      <c r="C677" s="60" t="s">
        <v>409</v>
      </c>
      <c r="D677" s="60">
        <v>8</v>
      </c>
      <c r="E677" s="60">
        <v>2.02020202020202E-2</v>
      </c>
      <c r="F677" s="60">
        <v>10</v>
      </c>
      <c r="G677" s="60">
        <v>2.5380710659898501E-2</v>
      </c>
      <c r="H677" s="60">
        <v>-2</v>
      </c>
      <c r="I677" s="60">
        <v>-20</v>
      </c>
    </row>
    <row r="678" spans="1:9">
      <c r="A678" s="60" t="s">
        <v>688</v>
      </c>
      <c r="B678" s="60" t="s">
        <v>251</v>
      </c>
      <c r="C678" s="60" t="s">
        <v>410</v>
      </c>
      <c r="D678" s="60">
        <v>39</v>
      </c>
      <c r="E678" s="60">
        <v>9.8484848484848495E-2</v>
      </c>
      <c r="F678" s="60">
        <v>41</v>
      </c>
      <c r="G678" s="60">
        <v>0.104060913705584</v>
      </c>
      <c r="H678" s="60">
        <v>-2</v>
      </c>
      <c r="I678" s="60">
        <v>-4.8780487804878101</v>
      </c>
    </row>
    <row r="679" spans="1:9">
      <c r="A679" s="60" t="s">
        <v>690</v>
      </c>
      <c r="B679" s="60" t="s">
        <v>167</v>
      </c>
      <c r="C679" s="60" t="s">
        <v>408</v>
      </c>
      <c r="D679" s="60">
        <v>551</v>
      </c>
      <c r="E679" s="60">
        <v>0.31413911060433303</v>
      </c>
      <c r="F679" s="60">
        <v>553</v>
      </c>
      <c r="G679" s="60">
        <v>0.28652849740932601</v>
      </c>
      <c r="H679" s="60">
        <v>-2</v>
      </c>
      <c r="I679" s="60">
        <v>-0.36166365280288998</v>
      </c>
    </row>
    <row r="680" spans="1:9">
      <c r="A680" s="60" t="s">
        <v>693</v>
      </c>
      <c r="B680" s="60" t="s">
        <v>236</v>
      </c>
      <c r="C680" s="60" t="s">
        <v>408</v>
      </c>
      <c r="D680" s="60">
        <v>2</v>
      </c>
      <c r="E680" s="60">
        <v>4.6511627906976702E-2</v>
      </c>
      <c r="F680" s="60">
        <v>4</v>
      </c>
      <c r="G680" s="60">
        <v>9.7560975609756101E-2</v>
      </c>
      <c r="H680" s="60">
        <v>-2</v>
      </c>
      <c r="I680" s="60">
        <v>-50</v>
      </c>
    </row>
    <row r="681" spans="1:9">
      <c r="A681" s="60" t="s">
        <v>695</v>
      </c>
      <c r="B681" s="60" t="s">
        <v>190</v>
      </c>
      <c r="C681" s="60" t="s">
        <v>407</v>
      </c>
      <c r="D681" s="60">
        <v>162</v>
      </c>
      <c r="E681" s="60">
        <v>0.11297071129707099</v>
      </c>
      <c r="F681" s="60">
        <v>164</v>
      </c>
      <c r="G681" s="60">
        <v>9.8616957306073394E-2</v>
      </c>
      <c r="H681" s="60">
        <v>-2</v>
      </c>
      <c r="I681" s="60">
        <v>-1.2195121951219501</v>
      </c>
    </row>
    <row r="682" spans="1:9">
      <c r="A682" s="60" t="s">
        <v>814</v>
      </c>
      <c r="B682" s="60" t="s">
        <v>166</v>
      </c>
      <c r="C682" s="60" t="s">
        <v>408</v>
      </c>
      <c r="D682" s="60">
        <v>2838</v>
      </c>
      <c r="E682" s="60">
        <v>9.0578322481807694E-2</v>
      </c>
      <c r="F682" s="60">
        <v>2841</v>
      </c>
      <c r="G682" s="60">
        <v>9.1674733785092E-2</v>
      </c>
      <c r="H682" s="60">
        <v>-3</v>
      </c>
      <c r="I682" s="60">
        <v>-0.105596620908133</v>
      </c>
    </row>
    <row r="683" spans="1:9">
      <c r="A683" s="60" t="s">
        <v>814</v>
      </c>
      <c r="B683" s="60" t="s">
        <v>166</v>
      </c>
      <c r="C683" s="60" t="s">
        <v>411</v>
      </c>
      <c r="D683" s="60">
        <v>5890</v>
      </c>
      <c r="E683" s="60">
        <v>0.18798672283927001</v>
      </c>
      <c r="F683" s="60">
        <v>5893</v>
      </c>
      <c r="G683" s="60">
        <v>0.19015811552113601</v>
      </c>
      <c r="H683" s="60">
        <v>-3</v>
      </c>
      <c r="I683" s="60">
        <v>-5.0907856779225401E-2</v>
      </c>
    </row>
    <row r="684" spans="1:9">
      <c r="A684" s="60" t="s">
        <v>821</v>
      </c>
      <c r="B684" s="60" t="s">
        <v>239</v>
      </c>
      <c r="C684" s="60" t="s">
        <v>409</v>
      </c>
      <c r="D684" s="60">
        <v>635</v>
      </c>
      <c r="E684" s="60">
        <v>0.100953895071542</v>
      </c>
      <c r="F684" s="60">
        <v>638</v>
      </c>
      <c r="G684" s="60">
        <v>0.104078303425775</v>
      </c>
      <c r="H684" s="60">
        <v>-3</v>
      </c>
      <c r="I684" s="60">
        <v>-0.47021943573667402</v>
      </c>
    </row>
    <row r="685" spans="1:9">
      <c r="A685" s="60" t="s">
        <v>631</v>
      </c>
      <c r="B685" s="60" t="s">
        <v>259</v>
      </c>
      <c r="C685" s="60" t="s">
        <v>408</v>
      </c>
      <c r="D685" s="60">
        <v>2</v>
      </c>
      <c r="E685" s="60">
        <v>4.7619047619047603E-2</v>
      </c>
      <c r="F685" s="60">
        <v>5</v>
      </c>
      <c r="G685" s="60">
        <v>0.116279069767442</v>
      </c>
      <c r="H685" s="60">
        <v>-3</v>
      </c>
      <c r="I685" s="60">
        <v>-60</v>
      </c>
    </row>
    <row r="686" spans="1:9">
      <c r="A686" s="60" t="s">
        <v>709</v>
      </c>
      <c r="B686" s="60" t="s">
        <v>169</v>
      </c>
      <c r="C686" s="60" t="s">
        <v>408</v>
      </c>
      <c r="D686" s="60">
        <v>61</v>
      </c>
      <c r="E686" s="60">
        <v>3.9559014267185499E-2</v>
      </c>
      <c r="F686" s="60">
        <v>64</v>
      </c>
      <c r="G686" s="60">
        <v>4.2924211938296403E-2</v>
      </c>
      <c r="H686" s="60">
        <v>-3</v>
      </c>
      <c r="I686" s="60">
        <v>-4.6875</v>
      </c>
    </row>
    <row r="687" spans="1:9">
      <c r="A687" s="60" t="s">
        <v>635</v>
      </c>
      <c r="B687" s="60" t="s">
        <v>242</v>
      </c>
      <c r="C687" s="60" t="s">
        <v>408</v>
      </c>
      <c r="D687" s="60">
        <v>1</v>
      </c>
      <c r="E687" s="60">
        <v>0.5</v>
      </c>
      <c r="F687" s="60">
        <v>4</v>
      </c>
      <c r="G687" s="60">
        <v>0.8</v>
      </c>
      <c r="H687" s="60">
        <v>-3</v>
      </c>
      <c r="I687" s="60">
        <v>-75</v>
      </c>
    </row>
    <row r="688" spans="1:9">
      <c r="A688" s="60" t="s">
        <v>644</v>
      </c>
      <c r="B688" s="60" t="s">
        <v>217</v>
      </c>
      <c r="C688" s="60" t="s">
        <v>408</v>
      </c>
      <c r="D688" s="60">
        <v>62</v>
      </c>
      <c r="E688" s="60">
        <v>0.29383886255924202</v>
      </c>
      <c r="F688" s="60">
        <v>65</v>
      </c>
      <c r="G688" s="60">
        <v>0.30805687203791499</v>
      </c>
      <c r="H688" s="60">
        <v>-3</v>
      </c>
      <c r="I688" s="60">
        <v>-4.6153846153846096</v>
      </c>
    </row>
    <row r="689" spans="1:9">
      <c r="A689" s="60" t="s">
        <v>670</v>
      </c>
      <c r="B689" s="60" t="s">
        <v>174</v>
      </c>
      <c r="C689" s="60" t="s">
        <v>411</v>
      </c>
      <c r="D689" s="60">
        <v>84</v>
      </c>
      <c r="E689" s="60">
        <v>1.8264840182648401E-2</v>
      </c>
      <c r="F689" s="60">
        <v>87</v>
      </c>
      <c r="G689" s="60">
        <v>1.9913023575188801E-2</v>
      </c>
      <c r="H689" s="60">
        <v>-3</v>
      </c>
      <c r="I689" s="60">
        <v>-3.44827586206896</v>
      </c>
    </row>
    <row r="690" spans="1:9">
      <c r="A690" s="60" t="s">
        <v>681</v>
      </c>
      <c r="B690" s="60" t="s">
        <v>192</v>
      </c>
      <c r="C690" s="60" t="s">
        <v>410</v>
      </c>
      <c r="D690" s="60">
        <v>100</v>
      </c>
      <c r="E690" s="60">
        <v>9.4966761633428307E-2</v>
      </c>
      <c r="F690" s="60">
        <v>103</v>
      </c>
      <c r="G690" s="60">
        <v>9.8188751191611107E-2</v>
      </c>
      <c r="H690" s="60">
        <v>-3</v>
      </c>
      <c r="I690" s="60">
        <v>-2.9126213592233001</v>
      </c>
    </row>
    <row r="691" spans="1:9">
      <c r="A691" s="60" t="s">
        <v>682</v>
      </c>
      <c r="B691" s="60" t="s">
        <v>193</v>
      </c>
      <c r="C691" s="60" t="s">
        <v>408</v>
      </c>
      <c r="D691" s="60">
        <v>8</v>
      </c>
      <c r="E691" s="60">
        <v>2.0015011258443802E-3</v>
      </c>
      <c r="F691" s="60">
        <v>11</v>
      </c>
      <c r="G691" s="60">
        <v>2.7749747729566101E-3</v>
      </c>
      <c r="H691" s="60">
        <v>-3</v>
      </c>
      <c r="I691" s="60">
        <v>-27.272727272727298</v>
      </c>
    </row>
    <row r="692" spans="1:9">
      <c r="A692" s="60" t="s">
        <v>683</v>
      </c>
      <c r="B692" s="60" t="s">
        <v>250</v>
      </c>
      <c r="C692" s="60" t="s">
        <v>413</v>
      </c>
      <c r="D692" s="60">
        <v>31</v>
      </c>
      <c r="E692" s="60">
        <v>1.29220508545227E-2</v>
      </c>
      <c r="F692" s="60">
        <v>34</v>
      </c>
      <c r="G692" s="60">
        <v>2.1491782553729501E-2</v>
      </c>
      <c r="H692" s="60">
        <v>-3</v>
      </c>
      <c r="I692" s="60">
        <v>-8.8235294117647101</v>
      </c>
    </row>
    <row r="693" spans="1:9">
      <c r="A693" s="60" t="s">
        <v>690</v>
      </c>
      <c r="B693" s="60" t="s">
        <v>167</v>
      </c>
      <c r="C693" s="60" t="s">
        <v>412</v>
      </c>
      <c r="D693" s="60">
        <v>170</v>
      </c>
      <c r="E693" s="60">
        <v>9.6921322690992004E-2</v>
      </c>
      <c r="F693" s="60">
        <v>173</v>
      </c>
      <c r="G693" s="60">
        <v>8.9637305699481903E-2</v>
      </c>
      <c r="H693" s="60">
        <v>-3</v>
      </c>
      <c r="I693" s="60">
        <v>-1.7341040462427799</v>
      </c>
    </row>
    <row r="694" spans="1:9">
      <c r="A694" s="60" t="s">
        <v>691</v>
      </c>
      <c r="B694" s="60" t="s">
        <v>245</v>
      </c>
      <c r="C694" s="60" t="s">
        <v>414</v>
      </c>
      <c r="D694" s="60">
        <v>75</v>
      </c>
      <c r="E694" s="60">
        <v>0.108225108225108</v>
      </c>
      <c r="F694" s="60">
        <v>78</v>
      </c>
      <c r="G694" s="60">
        <v>0.11271676300578</v>
      </c>
      <c r="H694" s="60">
        <v>-3</v>
      </c>
      <c r="I694" s="60">
        <v>-3.84615384615384</v>
      </c>
    </row>
    <row r="695" spans="1:9">
      <c r="A695" s="60" t="s">
        <v>698</v>
      </c>
      <c r="B695" s="60" t="s">
        <v>263</v>
      </c>
      <c r="C695" s="60" t="s">
        <v>407</v>
      </c>
      <c r="D695" s="60">
        <v>589</v>
      </c>
      <c r="E695" s="60">
        <v>7.4793650793650801E-2</v>
      </c>
      <c r="F695" s="60">
        <v>592</v>
      </c>
      <c r="G695" s="60">
        <v>9.4342629482071699E-2</v>
      </c>
      <c r="H695" s="60">
        <v>-3</v>
      </c>
      <c r="I695" s="60">
        <v>-0.50675675675675402</v>
      </c>
    </row>
    <row r="696" spans="1:9">
      <c r="A696" s="60" t="s">
        <v>700</v>
      </c>
      <c r="B696" s="60" t="s">
        <v>206</v>
      </c>
      <c r="C696" s="60" t="s">
        <v>408</v>
      </c>
      <c r="D696" s="60">
        <v>5</v>
      </c>
      <c r="E696" s="60">
        <v>9.6899224806201497E-3</v>
      </c>
      <c r="F696" s="60">
        <v>8</v>
      </c>
      <c r="G696" s="60">
        <v>1.5503875968992199E-2</v>
      </c>
      <c r="H696" s="60">
        <v>-3</v>
      </c>
      <c r="I696" s="60">
        <v>-37.5</v>
      </c>
    </row>
    <row r="697" spans="1:9">
      <c r="A697" s="60" t="s">
        <v>700</v>
      </c>
      <c r="B697" s="60" t="s">
        <v>206</v>
      </c>
      <c r="C697" s="60" t="s">
        <v>410</v>
      </c>
      <c r="D697" s="60">
        <v>23</v>
      </c>
      <c r="E697" s="60">
        <v>4.4573643410852702E-2</v>
      </c>
      <c r="F697" s="60">
        <v>26</v>
      </c>
      <c r="G697" s="60">
        <v>5.0387596899224799E-2</v>
      </c>
      <c r="H697" s="60">
        <v>-3</v>
      </c>
      <c r="I697" s="60">
        <v>-11.538461538461499</v>
      </c>
    </row>
    <row r="698" spans="1:9">
      <c r="A698" s="60" t="s">
        <v>702</v>
      </c>
      <c r="B698" s="60" t="s">
        <v>157</v>
      </c>
      <c r="C698" s="60" t="s">
        <v>415</v>
      </c>
      <c r="D698" s="60">
        <v>293</v>
      </c>
      <c r="E698" s="60">
        <v>2.4842298039747701E-3</v>
      </c>
      <c r="F698" s="60">
        <v>296</v>
      </c>
      <c r="G698" s="60">
        <v>2.5154025918844298E-3</v>
      </c>
      <c r="H698" s="60">
        <v>-3</v>
      </c>
      <c r="I698" s="60">
        <v>-1.01351351351351</v>
      </c>
    </row>
    <row r="699" spans="1:9">
      <c r="A699" s="60" t="s">
        <v>707</v>
      </c>
      <c r="B699" s="60" t="s">
        <v>186</v>
      </c>
      <c r="C699" s="60" t="s">
        <v>410</v>
      </c>
      <c r="D699" s="60">
        <v>2626</v>
      </c>
      <c r="E699" s="60">
        <v>0.55991471215351796</v>
      </c>
      <c r="F699" s="60">
        <v>2630</v>
      </c>
      <c r="G699" s="60">
        <v>0.56088718276818095</v>
      </c>
      <c r="H699" s="60">
        <v>-4</v>
      </c>
      <c r="I699" s="60">
        <v>-0.15209125475285101</v>
      </c>
    </row>
    <row r="700" spans="1:9">
      <c r="A700" s="60" t="s">
        <v>707</v>
      </c>
      <c r="B700" s="60" t="s">
        <v>186</v>
      </c>
      <c r="C700" s="60" t="s">
        <v>407</v>
      </c>
      <c r="D700" s="60">
        <v>297</v>
      </c>
      <c r="E700" s="60">
        <v>6.3326226012793196E-2</v>
      </c>
      <c r="F700" s="60">
        <v>301</v>
      </c>
      <c r="G700" s="60">
        <v>6.4192791640008504E-2</v>
      </c>
      <c r="H700" s="60">
        <v>-4</v>
      </c>
      <c r="I700" s="60">
        <v>-1.3289036544850501</v>
      </c>
    </row>
    <row r="701" spans="1:9">
      <c r="A701" s="60" t="s">
        <v>710</v>
      </c>
      <c r="B701" s="60" t="s">
        <v>214</v>
      </c>
      <c r="C701" s="60" t="s">
        <v>410</v>
      </c>
      <c r="D701" s="60">
        <v>1</v>
      </c>
      <c r="E701" s="60">
        <v>2.0703933747412001E-3</v>
      </c>
      <c r="F701" s="60">
        <v>5</v>
      </c>
      <c r="G701" s="60">
        <v>9.0909090909090898E-2</v>
      </c>
      <c r="H701" s="60">
        <v>-4</v>
      </c>
      <c r="I701" s="60">
        <v>-80</v>
      </c>
    </row>
    <row r="702" spans="1:9">
      <c r="A702" s="60" t="s">
        <v>826</v>
      </c>
      <c r="B702" s="60" t="s">
        <v>201</v>
      </c>
      <c r="C702" s="60" t="s">
        <v>408</v>
      </c>
      <c r="D702" s="60">
        <v>34</v>
      </c>
      <c r="E702" s="60">
        <v>6.8136272545090207E-2</v>
      </c>
      <c r="F702" s="60">
        <v>38</v>
      </c>
      <c r="G702" s="60">
        <v>8.2969432314410493E-2</v>
      </c>
      <c r="H702" s="60">
        <v>-4</v>
      </c>
      <c r="I702" s="60">
        <v>-10.526315789473699</v>
      </c>
    </row>
    <row r="703" spans="1:9">
      <c r="A703" s="60" t="s">
        <v>816</v>
      </c>
      <c r="B703" s="60" t="s">
        <v>260</v>
      </c>
      <c r="C703" s="60" t="s">
        <v>411</v>
      </c>
      <c r="D703" s="60">
        <v>96</v>
      </c>
      <c r="E703" s="60">
        <v>4.8681541582150101E-2</v>
      </c>
      <c r="F703" s="60">
        <v>100</v>
      </c>
      <c r="G703" s="60">
        <v>5.0942435048395303E-2</v>
      </c>
      <c r="H703" s="60">
        <v>-4</v>
      </c>
      <c r="I703" s="60">
        <v>-4</v>
      </c>
    </row>
    <row r="704" spans="1:9">
      <c r="A704" s="60" t="s">
        <v>827</v>
      </c>
      <c r="B704" s="60" t="s">
        <v>170</v>
      </c>
      <c r="C704" s="60" t="s">
        <v>408</v>
      </c>
      <c r="D704" s="60">
        <v>145</v>
      </c>
      <c r="E704" s="60">
        <v>5.05402579295922E-2</v>
      </c>
      <c r="F704" s="60">
        <v>149</v>
      </c>
      <c r="G704" s="60">
        <v>5.0525601898948801E-2</v>
      </c>
      <c r="H704" s="60">
        <v>-4</v>
      </c>
      <c r="I704" s="60">
        <v>-2.6845637583892601</v>
      </c>
    </row>
    <row r="705" spans="1:9">
      <c r="A705" s="60" t="s">
        <v>817</v>
      </c>
      <c r="B705" s="60" t="s">
        <v>261</v>
      </c>
      <c r="C705" s="60" t="s">
        <v>408</v>
      </c>
      <c r="D705" s="60">
        <v>17</v>
      </c>
      <c r="E705" s="60">
        <v>3.7694013303769397E-2</v>
      </c>
      <c r="F705" s="60">
        <v>21</v>
      </c>
      <c r="G705" s="60">
        <v>4.5652173913043499E-2</v>
      </c>
      <c r="H705" s="60">
        <v>-4</v>
      </c>
      <c r="I705" s="60">
        <v>-19.047619047619001</v>
      </c>
    </row>
    <row r="706" spans="1:9">
      <c r="A706" s="60" t="s">
        <v>831</v>
      </c>
      <c r="B706" s="60" t="s">
        <v>162</v>
      </c>
      <c r="C706" s="60" t="s">
        <v>412</v>
      </c>
      <c r="D706" s="60">
        <v>125</v>
      </c>
      <c r="E706" s="60">
        <v>4.9251379038613097E-2</v>
      </c>
      <c r="F706" s="60">
        <v>129</v>
      </c>
      <c r="G706" s="60">
        <v>5.1786431152147698E-2</v>
      </c>
      <c r="H706" s="60">
        <v>-4</v>
      </c>
      <c r="I706" s="60">
        <v>-3.10077519379846</v>
      </c>
    </row>
    <row r="707" spans="1:9">
      <c r="A707" s="60" t="s">
        <v>620</v>
      </c>
      <c r="B707" s="60" t="s">
        <v>273</v>
      </c>
      <c r="C707" s="60" t="s">
        <v>411</v>
      </c>
      <c r="D707" s="60">
        <v>26</v>
      </c>
      <c r="E707" s="60">
        <v>7.2625698324022296E-3</v>
      </c>
      <c r="F707" s="60">
        <v>30</v>
      </c>
      <c r="G707" s="60">
        <v>8.4913671101047306E-3</v>
      </c>
      <c r="H707" s="60">
        <v>-4</v>
      </c>
      <c r="I707" s="60">
        <v>-13.3333333333333</v>
      </c>
    </row>
    <row r="708" spans="1:9">
      <c r="A708" s="60" t="s">
        <v>625</v>
      </c>
      <c r="B708" s="60" t="s">
        <v>199</v>
      </c>
      <c r="C708" s="60" t="s">
        <v>411</v>
      </c>
      <c r="D708" s="60">
        <v>47</v>
      </c>
      <c r="E708" s="60">
        <v>1.64681149264191E-2</v>
      </c>
      <c r="F708" s="60">
        <v>51</v>
      </c>
      <c r="G708" s="60">
        <v>1.7017017017017001E-2</v>
      </c>
      <c r="H708" s="60">
        <v>-4</v>
      </c>
      <c r="I708" s="60">
        <v>-7.8431372549019702</v>
      </c>
    </row>
    <row r="709" spans="1:9">
      <c r="A709" s="60" t="s">
        <v>709</v>
      </c>
      <c r="B709" s="60" t="s">
        <v>169</v>
      </c>
      <c r="C709" s="60" t="s">
        <v>412</v>
      </c>
      <c r="D709" s="60">
        <v>406</v>
      </c>
      <c r="E709" s="60">
        <v>0.26329442282749699</v>
      </c>
      <c r="F709" s="60">
        <v>410</v>
      </c>
      <c r="G709" s="60">
        <v>0.27498323272971198</v>
      </c>
      <c r="H709" s="60">
        <v>-4</v>
      </c>
      <c r="I709" s="60">
        <v>-0.97560975609756195</v>
      </c>
    </row>
    <row r="710" spans="1:9">
      <c r="A710" s="60" t="s">
        <v>640</v>
      </c>
      <c r="B710" s="60" t="s">
        <v>207</v>
      </c>
      <c r="C710" s="60" t="s">
        <v>408</v>
      </c>
      <c r="D710" s="60">
        <v>61</v>
      </c>
      <c r="E710" s="60">
        <v>8.6524822695035503E-2</v>
      </c>
      <c r="F710" s="60">
        <v>65</v>
      </c>
      <c r="G710" s="60">
        <v>9.4614264919941807E-2</v>
      </c>
      <c r="H710" s="60">
        <v>-4</v>
      </c>
      <c r="I710" s="60">
        <v>-6.1538461538461497</v>
      </c>
    </row>
    <row r="711" spans="1:9">
      <c r="A711" s="60" t="s">
        <v>647</v>
      </c>
      <c r="B711" s="60" t="s">
        <v>171</v>
      </c>
      <c r="C711" s="60" t="s">
        <v>409</v>
      </c>
      <c r="D711" s="60">
        <v>143</v>
      </c>
      <c r="E711" s="60">
        <v>5.7314629258516998E-2</v>
      </c>
      <c r="F711" s="60">
        <v>147</v>
      </c>
      <c r="G711" s="60">
        <v>5.7466770914777199E-2</v>
      </c>
      <c r="H711" s="60">
        <v>-4</v>
      </c>
      <c r="I711" s="60">
        <v>-2.72108843537415</v>
      </c>
    </row>
    <row r="712" spans="1:9">
      <c r="A712" s="60" t="s">
        <v>649</v>
      </c>
      <c r="B712" s="60" t="s">
        <v>212</v>
      </c>
      <c r="C712" s="60" t="s">
        <v>409</v>
      </c>
      <c r="D712" s="60">
        <v>51</v>
      </c>
      <c r="E712" s="60">
        <v>9.3406593406593394E-2</v>
      </c>
      <c r="F712" s="60">
        <v>55</v>
      </c>
      <c r="G712" s="60">
        <v>0.10338345864661699</v>
      </c>
      <c r="H712" s="60">
        <v>-4</v>
      </c>
      <c r="I712" s="60">
        <v>-7.2727272727272796</v>
      </c>
    </row>
    <row r="713" spans="1:9">
      <c r="A713" s="60" t="s">
        <v>654</v>
      </c>
      <c r="B713" s="60" t="s">
        <v>164</v>
      </c>
      <c r="C713" s="60" t="s">
        <v>407</v>
      </c>
      <c r="D713" s="60">
        <v>121</v>
      </c>
      <c r="E713" s="60">
        <v>1.8135491606714599E-2</v>
      </c>
      <c r="F713" s="60">
        <v>125</v>
      </c>
      <c r="G713" s="60">
        <v>1.86067281929146E-2</v>
      </c>
      <c r="H713" s="60">
        <v>-4</v>
      </c>
      <c r="I713" s="60">
        <v>-3.2</v>
      </c>
    </row>
    <row r="714" spans="1:9">
      <c r="A714" s="60" t="s">
        <v>655</v>
      </c>
      <c r="B714" s="60" t="s">
        <v>178</v>
      </c>
      <c r="C714" s="60" t="s">
        <v>410</v>
      </c>
      <c r="D714" s="60">
        <v>836</v>
      </c>
      <c r="E714" s="60">
        <v>0.61425422483467995</v>
      </c>
      <c r="F714" s="60">
        <v>840</v>
      </c>
      <c r="G714" s="60">
        <v>0.62453531598513001</v>
      </c>
      <c r="H714" s="60">
        <v>-4</v>
      </c>
      <c r="I714" s="60">
        <v>-0.476190476190474</v>
      </c>
    </row>
    <row r="715" spans="1:9">
      <c r="A715" s="60" t="s">
        <v>711</v>
      </c>
      <c r="B715" s="60" t="s">
        <v>184</v>
      </c>
      <c r="C715" s="60" t="s">
        <v>412</v>
      </c>
      <c r="D715" s="60">
        <v>1634</v>
      </c>
      <c r="E715" s="60">
        <v>0.25789141414141398</v>
      </c>
      <c r="F715" s="60">
        <v>1638</v>
      </c>
      <c r="G715" s="60">
        <v>0.27557200538358001</v>
      </c>
      <c r="H715" s="60">
        <v>-4</v>
      </c>
      <c r="I715" s="60">
        <v>-0.244200244200243</v>
      </c>
    </row>
    <row r="716" spans="1:9">
      <c r="A716" s="60" t="s">
        <v>711</v>
      </c>
      <c r="B716" s="60" t="s">
        <v>184</v>
      </c>
      <c r="C716" s="60" t="s">
        <v>410</v>
      </c>
      <c r="D716" s="60">
        <v>347</v>
      </c>
      <c r="E716" s="60">
        <v>5.4766414141414102E-2</v>
      </c>
      <c r="F716" s="60">
        <v>351</v>
      </c>
      <c r="G716" s="60">
        <v>5.9051144010767199E-2</v>
      </c>
      <c r="H716" s="60">
        <v>-4</v>
      </c>
      <c r="I716" s="60">
        <v>-1.1396011396011401</v>
      </c>
    </row>
    <row r="717" spans="1:9">
      <c r="A717" s="60" t="s">
        <v>681</v>
      </c>
      <c r="B717" s="60" t="s">
        <v>192</v>
      </c>
      <c r="C717" s="60" t="s">
        <v>409</v>
      </c>
      <c r="D717" s="60">
        <v>255</v>
      </c>
      <c r="E717" s="60">
        <v>0.24216524216524199</v>
      </c>
      <c r="F717" s="60">
        <v>259</v>
      </c>
      <c r="G717" s="60">
        <v>0.246901811248808</v>
      </c>
      <c r="H717" s="60">
        <v>-4</v>
      </c>
      <c r="I717" s="60">
        <v>-1.54440154440154</v>
      </c>
    </row>
    <row r="718" spans="1:9">
      <c r="A718" s="60" t="s">
        <v>684</v>
      </c>
      <c r="B718" s="60" t="s">
        <v>195</v>
      </c>
      <c r="C718" s="60" t="s">
        <v>408</v>
      </c>
      <c r="D718" s="60">
        <v>8</v>
      </c>
      <c r="E718" s="60">
        <v>6.5573770491803296E-2</v>
      </c>
      <c r="F718" s="60">
        <v>12</v>
      </c>
      <c r="G718" s="60">
        <v>0.12903225806451599</v>
      </c>
      <c r="H718" s="60">
        <v>-4</v>
      </c>
      <c r="I718" s="60">
        <v>-33.3333333333333</v>
      </c>
    </row>
    <row r="719" spans="1:9">
      <c r="A719" s="60" t="s">
        <v>688</v>
      </c>
      <c r="B719" s="60" t="s">
        <v>251</v>
      </c>
      <c r="C719" s="60" t="s">
        <v>414</v>
      </c>
      <c r="D719" s="60">
        <v>120</v>
      </c>
      <c r="E719" s="60">
        <v>0.30303030303030298</v>
      </c>
      <c r="F719" s="60">
        <v>124</v>
      </c>
      <c r="G719" s="60">
        <v>0.31472081218274101</v>
      </c>
      <c r="H719" s="60">
        <v>-4</v>
      </c>
      <c r="I719" s="60">
        <v>-3.2258064516128999</v>
      </c>
    </row>
    <row r="720" spans="1:9">
      <c r="A720" s="60" t="s">
        <v>689</v>
      </c>
      <c r="B720" s="60" t="s">
        <v>165</v>
      </c>
      <c r="C720" s="60" t="s">
        <v>411</v>
      </c>
      <c r="D720" s="60">
        <v>426</v>
      </c>
      <c r="E720" s="60">
        <v>6.6928515318146101E-2</v>
      </c>
      <c r="F720" s="60">
        <v>430</v>
      </c>
      <c r="G720" s="60">
        <v>6.3817156426239197E-2</v>
      </c>
      <c r="H720" s="60">
        <v>-4</v>
      </c>
      <c r="I720" s="60">
        <v>-0.93023255813953198</v>
      </c>
    </row>
    <row r="721" spans="1:9">
      <c r="A721" s="60" t="s">
        <v>691</v>
      </c>
      <c r="B721" s="60" t="s">
        <v>245</v>
      </c>
      <c r="C721" s="60" t="s">
        <v>410</v>
      </c>
      <c r="D721" s="60">
        <v>50</v>
      </c>
      <c r="E721" s="60">
        <v>7.2150072150072103E-2</v>
      </c>
      <c r="F721" s="60">
        <v>54</v>
      </c>
      <c r="G721" s="60">
        <v>7.80346820809249E-2</v>
      </c>
      <c r="H721" s="60">
        <v>-4</v>
      </c>
      <c r="I721" s="60">
        <v>-7.4074074074074101</v>
      </c>
    </row>
    <row r="722" spans="1:9">
      <c r="A722" s="60" t="s">
        <v>641</v>
      </c>
      <c r="B722" s="60" t="s">
        <v>210</v>
      </c>
      <c r="C722" s="60" t="s">
        <v>410</v>
      </c>
      <c r="D722" s="60">
        <v>192</v>
      </c>
      <c r="E722" s="60">
        <v>7.7732793522267196E-2</v>
      </c>
      <c r="F722" s="60">
        <v>197</v>
      </c>
      <c r="G722" s="60">
        <v>7.9757085020242896E-2</v>
      </c>
      <c r="H722" s="60">
        <v>-5</v>
      </c>
      <c r="I722" s="60">
        <v>-2.5380710659898398</v>
      </c>
    </row>
    <row r="723" spans="1:9">
      <c r="A723" s="60" t="s">
        <v>663</v>
      </c>
      <c r="B723" s="60" t="s">
        <v>252</v>
      </c>
      <c r="C723" s="60" t="s">
        <v>409</v>
      </c>
      <c r="D723" s="60">
        <v>294</v>
      </c>
      <c r="E723" s="60">
        <v>0.27840909090909099</v>
      </c>
      <c r="F723" s="60">
        <v>299</v>
      </c>
      <c r="G723" s="60">
        <v>0.28503336510962801</v>
      </c>
      <c r="H723" s="60">
        <v>-5</v>
      </c>
      <c r="I723" s="60">
        <v>-1.67224080267558</v>
      </c>
    </row>
    <row r="724" spans="1:9">
      <c r="A724" s="60" t="s">
        <v>669</v>
      </c>
      <c r="B724" s="60" t="s">
        <v>209</v>
      </c>
      <c r="C724" s="60" t="s">
        <v>407</v>
      </c>
      <c r="D724" s="60">
        <v>127</v>
      </c>
      <c r="E724" s="60">
        <v>0.22759856630824399</v>
      </c>
      <c r="F724" s="60">
        <v>132</v>
      </c>
      <c r="G724" s="60">
        <v>0.23956442831215999</v>
      </c>
      <c r="H724" s="60">
        <v>-5</v>
      </c>
      <c r="I724" s="60">
        <v>-3.7878787878787801</v>
      </c>
    </row>
    <row r="725" spans="1:9">
      <c r="A725" s="60" t="s">
        <v>680</v>
      </c>
      <c r="B725" s="60" t="s">
        <v>219</v>
      </c>
      <c r="C725" s="60" t="s">
        <v>408</v>
      </c>
      <c r="D725" s="60">
        <v>40</v>
      </c>
      <c r="E725" s="60">
        <v>0.48780487804877998</v>
      </c>
      <c r="F725" s="60">
        <v>45</v>
      </c>
      <c r="G725" s="60">
        <v>0.51724137931034497</v>
      </c>
      <c r="H725" s="60">
        <v>-5</v>
      </c>
      <c r="I725" s="60">
        <v>-11.1111111111111</v>
      </c>
    </row>
    <row r="726" spans="1:9">
      <c r="A726" s="60" t="s">
        <v>829</v>
      </c>
      <c r="B726" s="60" t="s">
        <v>196</v>
      </c>
      <c r="C726" s="60" t="s">
        <v>408</v>
      </c>
      <c r="D726" s="60">
        <v>33</v>
      </c>
      <c r="E726" s="60">
        <v>2.1926910299003299E-2</v>
      </c>
      <c r="F726" s="60">
        <v>39</v>
      </c>
      <c r="G726" s="60">
        <v>2.7522935779816501E-2</v>
      </c>
      <c r="H726" s="60">
        <v>-6</v>
      </c>
      <c r="I726" s="60">
        <v>-15.384615384615399</v>
      </c>
    </row>
    <row r="727" spans="1:9">
      <c r="A727" s="60" t="s">
        <v>833</v>
      </c>
      <c r="B727" s="60" t="s">
        <v>254</v>
      </c>
      <c r="C727" s="60" t="s">
        <v>412</v>
      </c>
      <c r="D727" s="60">
        <v>256</v>
      </c>
      <c r="E727" s="60">
        <v>0.447552447552448</v>
      </c>
      <c r="F727" s="60">
        <v>262</v>
      </c>
      <c r="G727" s="60">
        <v>0.43886097152428799</v>
      </c>
      <c r="H727" s="60">
        <v>-6</v>
      </c>
      <c r="I727" s="60">
        <v>-2.29007633587787</v>
      </c>
    </row>
    <row r="728" spans="1:9">
      <c r="A728" s="60" t="s">
        <v>822</v>
      </c>
      <c r="B728" s="60" t="s">
        <v>161</v>
      </c>
      <c r="C728" s="60" t="s">
        <v>407</v>
      </c>
      <c r="D728" s="60">
        <v>284</v>
      </c>
      <c r="E728" s="60">
        <v>4.7199601130131302E-2</v>
      </c>
      <c r="F728" s="60">
        <v>290</v>
      </c>
      <c r="G728" s="60">
        <v>3.9136302294196998E-2</v>
      </c>
      <c r="H728" s="60">
        <v>-6</v>
      </c>
      <c r="I728" s="60">
        <v>-2.0689655172413799</v>
      </c>
    </row>
    <row r="729" spans="1:9">
      <c r="A729" s="60" t="s">
        <v>708</v>
      </c>
      <c r="B729" s="60" t="s">
        <v>198</v>
      </c>
      <c r="C729" s="60" t="s">
        <v>412</v>
      </c>
      <c r="D729" s="60">
        <v>1317</v>
      </c>
      <c r="E729" s="60">
        <v>0.129041740152851</v>
      </c>
      <c r="F729" s="60">
        <v>1323</v>
      </c>
      <c r="G729" s="60">
        <v>0.12824738270647501</v>
      </c>
      <c r="H729" s="60">
        <v>-6</v>
      </c>
      <c r="I729" s="60">
        <v>-0.45351473922902202</v>
      </c>
    </row>
    <row r="730" spans="1:9">
      <c r="A730" s="60" t="s">
        <v>628</v>
      </c>
      <c r="B730" s="60" t="s">
        <v>177</v>
      </c>
      <c r="C730" s="60" t="s">
        <v>409</v>
      </c>
      <c r="D730" s="60">
        <v>186</v>
      </c>
      <c r="E730" s="60">
        <v>7.9623287671232904E-2</v>
      </c>
      <c r="F730" s="60">
        <v>192</v>
      </c>
      <c r="G730" s="60">
        <v>8.3152880034647006E-2</v>
      </c>
      <c r="H730" s="60">
        <v>-6</v>
      </c>
      <c r="I730" s="60">
        <v>-3.125</v>
      </c>
    </row>
    <row r="731" spans="1:9">
      <c r="A731" s="60" t="s">
        <v>637</v>
      </c>
      <c r="B731" s="60" t="s">
        <v>203</v>
      </c>
      <c r="C731" s="60" t="s">
        <v>410</v>
      </c>
      <c r="D731" s="60">
        <v>329</v>
      </c>
      <c r="E731" s="60">
        <v>0.33468972533062102</v>
      </c>
      <c r="F731" s="60">
        <v>335</v>
      </c>
      <c r="G731" s="60">
        <v>0.46398891966758998</v>
      </c>
      <c r="H731" s="60">
        <v>-6</v>
      </c>
      <c r="I731" s="60">
        <v>-1.7910447761193999</v>
      </c>
    </row>
    <row r="732" spans="1:9">
      <c r="A732" s="60" t="s">
        <v>711</v>
      </c>
      <c r="B732" s="60" t="s">
        <v>184</v>
      </c>
      <c r="C732" s="60" t="s">
        <v>414</v>
      </c>
      <c r="D732" s="60">
        <v>327</v>
      </c>
      <c r="E732" s="60">
        <v>5.1609848484848501E-2</v>
      </c>
      <c r="F732" s="60">
        <v>333</v>
      </c>
      <c r="G732" s="60">
        <v>5.6022880215343199E-2</v>
      </c>
      <c r="H732" s="60">
        <v>-6</v>
      </c>
      <c r="I732" s="60">
        <v>-1.80180180180181</v>
      </c>
    </row>
    <row r="733" spans="1:9">
      <c r="A733" s="60" t="s">
        <v>694</v>
      </c>
      <c r="B733" s="60" t="s">
        <v>220</v>
      </c>
      <c r="C733" s="60" t="s">
        <v>407</v>
      </c>
      <c r="D733" s="60">
        <v>7</v>
      </c>
      <c r="E733" s="60">
        <v>6.8627450980392204E-2</v>
      </c>
      <c r="F733" s="60">
        <v>13</v>
      </c>
      <c r="G733" s="60">
        <v>0.12037037037037</v>
      </c>
      <c r="H733" s="60">
        <v>-6</v>
      </c>
      <c r="I733" s="60">
        <v>-46.153846153846203</v>
      </c>
    </row>
    <row r="734" spans="1:9">
      <c r="A734" s="60" t="s">
        <v>702</v>
      </c>
      <c r="B734" s="60" t="s">
        <v>157</v>
      </c>
      <c r="C734" s="60" t="s">
        <v>413</v>
      </c>
      <c r="D734" s="60">
        <v>238</v>
      </c>
      <c r="E734" s="60">
        <v>2.0179068032286501E-3</v>
      </c>
      <c r="F734" s="60">
        <v>244</v>
      </c>
      <c r="G734" s="60">
        <v>2.07350754195878E-3</v>
      </c>
      <c r="H734" s="60">
        <v>-6</v>
      </c>
      <c r="I734" s="60">
        <v>-2.4590163934426301</v>
      </c>
    </row>
    <row r="735" spans="1:9">
      <c r="A735" s="60" t="s">
        <v>707</v>
      </c>
      <c r="B735" s="60" t="s">
        <v>186</v>
      </c>
      <c r="C735" s="60" t="s">
        <v>408</v>
      </c>
      <c r="D735" s="60">
        <v>521</v>
      </c>
      <c r="E735" s="60">
        <v>0.11108742004264401</v>
      </c>
      <c r="F735" s="60">
        <v>528</v>
      </c>
      <c r="G735" s="60">
        <v>0.112603966730646</v>
      </c>
      <c r="H735" s="60">
        <v>-7</v>
      </c>
      <c r="I735" s="60">
        <v>-1.3257575757575799</v>
      </c>
    </row>
    <row r="736" spans="1:9">
      <c r="A736" s="60" t="s">
        <v>669</v>
      </c>
      <c r="B736" s="60" t="s">
        <v>209</v>
      </c>
      <c r="C736" s="60" t="s">
        <v>408</v>
      </c>
      <c r="D736" s="60">
        <v>31</v>
      </c>
      <c r="E736" s="60">
        <v>5.5555555555555601E-2</v>
      </c>
      <c r="F736" s="60">
        <v>38</v>
      </c>
      <c r="G736" s="60">
        <v>6.8965517241379296E-2</v>
      </c>
      <c r="H736" s="60">
        <v>-7</v>
      </c>
      <c r="I736" s="60">
        <v>-18.421052631578899</v>
      </c>
    </row>
    <row r="737" spans="1:9">
      <c r="A737" s="60" t="s">
        <v>670</v>
      </c>
      <c r="B737" s="60" t="s">
        <v>174</v>
      </c>
      <c r="C737" s="60" t="s">
        <v>409</v>
      </c>
      <c r="D737" s="60">
        <v>1742</v>
      </c>
      <c r="E737" s="60">
        <v>0.37877799521635103</v>
      </c>
      <c r="F737" s="60">
        <v>1749</v>
      </c>
      <c r="G737" s="60">
        <v>0.40032043945983098</v>
      </c>
      <c r="H737" s="60">
        <v>-7</v>
      </c>
      <c r="I737" s="60">
        <v>-0.40022870211549</v>
      </c>
    </row>
    <row r="738" spans="1:9">
      <c r="A738" s="60" t="s">
        <v>838</v>
      </c>
      <c r="B738" s="60" t="s">
        <v>268</v>
      </c>
      <c r="C738" s="60" t="s">
        <v>408</v>
      </c>
      <c r="D738" s="60">
        <v>19</v>
      </c>
      <c r="E738" s="60">
        <v>1.9709543568464698E-2</v>
      </c>
      <c r="F738" s="60">
        <v>26</v>
      </c>
      <c r="G738" s="60">
        <v>2.8697571743929399E-2</v>
      </c>
      <c r="H738" s="60">
        <v>-7</v>
      </c>
      <c r="I738" s="60">
        <v>-26.923076923076898</v>
      </c>
    </row>
    <row r="739" spans="1:9">
      <c r="A739" s="60" t="s">
        <v>834</v>
      </c>
      <c r="B739" s="60" t="s">
        <v>238</v>
      </c>
      <c r="C739" s="60" t="s">
        <v>412</v>
      </c>
      <c r="D739" s="60">
        <v>245</v>
      </c>
      <c r="E739" s="60">
        <v>0.44223826714801401</v>
      </c>
      <c r="F739" s="60">
        <v>253</v>
      </c>
      <c r="G739" s="60">
        <v>0.43545611015490499</v>
      </c>
      <c r="H739" s="60">
        <v>-8</v>
      </c>
      <c r="I739" s="60">
        <v>-3.1620553359683798</v>
      </c>
    </row>
    <row r="740" spans="1:9">
      <c r="A740" s="60" t="s">
        <v>817</v>
      </c>
      <c r="B740" s="60" t="s">
        <v>261</v>
      </c>
      <c r="C740" s="60" t="s">
        <v>414</v>
      </c>
      <c r="D740" s="60">
        <v>141</v>
      </c>
      <c r="E740" s="60">
        <v>0.31263858093126401</v>
      </c>
      <c r="F740" s="60">
        <v>149</v>
      </c>
      <c r="G740" s="60">
        <v>0.323913043478261</v>
      </c>
      <c r="H740" s="60">
        <v>-8</v>
      </c>
      <c r="I740" s="60">
        <v>-5.36912751677853</v>
      </c>
    </row>
    <row r="741" spans="1:9">
      <c r="A741" s="60" t="s">
        <v>831</v>
      </c>
      <c r="B741" s="60" t="s">
        <v>162</v>
      </c>
      <c r="C741" s="60" t="s">
        <v>411</v>
      </c>
      <c r="D741" s="60">
        <v>58</v>
      </c>
      <c r="E741" s="60">
        <v>2.2852639873916499E-2</v>
      </c>
      <c r="F741" s="60">
        <v>66</v>
      </c>
      <c r="G741" s="60">
        <v>2.6495383380168599E-2</v>
      </c>
      <c r="H741" s="60">
        <v>-8</v>
      </c>
      <c r="I741" s="60">
        <v>-12.1212121212121</v>
      </c>
    </row>
    <row r="742" spans="1:9">
      <c r="A742" s="60" t="s">
        <v>625</v>
      </c>
      <c r="B742" s="60" t="s">
        <v>199</v>
      </c>
      <c r="C742" s="60" t="s">
        <v>407</v>
      </c>
      <c r="D742" s="60">
        <v>40</v>
      </c>
      <c r="E742" s="60">
        <v>1.4015416958654501E-2</v>
      </c>
      <c r="F742" s="60">
        <v>48</v>
      </c>
      <c r="G742" s="60">
        <v>1.6016016016015999E-2</v>
      </c>
      <c r="H742" s="60">
        <v>-8</v>
      </c>
      <c r="I742" s="60">
        <v>-16.6666666666667</v>
      </c>
    </row>
    <row r="743" spans="1:9">
      <c r="A743" s="60" t="s">
        <v>628</v>
      </c>
      <c r="B743" s="60" t="s">
        <v>177</v>
      </c>
      <c r="C743" s="60" t="s">
        <v>411</v>
      </c>
      <c r="D743" s="60">
        <v>202</v>
      </c>
      <c r="E743" s="60">
        <v>8.6472602739725998E-2</v>
      </c>
      <c r="F743" s="60">
        <v>210</v>
      </c>
      <c r="G743" s="60">
        <v>9.0948462537895194E-2</v>
      </c>
      <c r="H743" s="60">
        <v>-8</v>
      </c>
      <c r="I743" s="60">
        <v>-3.8095238095238102</v>
      </c>
    </row>
    <row r="744" spans="1:9">
      <c r="A744" s="60" t="s">
        <v>652</v>
      </c>
      <c r="B744" s="60" t="s">
        <v>264</v>
      </c>
      <c r="C744" s="60" t="s">
        <v>409</v>
      </c>
      <c r="D744" s="60">
        <v>260</v>
      </c>
      <c r="E744" s="60">
        <v>0.14959723820483301</v>
      </c>
      <c r="F744" s="60">
        <v>268</v>
      </c>
      <c r="G744" s="60">
        <v>0.15132693393562999</v>
      </c>
      <c r="H744" s="60">
        <v>-8</v>
      </c>
      <c r="I744" s="60">
        <v>-2.98507462686567</v>
      </c>
    </row>
    <row r="745" spans="1:9">
      <c r="A745" s="60" t="s">
        <v>689</v>
      </c>
      <c r="B745" s="60" t="s">
        <v>165</v>
      </c>
      <c r="C745" s="60" t="s">
        <v>407</v>
      </c>
      <c r="D745" s="60">
        <v>597</v>
      </c>
      <c r="E745" s="60">
        <v>9.3794186959937201E-2</v>
      </c>
      <c r="F745" s="60">
        <v>605</v>
      </c>
      <c r="G745" s="60">
        <v>8.9789254971801694E-2</v>
      </c>
      <c r="H745" s="60">
        <v>-8</v>
      </c>
      <c r="I745" s="60">
        <v>-1.32231404958678</v>
      </c>
    </row>
    <row r="746" spans="1:9">
      <c r="A746" s="60" t="s">
        <v>695</v>
      </c>
      <c r="B746" s="60" t="s">
        <v>190</v>
      </c>
      <c r="C746" s="60" t="s">
        <v>410</v>
      </c>
      <c r="D746" s="60">
        <v>538</v>
      </c>
      <c r="E746" s="60">
        <v>0.37517433751743401</v>
      </c>
      <c r="F746" s="60">
        <v>546</v>
      </c>
      <c r="G746" s="60">
        <v>0.328322309079976</v>
      </c>
      <c r="H746" s="60">
        <v>-8</v>
      </c>
      <c r="I746" s="60">
        <v>-1.46520146520146</v>
      </c>
    </row>
    <row r="747" spans="1:9">
      <c r="A747" s="60" t="s">
        <v>697</v>
      </c>
      <c r="B747" s="60" t="s">
        <v>271</v>
      </c>
      <c r="C747" s="60" t="s">
        <v>415</v>
      </c>
      <c r="D747" s="60">
        <v>220</v>
      </c>
      <c r="E747" s="60">
        <v>5.90810215645729E-3</v>
      </c>
      <c r="F747" s="60">
        <v>228</v>
      </c>
      <c r="G747" s="60">
        <v>6.0720658339769402E-3</v>
      </c>
      <c r="H747" s="60">
        <v>-8</v>
      </c>
      <c r="I747" s="60">
        <v>-3.5087719298245599</v>
      </c>
    </row>
    <row r="748" spans="1:9">
      <c r="A748" s="60" t="s">
        <v>712</v>
      </c>
      <c r="B748" s="60" t="s">
        <v>188</v>
      </c>
      <c r="C748" s="60" t="s">
        <v>411</v>
      </c>
      <c r="D748" s="60">
        <v>40</v>
      </c>
      <c r="E748" s="60">
        <v>1.9890601690701101E-2</v>
      </c>
      <c r="F748" s="60">
        <v>49</v>
      </c>
      <c r="G748" s="60">
        <v>2.6529507309150002E-2</v>
      </c>
      <c r="H748" s="60">
        <v>-9</v>
      </c>
      <c r="I748" s="60">
        <v>-18.367346938775501</v>
      </c>
    </row>
    <row r="749" spans="1:9">
      <c r="A749" s="60" t="s">
        <v>677</v>
      </c>
      <c r="B749" s="60" t="s">
        <v>194</v>
      </c>
      <c r="C749" s="60" t="s">
        <v>407</v>
      </c>
      <c r="D749" s="60">
        <v>513</v>
      </c>
      <c r="E749" s="60">
        <v>3.4401824034334803E-2</v>
      </c>
      <c r="F749" s="60">
        <v>522</v>
      </c>
      <c r="G749" s="60">
        <v>3.6062176165803102E-2</v>
      </c>
      <c r="H749" s="60">
        <v>-9</v>
      </c>
      <c r="I749" s="60">
        <v>-1.72413793103449</v>
      </c>
    </row>
    <row r="750" spans="1:9">
      <c r="A750" s="60" t="s">
        <v>686</v>
      </c>
      <c r="B750" s="60" t="s">
        <v>176</v>
      </c>
      <c r="C750" s="60" t="s">
        <v>408</v>
      </c>
      <c r="D750" s="60">
        <v>123</v>
      </c>
      <c r="E750" s="60">
        <v>2.5883838383838401E-2</v>
      </c>
      <c r="F750" s="60">
        <v>132</v>
      </c>
      <c r="G750" s="60">
        <v>2.72840016535759E-2</v>
      </c>
      <c r="H750" s="60">
        <v>-9</v>
      </c>
      <c r="I750" s="60">
        <v>-6.8181818181818201</v>
      </c>
    </row>
    <row r="751" spans="1:9">
      <c r="A751" s="60" t="s">
        <v>827</v>
      </c>
      <c r="B751" s="60" t="s">
        <v>170</v>
      </c>
      <c r="C751" s="60" t="s">
        <v>407</v>
      </c>
      <c r="D751" s="60">
        <v>31</v>
      </c>
      <c r="E751" s="60">
        <v>1.08051585918438E-2</v>
      </c>
      <c r="F751" s="60">
        <v>41</v>
      </c>
      <c r="G751" s="60">
        <v>1.3903017972194001E-2</v>
      </c>
      <c r="H751" s="60">
        <v>-10</v>
      </c>
      <c r="I751" s="60">
        <v>-24.390243902439</v>
      </c>
    </row>
    <row r="752" spans="1:9">
      <c r="A752" s="60" t="s">
        <v>819</v>
      </c>
      <c r="B752" s="60" t="s">
        <v>269</v>
      </c>
      <c r="C752" s="60" t="s">
        <v>407</v>
      </c>
      <c r="D752" s="60">
        <v>6</v>
      </c>
      <c r="E752" s="60">
        <v>2.8887818969667799E-3</v>
      </c>
      <c r="F752" s="60">
        <v>16</v>
      </c>
      <c r="G752" s="60">
        <v>7.9760717846460594E-3</v>
      </c>
      <c r="H752" s="60">
        <v>-10</v>
      </c>
      <c r="I752" s="60">
        <v>-62.5</v>
      </c>
    </row>
    <row r="753" spans="1:9">
      <c r="A753" s="60" t="s">
        <v>824</v>
      </c>
      <c r="B753" s="60" t="s">
        <v>275</v>
      </c>
      <c r="C753" s="60" t="s">
        <v>407</v>
      </c>
      <c r="D753" s="60">
        <v>117</v>
      </c>
      <c r="E753" s="60">
        <v>2.3555466076102299E-2</v>
      </c>
      <c r="F753" s="60">
        <v>127</v>
      </c>
      <c r="G753" s="60">
        <v>2.7955095751705902E-2</v>
      </c>
      <c r="H753" s="60">
        <v>-10</v>
      </c>
      <c r="I753" s="60">
        <v>-7.8740157480314901</v>
      </c>
    </row>
    <row r="754" spans="1:9">
      <c r="A754" s="60" t="s">
        <v>626</v>
      </c>
      <c r="B754" s="60" t="s">
        <v>182</v>
      </c>
      <c r="C754" s="60" t="s">
        <v>410</v>
      </c>
      <c r="D754" s="60">
        <v>196</v>
      </c>
      <c r="E754" s="60">
        <v>8.2283795130142695E-2</v>
      </c>
      <c r="F754" s="60">
        <v>206</v>
      </c>
      <c r="G754" s="60">
        <v>9.02321506789312E-2</v>
      </c>
      <c r="H754" s="60">
        <v>-10</v>
      </c>
      <c r="I754" s="60">
        <v>-4.8543689320388301</v>
      </c>
    </row>
    <row r="755" spans="1:9">
      <c r="A755" s="60" t="s">
        <v>702</v>
      </c>
      <c r="B755" s="60" t="s">
        <v>157</v>
      </c>
      <c r="C755" s="60" t="s">
        <v>409</v>
      </c>
      <c r="D755" s="60">
        <v>302</v>
      </c>
      <c r="E755" s="60">
        <v>2.56053720409686E-3</v>
      </c>
      <c r="F755" s="60">
        <v>312</v>
      </c>
      <c r="G755" s="60">
        <v>2.6513702995538601E-3</v>
      </c>
      <c r="H755" s="60">
        <v>-10</v>
      </c>
      <c r="I755" s="60">
        <v>-3.2051282051282</v>
      </c>
    </row>
    <row r="756" spans="1:9">
      <c r="A756" s="60" t="s">
        <v>815</v>
      </c>
      <c r="B756" s="60" t="s">
        <v>248</v>
      </c>
      <c r="C756" s="60" t="s">
        <v>409</v>
      </c>
      <c r="D756" s="60">
        <v>269</v>
      </c>
      <c r="E756" s="60">
        <v>0.28345626975763999</v>
      </c>
      <c r="F756" s="60">
        <v>280</v>
      </c>
      <c r="G756" s="60">
        <v>0.29723991507431002</v>
      </c>
      <c r="H756" s="60">
        <v>-11</v>
      </c>
      <c r="I756" s="60">
        <v>-3.9285714285714302</v>
      </c>
    </row>
    <row r="757" spans="1:9">
      <c r="A757" s="60" t="s">
        <v>622</v>
      </c>
      <c r="B757" s="60" t="s">
        <v>277</v>
      </c>
      <c r="C757" s="60" t="s">
        <v>407</v>
      </c>
      <c r="D757" s="60">
        <v>235</v>
      </c>
      <c r="E757" s="60">
        <v>4.59612751809114E-2</v>
      </c>
      <c r="F757" s="60">
        <v>246</v>
      </c>
      <c r="G757" s="60">
        <v>4.8434731246308302E-2</v>
      </c>
      <c r="H757" s="60">
        <v>-11</v>
      </c>
      <c r="I757" s="60">
        <v>-4.4715447154471502</v>
      </c>
    </row>
    <row r="758" spans="1:9">
      <c r="A758" s="60" t="s">
        <v>687</v>
      </c>
      <c r="B758" s="60" t="s">
        <v>172</v>
      </c>
      <c r="C758" s="60" t="s">
        <v>407</v>
      </c>
      <c r="D758" s="60">
        <v>1128</v>
      </c>
      <c r="E758" s="60">
        <v>8.4564060274383401E-2</v>
      </c>
      <c r="F758" s="60">
        <v>1139</v>
      </c>
      <c r="G758" s="60">
        <v>8.0866169684061101E-2</v>
      </c>
      <c r="H758" s="60">
        <v>-11</v>
      </c>
      <c r="I758" s="60">
        <v>-0.96575943810359699</v>
      </c>
    </row>
    <row r="759" spans="1:9">
      <c r="A759" s="60" t="s">
        <v>816</v>
      </c>
      <c r="B759" s="60" t="s">
        <v>260</v>
      </c>
      <c r="C759" s="60" t="s">
        <v>409</v>
      </c>
      <c r="D759" s="60">
        <v>390</v>
      </c>
      <c r="E759" s="60">
        <v>0.197768762677485</v>
      </c>
      <c r="F759" s="60">
        <v>402</v>
      </c>
      <c r="G759" s="60">
        <v>0.20478858889454901</v>
      </c>
      <c r="H759" s="60">
        <v>-12</v>
      </c>
      <c r="I759" s="60">
        <v>-2.98507462686567</v>
      </c>
    </row>
    <row r="760" spans="1:9">
      <c r="A760" s="60" t="s">
        <v>828</v>
      </c>
      <c r="B760" s="60" t="s">
        <v>266</v>
      </c>
      <c r="C760" s="60" t="s">
        <v>409</v>
      </c>
      <c r="D760" s="60">
        <v>306</v>
      </c>
      <c r="E760" s="60">
        <v>0.82926829268292701</v>
      </c>
      <c r="F760" s="60">
        <v>318</v>
      </c>
      <c r="G760" s="60">
        <v>0.83464566929133899</v>
      </c>
      <c r="H760" s="60">
        <v>-12</v>
      </c>
      <c r="I760" s="60">
        <v>-3.7735849056603801</v>
      </c>
    </row>
    <row r="761" spans="1:9">
      <c r="A761" s="60" t="s">
        <v>717</v>
      </c>
      <c r="B761" s="60" t="s">
        <v>253</v>
      </c>
      <c r="C761" s="60" t="s">
        <v>409</v>
      </c>
      <c r="D761" s="60">
        <v>61</v>
      </c>
      <c r="E761" s="60">
        <v>0.36309523809523803</v>
      </c>
      <c r="F761" s="60">
        <v>73</v>
      </c>
      <c r="G761" s="60">
        <v>0.43452380952380998</v>
      </c>
      <c r="H761" s="60">
        <v>-12</v>
      </c>
      <c r="I761" s="60">
        <v>-16.438356164383599</v>
      </c>
    </row>
    <row r="762" spans="1:9">
      <c r="A762" s="60" t="s">
        <v>687</v>
      </c>
      <c r="B762" s="60" t="s">
        <v>172</v>
      </c>
      <c r="C762" s="60" t="s">
        <v>414</v>
      </c>
      <c r="D762" s="60">
        <v>468</v>
      </c>
      <c r="E762" s="60">
        <v>3.5085088837244198E-2</v>
      </c>
      <c r="F762" s="60">
        <v>480</v>
      </c>
      <c r="G762" s="60">
        <v>3.40788072417465E-2</v>
      </c>
      <c r="H762" s="60">
        <v>-12</v>
      </c>
      <c r="I762" s="60">
        <v>-2.5</v>
      </c>
    </row>
    <row r="763" spans="1:9">
      <c r="A763" s="60" t="s">
        <v>698</v>
      </c>
      <c r="B763" s="60" t="s">
        <v>263</v>
      </c>
      <c r="C763" s="60" t="s">
        <v>408</v>
      </c>
      <c r="D763" s="60">
        <v>307</v>
      </c>
      <c r="E763" s="60">
        <v>3.8984126984127003E-2</v>
      </c>
      <c r="F763" s="60">
        <v>319</v>
      </c>
      <c r="G763" s="60">
        <v>5.0836653386454198E-2</v>
      </c>
      <c r="H763" s="60">
        <v>-12</v>
      </c>
      <c r="I763" s="60">
        <v>-3.7617554858934099</v>
      </c>
    </row>
    <row r="764" spans="1:9">
      <c r="A764" s="60" t="s">
        <v>812</v>
      </c>
      <c r="B764" s="60" t="s">
        <v>154</v>
      </c>
      <c r="C764" s="60" t="s">
        <v>413</v>
      </c>
      <c r="D764" s="60">
        <v>178</v>
      </c>
      <c r="E764" s="60">
        <v>4.3802985001168901E-4</v>
      </c>
      <c r="F764" s="60">
        <v>191</v>
      </c>
      <c r="G764" s="60">
        <v>4.71254697126333E-4</v>
      </c>
      <c r="H764" s="60">
        <v>-13</v>
      </c>
      <c r="I764" s="60">
        <v>-6.8062827225130897</v>
      </c>
    </row>
    <row r="765" spans="1:9">
      <c r="A765" s="60" t="s">
        <v>708</v>
      </c>
      <c r="B765" s="60" t="s">
        <v>198</v>
      </c>
      <c r="C765" s="60" t="s">
        <v>411</v>
      </c>
      <c r="D765" s="60">
        <v>253</v>
      </c>
      <c r="E765" s="60">
        <v>2.4789339604154401E-2</v>
      </c>
      <c r="F765" s="60">
        <v>266</v>
      </c>
      <c r="G765" s="60">
        <v>2.5785188057386599E-2</v>
      </c>
      <c r="H765" s="60">
        <v>-13</v>
      </c>
      <c r="I765" s="60">
        <v>-4.88721804511278</v>
      </c>
    </row>
    <row r="766" spans="1:9">
      <c r="A766" s="60" t="s">
        <v>622</v>
      </c>
      <c r="B766" s="60" t="s">
        <v>277</v>
      </c>
      <c r="C766" s="60" t="s">
        <v>414</v>
      </c>
      <c r="D766" s="60">
        <v>396</v>
      </c>
      <c r="E766" s="60">
        <v>7.7449638177195398E-2</v>
      </c>
      <c r="F766" s="60">
        <v>409</v>
      </c>
      <c r="G766" s="60">
        <v>8.0527662925772805E-2</v>
      </c>
      <c r="H766" s="60">
        <v>-13</v>
      </c>
      <c r="I766" s="60">
        <v>-3.1784841075794601</v>
      </c>
    </row>
    <row r="767" spans="1:9">
      <c r="A767" s="60" t="s">
        <v>670</v>
      </c>
      <c r="B767" s="60" t="s">
        <v>174</v>
      </c>
      <c r="C767" s="60" t="s">
        <v>414</v>
      </c>
      <c r="D767" s="60">
        <v>136</v>
      </c>
      <c r="E767" s="60">
        <v>2.95716460100022E-2</v>
      </c>
      <c r="F767" s="60">
        <v>149</v>
      </c>
      <c r="G767" s="60">
        <v>3.4103913939116499E-2</v>
      </c>
      <c r="H767" s="60">
        <v>-13</v>
      </c>
      <c r="I767" s="60">
        <v>-8.7248322147650992</v>
      </c>
    </row>
    <row r="768" spans="1:9">
      <c r="A768" s="60" t="s">
        <v>820</v>
      </c>
      <c r="B768" s="60" t="s">
        <v>274</v>
      </c>
      <c r="C768" s="60" t="s">
        <v>412</v>
      </c>
      <c r="D768" s="60">
        <v>425</v>
      </c>
      <c r="E768" s="60">
        <v>0.37845057880676802</v>
      </c>
      <c r="F768" s="60">
        <v>439</v>
      </c>
      <c r="G768" s="60">
        <v>0.37521367521367499</v>
      </c>
      <c r="H768" s="60">
        <v>-14</v>
      </c>
      <c r="I768" s="60">
        <v>-3.1890660592255098</v>
      </c>
    </row>
    <row r="769" spans="1:9">
      <c r="A769" s="60" t="s">
        <v>714</v>
      </c>
      <c r="B769" s="60" t="s">
        <v>223</v>
      </c>
      <c r="C769" s="60" t="s">
        <v>410</v>
      </c>
      <c r="D769" s="60">
        <v>46</v>
      </c>
      <c r="E769" s="60">
        <v>0.60526315789473695</v>
      </c>
      <c r="F769" s="60">
        <v>60</v>
      </c>
      <c r="G769" s="60">
        <v>0.71428571428571397</v>
      </c>
      <c r="H769" s="60">
        <v>-14</v>
      </c>
      <c r="I769" s="60">
        <v>-23.3333333333333</v>
      </c>
    </row>
    <row r="770" spans="1:9">
      <c r="A770" s="60" t="s">
        <v>633</v>
      </c>
      <c r="B770" s="60" t="s">
        <v>224</v>
      </c>
      <c r="C770" s="60" t="s">
        <v>407</v>
      </c>
      <c r="D770" s="60">
        <v>3</v>
      </c>
      <c r="E770" s="60">
        <v>1.4851485148514899E-2</v>
      </c>
      <c r="F770" s="60">
        <v>17</v>
      </c>
      <c r="G770" s="60">
        <v>7.9069767441860506E-2</v>
      </c>
      <c r="H770" s="60">
        <v>-14</v>
      </c>
      <c r="I770" s="60">
        <v>-82.352941176470594</v>
      </c>
    </row>
    <row r="771" spans="1:9">
      <c r="A771" s="60" t="s">
        <v>639</v>
      </c>
      <c r="B771" s="60" t="s">
        <v>181</v>
      </c>
      <c r="C771" s="60" t="s">
        <v>414</v>
      </c>
      <c r="D771" s="60">
        <v>473</v>
      </c>
      <c r="E771" s="60">
        <v>0.14916430148218199</v>
      </c>
      <c r="F771" s="60">
        <v>487</v>
      </c>
      <c r="G771" s="60">
        <v>0.14970796188134</v>
      </c>
      <c r="H771" s="60">
        <v>-14</v>
      </c>
      <c r="I771" s="60">
        <v>-2.8747433264887001</v>
      </c>
    </row>
    <row r="772" spans="1:9">
      <c r="A772" s="60" t="s">
        <v>705</v>
      </c>
      <c r="B772" s="60" t="s">
        <v>270</v>
      </c>
      <c r="C772" s="60" t="s">
        <v>408</v>
      </c>
      <c r="D772" s="60">
        <v>149</v>
      </c>
      <c r="E772" s="60">
        <v>4.5178896300788397E-2</v>
      </c>
      <c r="F772" s="60">
        <v>163</v>
      </c>
      <c r="G772" s="60">
        <v>6.2428188433550399E-2</v>
      </c>
      <c r="H772" s="60">
        <v>-14</v>
      </c>
      <c r="I772" s="60">
        <v>-8.5889570552147205</v>
      </c>
    </row>
    <row r="773" spans="1:9">
      <c r="A773" s="60" t="s">
        <v>708</v>
      </c>
      <c r="B773" s="60" t="s">
        <v>198</v>
      </c>
      <c r="C773" s="60" t="s">
        <v>407</v>
      </c>
      <c r="D773" s="60">
        <v>201</v>
      </c>
      <c r="E773" s="60">
        <v>1.9694297472075201E-2</v>
      </c>
      <c r="F773" s="60">
        <v>216</v>
      </c>
      <c r="G773" s="60">
        <v>2.0938348196975601E-2</v>
      </c>
      <c r="H773" s="60">
        <v>-15</v>
      </c>
      <c r="I773" s="60">
        <v>-6.9444444444444402</v>
      </c>
    </row>
    <row r="774" spans="1:9">
      <c r="A774" s="60" t="s">
        <v>619</v>
      </c>
      <c r="B774" s="60" t="s">
        <v>267</v>
      </c>
      <c r="C774" s="60" t="s">
        <v>410</v>
      </c>
      <c r="D774" s="60">
        <v>972</v>
      </c>
      <c r="E774" s="60">
        <v>8.6661911554921506E-2</v>
      </c>
      <c r="F774" s="60">
        <v>988</v>
      </c>
      <c r="G774" s="60">
        <v>9.0145985401459794E-2</v>
      </c>
      <c r="H774" s="60">
        <v>-16</v>
      </c>
      <c r="I774" s="60">
        <v>-1.6194331983805701</v>
      </c>
    </row>
    <row r="775" spans="1:9">
      <c r="A775" s="60" t="s">
        <v>674</v>
      </c>
      <c r="B775" s="60" t="s">
        <v>168</v>
      </c>
      <c r="C775" s="60" t="s">
        <v>407</v>
      </c>
      <c r="D775" s="60">
        <v>264</v>
      </c>
      <c r="E775" s="60">
        <v>4.4269304938375099E-3</v>
      </c>
      <c r="F775" s="60">
        <v>280</v>
      </c>
      <c r="G775" s="60">
        <v>5.0647565299182396E-3</v>
      </c>
      <c r="H775" s="60">
        <v>-16</v>
      </c>
      <c r="I775" s="60">
        <v>-5.7142857142857197</v>
      </c>
    </row>
    <row r="776" spans="1:9">
      <c r="A776" s="60" t="s">
        <v>678</v>
      </c>
      <c r="B776" s="60" t="s">
        <v>233</v>
      </c>
      <c r="C776" s="60" t="s">
        <v>407</v>
      </c>
      <c r="D776" s="60">
        <v>17</v>
      </c>
      <c r="E776" s="60">
        <v>1.99063231850117E-2</v>
      </c>
      <c r="F776" s="60">
        <v>33</v>
      </c>
      <c r="G776" s="60">
        <v>3.86869871043376E-2</v>
      </c>
      <c r="H776" s="60">
        <v>-16</v>
      </c>
      <c r="I776" s="60">
        <v>-48.484848484848499</v>
      </c>
    </row>
    <row r="777" spans="1:9">
      <c r="A777" s="60" t="s">
        <v>686</v>
      </c>
      <c r="B777" s="60" t="s">
        <v>176</v>
      </c>
      <c r="C777" s="60" t="s">
        <v>410</v>
      </c>
      <c r="D777" s="60">
        <v>410</v>
      </c>
      <c r="E777" s="60">
        <v>8.6279461279461303E-2</v>
      </c>
      <c r="F777" s="60">
        <v>426</v>
      </c>
      <c r="G777" s="60">
        <v>8.8052914427449405E-2</v>
      </c>
      <c r="H777" s="60">
        <v>-16</v>
      </c>
      <c r="I777" s="60">
        <v>-3.7558685446009399</v>
      </c>
    </row>
    <row r="778" spans="1:9">
      <c r="A778" s="60" t="s">
        <v>705</v>
      </c>
      <c r="B778" s="60" t="s">
        <v>270</v>
      </c>
      <c r="C778" s="60" t="s">
        <v>412</v>
      </c>
      <c r="D778" s="60">
        <v>1488</v>
      </c>
      <c r="E778" s="60">
        <v>0.45118253486961801</v>
      </c>
      <c r="F778" s="60">
        <v>1504</v>
      </c>
      <c r="G778" s="60">
        <v>0.57602451168134805</v>
      </c>
      <c r="H778" s="60">
        <v>-16</v>
      </c>
      <c r="I778" s="60">
        <v>-1.0638297872340401</v>
      </c>
    </row>
    <row r="779" spans="1:9">
      <c r="A779" s="60" t="s">
        <v>643</v>
      </c>
      <c r="B779" s="60" t="s">
        <v>57</v>
      </c>
      <c r="C779" s="60" t="s">
        <v>413</v>
      </c>
      <c r="D779" s="60">
        <v>122</v>
      </c>
      <c r="E779" s="60">
        <v>1.78589465270936E-4</v>
      </c>
      <c r="F779" s="60">
        <v>139</v>
      </c>
      <c r="G779" s="60">
        <v>1.9823782263562201E-4</v>
      </c>
      <c r="H779" s="60">
        <v>-17</v>
      </c>
      <c r="I779" s="60">
        <v>-12.2302158273381</v>
      </c>
    </row>
    <row r="780" spans="1:9">
      <c r="A780" s="60" t="s">
        <v>830</v>
      </c>
      <c r="B780" s="60" t="s">
        <v>276</v>
      </c>
      <c r="C780" s="60" t="s">
        <v>410</v>
      </c>
      <c r="D780" s="60">
        <v>134</v>
      </c>
      <c r="E780" s="60">
        <v>5.5879899916597198E-2</v>
      </c>
      <c r="F780" s="60">
        <v>152</v>
      </c>
      <c r="G780" s="60">
        <v>9.0909090909090898E-2</v>
      </c>
      <c r="H780" s="60">
        <v>-18</v>
      </c>
      <c r="I780" s="60">
        <v>-11.842105263157899</v>
      </c>
    </row>
    <row r="781" spans="1:9">
      <c r="A781" s="60" t="s">
        <v>682</v>
      </c>
      <c r="B781" s="60" t="s">
        <v>193</v>
      </c>
      <c r="C781" s="60" t="s">
        <v>409</v>
      </c>
      <c r="D781" s="60">
        <v>1436</v>
      </c>
      <c r="E781" s="60">
        <v>0.35926945208906702</v>
      </c>
      <c r="F781" s="60">
        <v>1454</v>
      </c>
      <c r="G781" s="60">
        <v>0.36680121089808299</v>
      </c>
      <c r="H781" s="60">
        <v>-18</v>
      </c>
      <c r="I781" s="60">
        <v>-1.23796423658872</v>
      </c>
    </row>
    <row r="782" spans="1:9">
      <c r="A782" s="60" t="s">
        <v>712</v>
      </c>
      <c r="B782" s="60" t="s">
        <v>188</v>
      </c>
      <c r="C782" s="60" t="s">
        <v>407</v>
      </c>
      <c r="D782" s="60">
        <v>112</v>
      </c>
      <c r="E782" s="60">
        <v>5.5693684733963203E-2</v>
      </c>
      <c r="F782" s="60">
        <v>131</v>
      </c>
      <c r="G782" s="60">
        <v>7.0925825663237699E-2</v>
      </c>
      <c r="H782" s="60">
        <v>-19</v>
      </c>
      <c r="I782" s="60">
        <v>-14.503816793893099</v>
      </c>
    </row>
    <row r="783" spans="1:9">
      <c r="A783" s="60" t="s">
        <v>659</v>
      </c>
      <c r="B783" s="60" t="s">
        <v>256</v>
      </c>
      <c r="C783" s="60" t="s">
        <v>414</v>
      </c>
      <c r="D783" s="60">
        <v>261</v>
      </c>
      <c r="E783" s="60">
        <v>0.25413826679649498</v>
      </c>
      <c r="F783" s="60">
        <v>280</v>
      </c>
      <c r="G783" s="60">
        <v>0.27184466019417503</v>
      </c>
      <c r="H783" s="60">
        <v>-19</v>
      </c>
      <c r="I783" s="60">
        <v>-6.7857142857142803</v>
      </c>
    </row>
    <row r="784" spans="1:9">
      <c r="A784" s="60" t="s">
        <v>697</v>
      </c>
      <c r="B784" s="60" t="s">
        <v>271</v>
      </c>
      <c r="C784" s="60" t="s">
        <v>414</v>
      </c>
      <c r="D784" s="60">
        <v>2785</v>
      </c>
      <c r="E784" s="60">
        <v>7.47912022987888E-2</v>
      </c>
      <c r="F784" s="60">
        <v>2804</v>
      </c>
      <c r="G784" s="60">
        <v>7.46757570108392E-2</v>
      </c>
      <c r="H784" s="60">
        <v>-19</v>
      </c>
      <c r="I784" s="60">
        <v>-0.677603423680462</v>
      </c>
    </row>
    <row r="785" spans="1:9">
      <c r="A785" s="60" t="s">
        <v>833</v>
      </c>
      <c r="B785" s="60" t="s">
        <v>254</v>
      </c>
      <c r="C785" s="60" t="s">
        <v>408</v>
      </c>
      <c r="D785" s="60">
        <v>118</v>
      </c>
      <c r="E785" s="60">
        <v>0.206293706293706</v>
      </c>
      <c r="F785" s="60">
        <v>138</v>
      </c>
      <c r="G785" s="60">
        <v>0.231155778894472</v>
      </c>
      <c r="H785" s="60">
        <v>-20</v>
      </c>
      <c r="I785" s="60">
        <v>-14.492753623188401</v>
      </c>
    </row>
    <row r="786" spans="1:9">
      <c r="A786" s="60" t="s">
        <v>687</v>
      </c>
      <c r="B786" s="60" t="s">
        <v>172</v>
      </c>
      <c r="C786" s="60" t="s">
        <v>412</v>
      </c>
      <c r="D786" s="60">
        <v>1380</v>
      </c>
      <c r="E786" s="60">
        <v>0.103456031186746</v>
      </c>
      <c r="F786" s="60">
        <v>1400</v>
      </c>
      <c r="G786" s="60">
        <v>9.93965211217607E-2</v>
      </c>
      <c r="H786" s="60">
        <v>-20</v>
      </c>
      <c r="I786" s="60">
        <v>-1.4285714285714199</v>
      </c>
    </row>
    <row r="787" spans="1:9">
      <c r="A787" s="60" t="s">
        <v>834</v>
      </c>
      <c r="B787" s="60" t="s">
        <v>238</v>
      </c>
      <c r="C787" s="60" t="s">
        <v>408</v>
      </c>
      <c r="D787" s="60">
        <v>96</v>
      </c>
      <c r="E787" s="60">
        <v>0.173285198555957</v>
      </c>
      <c r="F787" s="60">
        <v>117</v>
      </c>
      <c r="G787" s="60">
        <v>0.20137693631669501</v>
      </c>
      <c r="H787" s="60">
        <v>-21</v>
      </c>
      <c r="I787" s="60">
        <v>-17.948717948717999</v>
      </c>
    </row>
    <row r="788" spans="1:9">
      <c r="A788" s="60" t="s">
        <v>648</v>
      </c>
      <c r="B788" s="60" t="s">
        <v>258</v>
      </c>
      <c r="C788" s="60" t="s">
        <v>411</v>
      </c>
      <c r="D788" s="60">
        <v>221</v>
      </c>
      <c r="E788" s="60">
        <v>4.9396513187304397E-2</v>
      </c>
      <c r="F788" s="60">
        <v>242</v>
      </c>
      <c r="G788" s="60">
        <v>5.3327457029528402E-2</v>
      </c>
      <c r="H788" s="60">
        <v>-21</v>
      </c>
      <c r="I788" s="60">
        <v>-8.6776859504132293</v>
      </c>
    </row>
    <row r="789" spans="1:9">
      <c r="A789" s="60" t="s">
        <v>715</v>
      </c>
      <c r="B789" s="60" t="s">
        <v>160</v>
      </c>
      <c r="C789" s="60" t="s">
        <v>414</v>
      </c>
      <c r="D789" s="60">
        <v>682</v>
      </c>
      <c r="E789" s="60">
        <v>5.3372984817655303E-2</v>
      </c>
      <c r="F789" s="60">
        <v>703</v>
      </c>
      <c r="G789" s="60">
        <v>5.81279973540599E-2</v>
      </c>
      <c r="H789" s="60">
        <v>-21</v>
      </c>
      <c r="I789" s="60">
        <v>-2.98719772403983</v>
      </c>
    </row>
    <row r="790" spans="1:9">
      <c r="A790" s="60" t="s">
        <v>682</v>
      </c>
      <c r="B790" s="60" t="s">
        <v>193</v>
      </c>
      <c r="C790" s="60" t="s">
        <v>407</v>
      </c>
      <c r="D790" s="60">
        <v>509</v>
      </c>
      <c r="E790" s="60">
        <v>0.127345509131849</v>
      </c>
      <c r="F790" s="60">
        <v>531</v>
      </c>
      <c r="G790" s="60">
        <v>0.133955600403633</v>
      </c>
      <c r="H790" s="60">
        <v>-22</v>
      </c>
      <c r="I790" s="60">
        <v>-4.1431261770244801</v>
      </c>
    </row>
    <row r="791" spans="1:9">
      <c r="A791" s="60" t="s">
        <v>813</v>
      </c>
      <c r="B791" s="60" t="s">
        <v>183</v>
      </c>
      <c r="C791" s="60" t="s">
        <v>408</v>
      </c>
      <c r="D791" s="60">
        <v>86</v>
      </c>
      <c r="E791" s="60">
        <v>2.6993094789705002E-2</v>
      </c>
      <c r="F791" s="60">
        <v>109</v>
      </c>
      <c r="G791" s="60">
        <v>3.4603174603174601E-2</v>
      </c>
      <c r="H791" s="60">
        <v>-23</v>
      </c>
      <c r="I791" s="60">
        <v>-21.100917431192698</v>
      </c>
    </row>
    <row r="792" spans="1:9">
      <c r="A792" s="60" t="s">
        <v>683</v>
      </c>
      <c r="B792" s="60" t="s">
        <v>250</v>
      </c>
      <c r="C792" s="60" t="s">
        <v>410</v>
      </c>
      <c r="D792" s="60">
        <v>536</v>
      </c>
      <c r="E792" s="60">
        <v>0.22342642767819901</v>
      </c>
      <c r="F792" s="60">
        <v>561</v>
      </c>
      <c r="G792" s="60">
        <v>0.35461441213653599</v>
      </c>
      <c r="H792" s="60">
        <v>-25</v>
      </c>
      <c r="I792" s="60">
        <v>-4.4563279857397502</v>
      </c>
    </row>
    <row r="793" spans="1:9">
      <c r="A793" s="60" t="s">
        <v>692</v>
      </c>
      <c r="B793" s="60" t="s">
        <v>200</v>
      </c>
      <c r="C793" s="60" t="s">
        <v>407</v>
      </c>
      <c r="D793" s="60">
        <v>239</v>
      </c>
      <c r="E793" s="60">
        <v>0.24512820512820499</v>
      </c>
      <c r="F793" s="60">
        <v>264</v>
      </c>
      <c r="G793" s="60">
        <v>0.268565615462869</v>
      </c>
      <c r="H793" s="60">
        <v>-25</v>
      </c>
      <c r="I793" s="60">
        <v>-9.4696969696969706</v>
      </c>
    </row>
    <row r="794" spans="1:9">
      <c r="A794" s="60" t="s">
        <v>652</v>
      </c>
      <c r="B794" s="60" t="s">
        <v>264</v>
      </c>
      <c r="C794" s="60" t="s">
        <v>410</v>
      </c>
      <c r="D794" s="60">
        <v>996</v>
      </c>
      <c r="E794" s="60">
        <v>0.57307249712313002</v>
      </c>
      <c r="F794" s="60">
        <v>1023</v>
      </c>
      <c r="G794" s="60">
        <v>0.57763975155279501</v>
      </c>
      <c r="H794" s="60">
        <v>-27</v>
      </c>
      <c r="I794" s="60">
        <v>-2.6392961876832799</v>
      </c>
    </row>
    <row r="795" spans="1:9">
      <c r="A795" s="60" t="s">
        <v>711</v>
      </c>
      <c r="B795" s="60" t="s">
        <v>184</v>
      </c>
      <c r="C795" s="60" t="s">
        <v>411</v>
      </c>
      <c r="D795" s="60">
        <v>173</v>
      </c>
      <c r="E795" s="60">
        <v>2.73042929292929E-2</v>
      </c>
      <c r="F795" s="60">
        <v>201</v>
      </c>
      <c r="G795" s="60">
        <v>3.3815612382234198E-2</v>
      </c>
      <c r="H795" s="60">
        <v>-28</v>
      </c>
      <c r="I795" s="60">
        <v>-13.9303482587065</v>
      </c>
    </row>
    <row r="796" spans="1:9">
      <c r="A796" s="60" t="s">
        <v>668</v>
      </c>
      <c r="B796" s="60" t="s">
        <v>257</v>
      </c>
      <c r="C796" s="60" t="s">
        <v>408</v>
      </c>
      <c r="D796" s="60">
        <v>56</v>
      </c>
      <c r="E796" s="60">
        <v>0.110453648915187</v>
      </c>
      <c r="F796" s="60">
        <v>84</v>
      </c>
      <c r="G796" s="60">
        <v>0.17177914110429399</v>
      </c>
      <c r="H796" s="60">
        <v>-28</v>
      </c>
      <c r="I796" s="60">
        <v>-33.3333333333333</v>
      </c>
    </row>
    <row r="797" spans="1:9">
      <c r="A797" s="60" t="s">
        <v>620</v>
      </c>
      <c r="B797" s="60" t="s">
        <v>273</v>
      </c>
      <c r="C797" s="60" t="s">
        <v>408</v>
      </c>
      <c r="D797" s="60">
        <v>263</v>
      </c>
      <c r="E797" s="60">
        <v>7.3463687150837995E-2</v>
      </c>
      <c r="F797" s="60">
        <v>292</v>
      </c>
      <c r="G797" s="60">
        <v>8.2649306538352701E-2</v>
      </c>
      <c r="H797" s="60">
        <v>-29</v>
      </c>
      <c r="I797" s="60">
        <v>-9.9315068493150598</v>
      </c>
    </row>
    <row r="798" spans="1:9">
      <c r="A798" s="60" t="s">
        <v>648</v>
      </c>
      <c r="B798" s="60" t="s">
        <v>258</v>
      </c>
      <c r="C798" s="60" t="s">
        <v>414</v>
      </c>
      <c r="D798" s="60">
        <v>265</v>
      </c>
      <c r="E798" s="60">
        <v>5.9231113097899003E-2</v>
      </c>
      <c r="F798" s="60">
        <v>295</v>
      </c>
      <c r="G798" s="60">
        <v>6.5006610841780499E-2</v>
      </c>
      <c r="H798" s="60">
        <v>-30</v>
      </c>
      <c r="I798" s="60">
        <v>-10.1694915254237</v>
      </c>
    </row>
    <row r="799" spans="1:9">
      <c r="A799" s="60" t="s">
        <v>712</v>
      </c>
      <c r="B799" s="60" t="s">
        <v>188</v>
      </c>
      <c r="C799" s="60" t="s">
        <v>408</v>
      </c>
      <c r="D799" s="60">
        <v>112</v>
      </c>
      <c r="E799" s="60">
        <v>5.5693684733963203E-2</v>
      </c>
      <c r="F799" s="60">
        <v>142</v>
      </c>
      <c r="G799" s="60">
        <v>7.6881429344883595E-2</v>
      </c>
      <c r="H799" s="60">
        <v>-30</v>
      </c>
      <c r="I799" s="60">
        <v>-21.126760563380302</v>
      </c>
    </row>
    <row r="800" spans="1:9">
      <c r="A800" s="60" t="s">
        <v>830</v>
      </c>
      <c r="B800" s="60" t="s">
        <v>276</v>
      </c>
      <c r="C800" s="60" t="s">
        <v>408</v>
      </c>
      <c r="D800" s="60">
        <v>12</v>
      </c>
      <c r="E800" s="60">
        <v>5.0041701417848196E-3</v>
      </c>
      <c r="F800" s="60">
        <v>43</v>
      </c>
      <c r="G800" s="60">
        <v>2.5717703349282299E-2</v>
      </c>
      <c r="H800" s="60">
        <v>-31</v>
      </c>
      <c r="I800" s="60">
        <v>-72.093023255813904</v>
      </c>
    </row>
    <row r="801" spans="1:9">
      <c r="A801" s="60" t="s">
        <v>662</v>
      </c>
      <c r="B801" s="60" t="s">
        <v>244</v>
      </c>
      <c r="C801" s="60" t="s">
        <v>407</v>
      </c>
      <c r="D801" s="60">
        <v>126</v>
      </c>
      <c r="E801" s="60">
        <v>0.21212121212121199</v>
      </c>
      <c r="F801" s="60">
        <v>157</v>
      </c>
      <c r="G801" s="60">
        <v>0.25907590759075899</v>
      </c>
      <c r="H801" s="60">
        <v>-31</v>
      </c>
      <c r="I801" s="60">
        <v>-19.7452229299363</v>
      </c>
    </row>
    <row r="802" spans="1:9">
      <c r="A802" s="60" t="s">
        <v>667</v>
      </c>
      <c r="B802" s="60" t="s">
        <v>159</v>
      </c>
      <c r="C802" s="60" t="s">
        <v>412</v>
      </c>
      <c r="D802" s="60">
        <v>3968</v>
      </c>
      <c r="E802" s="60">
        <v>0.18696696979691799</v>
      </c>
      <c r="F802" s="60">
        <v>4000</v>
      </c>
      <c r="G802" s="60">
        <v>0.18749414080810001</v>
      </c>
      <c r="H802" s="60">
        <v>-32</v>
      </c>
      <c r="I802" s="60">
        <v>-0.80000000000000104</v>
      </c>
    </row>
    <row r="803" spans="1:9">
      <c r="A803" s="60" t="s">
        <v>711</v>
      </c>
      <c r="B803" s="60" t="s">
        <v>184</v>
      </c>
      <c r="C803" s="60" t="s">
        <v>407</v>
      </c>
      <c r="D803" s="60">
        <v>170</v>
      </c>
      <c r="E803" s="60">
        <v>2.6830808080808101E-2</v>
      </c>
      <c r="F803" s="60">
        <v>206</v>
      </c>
      <c r="G803" s="60">
        <v>3.4656796769851901E-2</v>
      </c>
      <c r="H803" s="60">
        <v>-36</v>
      </c>
      <c r="I803" s="60">
        <v>-17.475728155339802</v>
      </c>
    </row>
    <row r="804" spans="1:9">
      <c r="A804" s="60" t="s">
        <v>625</v>
      </c>
      <c r="B804" s="60" t="s">
        <v>199</v>
      </c>
      <c r="C804" s="60" t="s">
        <v>410</v>
      </c>
      <c r="D804" s="60">
        <v>529</v>
      </c>
      <c r="E804" s="60">
        <v>0.18535388927820601</v>
      </c>
      <c r="F804" s="60">
        <v>567</v>
      </c>
      <c r="G804" s="60">
        <v>0.18918918918918901</v>
      </c>
      <c r="H804" s="60">
        <v>-38</v>
      </c>
      <c r="I804" s="60">
        <v>-6.7019400352733696</v>
      </c>
    </row>
    <row r="805" spans="1:9">
      <c r="A805" s="60" t="s">
        <v>651</v>
      </c>
      <c r="B805" s="60" t="s">
        <v>191</v>
      </c>
      <c r="C805" s="60" t="s">
        <v>408</v>
      </c>
      <c r="D805" s="60">
        <v>59</v>
      </c>
      <c r="E805" s="60">
        <v>4.2909090909090897E-2</v>
      </c>
      <c r="F805" s="60">
        <v>97</v>
      </c>
      <c r="G805" s="60">
        <v>6.8941009239516696E-2</v>
      </c>
      <c r="H805" s="60">
        <v>-38</v>
      </c>
      <c r="I805" s="60">
        <v>-39.175257731958801</v>
      </c>
    </row>
    <row r="806" spans="1:9">
      <c r="A806" s="60" t="s">
        <v>679</v>
      </c>
      <c r="B806" s="60" t="s">
        <v>234</v>
      </c>
      <c r="C806" s="60" t="s">
        <v>408</v>
      </c>
      <c r="D806" s="60">
        <v>2</v>
      </c>
      <c r="E806" s="60">
        <v>6.25E-2</v>
      </c>
      <c r="F806" s="60">
        <v>40</v>
      </c>
      <c r="G806" s="60">
        <v>0.57142857142857095</v>
      </c>
      <c r="H806" s="60">
        <v>-38</v>
      </c>
      <c r="I806" s="60">
        <v>-95</v>
      </c>
    </row>
    <row r="807" spans="1:9">
      <c r="A807" s="60" t="s">
        <v>629</v>
      </c>
      <c r="B807" s="60" t="s">
        <v>240</v>
      </c>
      <c r="C807" s="60" t="s">
        <v>408</v>
      </c>
      <c r="D807" s="60">
        <v>40</v>
      </c>
      <c r="E807" s="60">
        <v>6.4205457463884397E-2</v>
      </c>
      <c r="F807" s="60">
        <v>80</v>
      </c>
      <c r="G807" s="60">
        <v>0.12030075187969901</v>
      </c>
      <c r="H807" s="60">
        <v>-40</v>
      </c>
      <c r="I807" s="60">
        <v>-50</v>
      </c>
    </row>
    <row r="808" spans="1:9">
      <c r="A808" s="60" t="s">
        <v>818</v>
      </c>
      <c r="B808" s="60" t="s">
        <v>262</v>
      </c>
      <c r="C808" s="60" t="s">
        <v>408</v>
      </c>
      <c r="D808" s="60">
        <v>94</v>
      </c>
      <c r="E808" s="60">
        <v>8.9015151515151505E-2</v>
      </c>
      <c r="F808" s="60">
        <v>135</v>
      </c>
      <c r="G808" s="60">
        <v>0.127962085308057</v>
      </c>
      <c r="H808" s="60">
        <v>-41</v>
      </c>
      <c r="I808" s="60">
        <v>-30.370370370370399</v>
      </c>
    </row>
    <row r="809" spans="1:9">
      <c r="A809" s="60" t="s">
        <v>622</v>
      </c>
      <c r="B809" s="60" t="s">
        <v>277</v>
      </c>
      <c r="C809" s="60" t="s">
        <v>412</v>
      </c>
      <c r="D809" s="60">
        <v>1485</v>
      </c>
      <c r="E809" s="60">
        <v>0.29043614316448302</v>
      </c>
      <c r="F809" s="60">
        <v>1526</v>
      </c>
      <c r="G809" s="60">
        <v>0.30045284504823799</v>
      </c>
      <c r="H809" s="60">
        <v>-41</v>
      </c>
      <c r="I809" s="60">
        <v>-2.6867627785059001</v>
      </c>
    </row>
    <row r="810" spans="1:9">
      <c r="A810" s="60" t="s">
        <v>667</v>
      </c>
      <c r="B810" s="60" t="s">
        <v>159</v>
      </c>
      <c r="C810" s="60" t="s">
        <v>407</v>
      </c>
      <c r="D810" s="60">
        <v>2082</v>
      </c>
      <c r="E810" s="60">
        <v>9.8101116712999994E-2</v>
      </c>
      <c r="F810" s="60">
        <v>2123</v>
      </c>
      <c r="G810" s="60">
        <v>9.9512515233898896E-2</v>
      </c>
      <c r="H810" s="60">
        <v>-41</v>
      </c>
      <c r="I810" s="60">
        <v>-1.93122939236929</v>
      </c>
    </row>
    <row r="811" spans="1:9">
      <c r="A811" s="60" t="s">
        <v>820</v>
      </c>
      <c r="B811" s="60" t="s">
        <v>274</v>
      </c>
      <c r="C811" s="60" t="s">
        <v>410</v>
      </c>
      <c r="D811" s="60">
        <v>182</v>
      </c>
      <c r="E811" s="60">
        <v>0.16206589492431001</v>
      </c>
      <c r="F811" s="60">
        <v>232</v>
      </c>
      <c r="G811" s="60">
        <v>0.198290598290598</v>
      </c>
      <c r="H811" s="60">
        <v>-50</v>
      </c>
      <c r="I811" s="60">
        <v>-21.551724137931</v>
      </c>
    </row>
    <row r="812" spans="1:9">
      <c r="A812" s="60" t="s">
        <v>677</v>
      </c>
      <c r="B812" s="60" t="s">
        <v>194</v>
      </c>
      <c r="C812" s="60" t="s">
        <v>414</v>
      </c>
      <c r="D812" s="60">
        <v>1002</v>
      </c>
      <c r="E812" s="60">
        <v>6.7194206008583696E-2</v>
      </c>
      <c r="F812" s="60">
        <v>1053</v>
      </c>
      <c r="G812" s="60">
        <v>7.2746113989637304E-2</v>
      </c>
      <c r="H812" s="60">
        <v>-51</v>
      </c>
      <c r="I812" s="60">
        <v>-4.84330484330484</v>
      </c>
    </row>
    <row r="813" spans="1:9">
      <c r="A813" s="60" t="s">
        <v>619</v>
      </c>
      <c r="B813" s="60" t="s">
        <v>267</v>
      </c>
      <c r="C813" s="60" t="s">
        <v>412</v>
      </c>
      <c r="D813" s="60">
        <v>2227</v>
      </c>
      <c r="E813" s="60">
        <v>0.198555634807418</v>
      </c>
      <c r="F813" s="60">
        <v>2282</v>
      </c>
      <c r="G813" s="60">
        <v>0.208211678832117</v>
      </c>
      <c r="H813" s="60">
        <v>-55</v>
      </c>
      <c r="I813" s="60">
        <v>-2.4101665205959701</v>
      </c>
    </row>
    <row r="814" spans="1:9">
      <c r="A814" s="60" t="s">
        <v>639</v>
      </c>
      <c r="B814" s="60" t="s">
        <v>181</v>
      </c>
      <c r="C814" s="60" t="s">
        <v>411</v>
      </c>
      <c r="D814" s="60">
        <v>169</v>
      </c>
      <c r="E814" s="60">
        <v>5.3295490381583099E-2</v>
      </c>
      <c r="F814" s="60">
        <v>228</v>
      </c>
      <c r="G814" s="60">
        <v>7.0089148478327701E-2</v>
      </c>
      <c r="H814" s="60">
        <v>-59</v>
      </c>
      <c r="I814" s="60">
        <v>-25.877192982456101</v>
      </c>
    </row>
    <row r="815" spans="1:9">
      <c r="A815" s="60" t="s">
        <v>622</v>
      </c>
      <c r="B815" s="60" t="s">
        <v>277</v>
      </c>
      <c r="C815" s="60" t="s">
        <v>408</v>
      </c>
      <c r="D815" s="60">
        <v>627</v>
      </c>
      <c r="E815" s="60">
        <v>0.122628593780559</v>
      </c>
      <c r="F815" s="60">
        <v>693</v>
      </c>
      <c r="G815" s="60">
        <v>0.136444181925576</v>
      </c>
      <c r="H815" s="60">
        <v>-66</v>
      </c>
      <c r="I815" s="60">
        <v>-9.5238095238095202</v>
      </c>
    </row>
    <row r="816" spans="1:9">
      <c r="A816" s="60" t="s">
        <v>627</v>
      </c>
      <c r="B816" s="60" t="s">
        <v>158</v>
      </c>
      <c r="C816" s="60" t="s">
        <v>407</v>
      </c>
      <c r="D816" s="60">
        <v>3800</v>
      </c>
      <c r="E816" s="60">
        <v>0.10915149077957099</v>
      </c>
      <c r="F816" s="60">
        <v>3866</v>
      </c>
      <c r="G816" s="60">
        <v>0.120062111801242</v>
      </c>
      <c r="H816" s="60">
        <v>-66</v>
      </c>
      <c r="I816" s="60">
        <v>-1.7071908949818899</v>
      </c>
    </row>
    <row r="817" spans="1:9">
      <c r="A817" s="60" t="s">
        <v>619</v>
      </c>
      <c r="B817" s="60" t="s">
        <v>267</v>
      </c>
      <c r="C817" s="60" t="s">
        <v>407</v>
      </c>
      <c r="D817" s="60">
        <v>1380</v>
      </c>
      <c r="E817" s="60">
        <v>0.12303851640513599</v>
      </c>
      <c r="F817" s="60">
        <v>1451</v>
      </c>
      <c r="G817" s="60">
        <v>0.132390510948905</v>
      </c>
      <c r="H817" s="60">
        <v>-71</v>
      </c>
      <c r="I817" s="60">
        <v>-4.8931771192281204</v>
      </c>
    </row>
    <row r="818" spans="1:9">
      <c r="A818" s="60" t="s">
        <v>654</v>
      </c>
      <c r="B818" s="60" t="s">
        <v>164</v>
      </c>
      <c r="C818" s="60" t="s">
        <v>409</v>
      </c>
      <c r="D818" s="60">
        <v>4816</v>
      </c>
      <c r="E818" s="60">
        <v>0.72182254196642703</v>
      </c>
      <c r="F818" s="60">
        <v>4887</v>
      </c>
      <c r="G818" s="60">
        <v>0.72744864543018795</v>
      </c>
      <c r="H818" s="60">
        <v>-71</v>
      </c>
      <c r="I818" s="60">
        <v>-1.4528340495191401</v>
      </c>
    </row>
    <row r="819" spans="1:9">
      <c r="A819" s="60" t="s">
        <v>708</v>
      </c>
      <c r="B819" s="60" t="s">
        <v>198</v>
      </c>
      <c r="C819" s="60" t="s">
        <v>410</v>
      </c>
      <c r="D819" s="60">
        <v>4925</v>
      </c>
      <c r="E819" s="60">
        <v>0.48255927885557498</v>
      </c>
      <c r="F819" s="60">
        <v>4998</v>
      </c>
      <c r="G819" s="60">
        <v>0.484490112446685</v>
      </c>
      <c r="H819" s="60">
        <v>-73</v>
      </c>
      <c r="I819" s="60">
        <v>-1.46058423369347</v>
      </c>
    </row>
    <row r="820" spans="1:9">
      <c r="A820" s="60" t="s">
        <v>667</v>
      </c>
      <c r="B820" s="60" t="s">
        <v>159</v>
      </c>
      <c r="C820" s="60" t="s">
        <v>411</v>
      </c>
      <c r="D820" s="60">
        <v>792</v>
      </c>
      <c r="E820" s="60">
        <v>3.7318004052207497E-2</v>
      </c>
      <c r="F820" s="60">
        <v>865</v>
      </c>
      <c r="G820" s="60">
        <v>4.0545607949751601E-2</v>
      </c>
      <c r="H820" s="60">
        <v>-73</v>
      </c>
      <c r="I820" s="60">
        <v>-8.4393063583815007</v>
      </c>
    </row>
    <row r="821" spans="1:9">
      <c r="A821" s="60" t="s">
        <v>667</v>
      </c>
      <c r="B821" s="60" t="s">
        <v>159</v>
      </c>
      <c r="C821" s="60" t="s">
        <v>410</v>
      </c>
      <c r="D821" s="60">
        <v>9039</v>
      </c>
      <c r="E821" s="60">
        <v>0.42590585685341398</v>
      </c>
      <c r="F821" s="60">
        <v>9114</v>
      </c>
      <c r="G821" s="60">
        <v>0.42720539983125499</v>
      </c>
      <c r="H821" s="60">
        <v>-75</v>
      </c>
      <c r="I821" s="60">
        <v>-0.82290980908492595</v>
      </c>
    </row>
    <row r="822" spans="1:9">
      <c r="A822" s="60" t="s">
        <v>646</v>
      </c>
      <c r="B822" s="60" t="s">
        <v>187</v>
      </c>
      <c r="C822" s="60" t="s">
        <v>414</v>
      </c>
      <c r="D822" s="60">
        <v>673</v>
      </c>
      <c r="E822" s="60">
        <v>0.86061381074168797</v>
      </c>
      <c r="F822" s="60">
        <v>751</v>
      </c>
      <c r="G822" s="60">
        <v>0.876312718786464</v>
      </c>
      <c r="H822" s="60">
        <v>-78</v>
      </c>
      <c r="I822" s="60">
        <v>-10.386151797603199</v>
      </c>
    </row>
    <row r="823" spans="1:9">
      <c r="A823" s="60" t="s">
        <v>657</v>
      </c>
      <c r="B823" s="60" t="s">
        <v>163</v>
      </c>
      <c r="C823" s="60" t="s">
        <v>407</v>
      </c>
      <c r="D823" s="60">
        <v>2762</v>
      </c>
      <c r="E823" s="60">
        <v>7.6541499237910496E-2</v>
      </c>
      <c r="F823" s="60">
        <v>2840</v>
      </c>
      <c r="G823" s="60">
        <v>8.1555293914941304E-2</v>
      </c>
      <c r="H823" s="60">
        <v>-78</v>
      </c>
      <c r="I823" s="60">
        <v>-2.7464788732394299</v>
      </c>
    </row>
    <row r="824" spans="1:9">
      <c r="A824" s="60" t="s">
        <v>812</v>
      </c>
      <c r="B824" s="60" t="s">
        <v>154</v>
      </c>
      <c r="C824" s="60" t="s">
        <v>415</v>
      </c>
      <c r="D824" s="60">
        <v>2350</v>
      </c>
      <c r="E824" s="60">
        <v>5.7829783568958898E-3</v>
      </c>
      <c r="F824" s="60">
        <v>2429</v>
      </c>
      <c r="G824" s="60">
        <v>5.9930767503657799E-3</v>
      </c>
      <c r="H824" s="60">
        <v>-79</v>
      </c>
      <c r="I824" s="60">
        <v>-3.2523672293124699</v>
      </c>
    </row>
    <row r="825" spans="1:9">
      <c r="A825" s="60" t="s">
        <v>647</v>
      </c>
      <c r="B825" s="60" t="s">
        <v>171</v>
      </c>
      <c r="C825" s="60" t="s">
        <v>408</v>
      </c>
      <c r="D825" s="60">
        <v>770</v>
      </c>
      <c r="E825" s="60">
        <v>0.30861723446893802</v>
      </c>
      <c r="F825" s="60">
        <v>850</v>
      </c>
      <c r="G825" s="60">
        <v>0.33229085222830301</v>
      </c>
      <c r="H825" s="60">
        <v>-80</v>
      </c>
      <c r="I825" s="60">
        <v>-9.4117647058823497</v>
      </c>
    </row>
    <row r="826" spans="1:9">
      <c r="A826" s="60" t="s">
        <v>634</v>
      </c>
      <c r="B826" s="60" t="s">
        <v>180</v>
      </c>
      <c r="C826" s="60" t="s">
        <v>412</v>
      </c>
      <c r="D826" s="60">
        <v>1334</v>
      </c>
      <c r="E826" s="60">
        <v>0.22717983651226201</v>
      </c>
      <c r="F826" s="60">
        <v>1419</v>
      </c>
      <c r="G826" s="60">
        <v>0.26190476190476197</v>
      </c>
      <c r="H826" s="60">
        <v>-85</v>
      </c>
      <c r="I826" s="60">
        <v>-5.9901338971106401</v>
      </c>
    </row>
    <row r="827" spans="1:9">
      <c r="A827" s="60" t="s">
        <v>639</v>
      </c>
      <c r="B827" s="60" t="s">
        <v>181</v>
      </c>
      <c r="C827" s="60" t="s">
        <v>409</v>
      </c>
      <c r="D827" s="60">
        <v>499</v>
      </c>
      <c r="E827" s="60">
        <v>0.15736360769473401</v>
      </c>
      <c r="F827" s="60">
        <v>584</v>
      </c>
      <c r="G827" s="60">
        <v>0.17952659083922501</v>
      </c>
      <c r="H827" s="60">
        <v>-85</v>
      </c>
      <c r="I827" s="60">
        <v>-14.554794520547899</v>
      </c>
    </row>
    <row r="828" spans="1:9">
      <c r="A828" s="60" t="s">
        <v>625</v>
      </c>
      <c r="B828" s="60" t="s">
        <v>199</v>
      </c>
      <c r="C828" s="60" t="s">
        <v>409</v>
      </c>
      <c r="D828" s="60">
        <v>1664</v>
      </c>
      <c r="E828" s="60">
        <v>0.58304134548002795</v>
      </c>
      <c r="F828" s="60">
        <v>1753</v>
      </c>
      <c r="G828" s="60">
        <v>0.58491825158491795</v>
      </c>
      <c r="H828" s="60">
        <v>-89</v>
      </c>
      <c r="I828" s="60">
        <v>-5.0770108385624697</v>
      </c>
    </row>
    <row r="829" spans="1:9">
      <c r="A829" s="60" t="s">
        <v>695</v>
      </c>
      <c r="B829" s="60" t="s">
        <v>190</v>
      </c>
      <c r="C829" s="60" t="s">
        <v>412</v>
      </c>
      <c r="D829" s="60">
        <v>438</v>
      </c>
      <c r="E829" s="60">
        <v>0.30543933054393302</v>
      </c>
      <c r="F829" s="60">
        <v>530</v>
      </c>
      <c r="G829" s="60">
        <v>0.31870114251352999</v>
      </c>
      <c r="H829" s="60">
        <v>-92</v>
      </c>
      <c r="I829" s="60">
        <v>-17.358490566037698</v>
      </c>
    </row>
    <row r="830" spans="1:9">
      <c r="A830" s="60" t="s">
        <v>716</v>
      </c>
      <c r="B830" s="60" t="s">
        <v>255</v>
      </c>
      <c r="C830" s="60" t="s">
        <v>408</v>
      </c>
      <c r="D830" s="60">
        <v>780</v>
      </c>
      <c r="E830" s="60">
        <v>0.12324221835993</v>
      </c>
      <c r="F830" s="60">
        <v>873</v>
      </c>
      <c r="G830" s="60">
        <v>0.136619718309859</v>
      </c>
      <c r="H830" s="60">
        <v>-93</v>
      </c>
      <c r="I830" s="60">
        <v>-10.6529209621993</v>
      </c>
    </row>
    <row r="831" spans="1:9">
      <c r="A831" s="60" t="s">
        <v>686</v>
      </c>
      <c r="B831" s="60" t="s">
        <v>176</v>
      </c>
      <c r="C831" s="60" t="s">
        <v>409</v>
      </c>
      <c r="D831" s="60">
        <v>3037</v>
      </c>
      <c r="E831" s="60">
        <v>0.639099326599327</v>
      </c>
      <c r="F831" s="60">
        <v>3134</v>
      </c>
      <c r="G831" s="60">
        <v>0.64778834229020299</v>
      </c>
      <c r="H831" s="60">
        <v>-97</v>
      </c>
      <c r="I831" s="60">
        <v>-3.0950861518825801</v>
      </c>
    </row>
    <row r="832" spans="1:9">
      <c r="A832" s="60" t="s">
        <v>814</v>
      </c>
      <c r="B832" s="60" t="s">
        <v>166</v>
      </c>
      <c r="C832" s="60" t="s">
        <v>407</v>
      </c>
      <c r="D832" s="60">
        <v>4292</v>
      </c>
      <c r="E832" s="60">
        <v>0.13698455253415001</v>
      </c>
      <c r="F832" s="60">
        <v>4394</v>
      </c>
      <c r="G832" s="60">
        <v>0.14178767344304599</v>
      </c>
      <c r="H832" s="60">
        <v>-102</v>
      </c>
      <c r="I832" s="60">
        <v>-2.3213472917614899</v>
      </c>
    </row>
    <row r="833" spans="1:9">
      <c r="A833" s="60" t="s">
        <v>702</v>
      </c>
      <c r="B833" s="60" t="s">
        <v>157</v>
      </c>
      <c r="C833" s="60" t="s">
        <v>408</v>
      </c>
      <c r="D833" s="60">
        <v>10187</v>
      </c>
      <c r="E833" s="60">
        <v>8.6371498338194394E-2</v>
      </c>
      <c r="F833" s="60">
        <v>10298</v>
      </c>
      <c r="G833" s="60">
        <v>8.7512215848735905E-2</v>
      </c>
      <c r="H833" s="60">
        <v>-111</v>
      </c>
      <c r="I833" s="60">
        <v>-1.07787919984463</v>
      </c>
    </row>
    <row r="834" spans="1:9">
      <c r="A834" s="60" t="s">
        <v>821</v>
      </c>
      <c r="B834" s="60" t="s">
        <v>239</v>
      </c>
      <c r="C834" s="60" t="s">
        <v>412</v>
      </c>
      <c r="D834" s="60">
        <v>1869</v>
      </c>
      <c r="E834" s="60">
        <v>0.297138314785374</v>
      </c>
      <c r="F834" s="60">
        <v>1982</v>
      </c>
      <c r="G834" s="60">
        <v>0.32332789559543201</v>
      </c>
      <c r="H834" s="60">
        <v>-113</v>
      </c>
      <c r="I834" s="60">
        <v>-5.7013118062563004</v>
      </c>
    </row>
    <row r="835" spans="1:9">
      <c r="A835" s="60" t="s">
        <v>674</v>
      </c>
      <c r="B835" s="60" t="s">
        <v>168</v>
      </c>
      <c r="C835" s="60" t="s">
        <v>408</v>
      </c>
      <c r="D835" s="60">
        <v>2425</v>
      </c>
      <c r="E835" s="60">
        <v>4.0664039574075599E-2</v>
      </c>
      <c r="F835" s="60">
        <v>2541</v>
      </c>
      <c r="G835" s="60">
        <v>4.5962665509008002E-2</v>
      </c>
      <c r="H835" s="60">
        <v>-116</v>
      </c>
      <c r="I835" s="60">
        <v>-4.5651318378591199</v>
      </c>
    </row>
    <row r="836" spans="1:9">
      <c r="A836" s="60" t="s">
        <v>716</v>
      </c>
      <c r="B836" s="60" t="s">
        <v>255</v>
      </c>
      <c r="C836" s="60" t="s">
        <v>409</v>
      </c>
      <c r="D836" s="60">
        <v>1271</v>
      </c>
      <c r="E836" s="60">
        <v>0.20082161478906599</v>
      </c>
      <c r="F836" s="60">
        <v>1400</v>
      </c>
      <c r="G836" s="60">
        <v>0.21909233176838799</v>
      </c>
      <c r="H836" s="60">
        <v>-129</v>
      </c>
      <c r="I836" s="60">
        <v>-9.2142857142857206</v>
      </c>
    </row>
    <row r="837" spans="1:9">
      <c r="A837" s="60" t="s">
        <v>695</v>
      </c>
      <c r="B837" s="60" t="s">
        <v>190</v>
      </c>
      <c r="C837" s="60" t="s">
        <v>409</v>
      </c>
      <c r="D837" s="60">
        <v>140</v>
      </c>
      <c r="E837" s="60">
        <v>9.7629009762900995E-2</v>
      </c>
      <c r="F837" s="60">
        <v>273</v>
      </c>
      <c r="G837" s="60">
        <v>0.164161154539988</v>
      </c>
      <c r="H837" s="60">
        <v>-133</v>
      </c>
      <c r="I837" s="60">
        <v>-48.717948717948701</v>
      </c>
    </row>
    <row r="838" spans="1:9">
      <c r="A838" s="60" t="s">
        <v>648</v>
      </c>
      <c r="B838" s="60" t="s">
        <v>258</v>
      </c>
      <c r="C838" s="60" t="s">
        <v>410</v>
      </c>
      <c r="D838" s="60">
        <v>2957</v>
      </c>
      <c r="E838" s="60">
        <v>0.66092981671882001</v>
      </c>
      <c r="F838" s="60">
        <v>3101</v>
      </c>
      <c r="G838" s="60">
        <v>0.68334067871308901</v>
      </c>
      <c r="H838" s="60">
        <v>-144</v>
      </c>
      <c r="I838" s="60">
        <v>-4.6436633344082496</v>
      </c>
    </row>
    <row r="839" spans="1:9">
      <c r="A839" s="60" t="s">
        <v>650</v>
      </c>
      <c r="B839" s="60" t="s">
        <v>179</v>
      </c>
      <c r="C839" s="60" t="s">
        <v>414</v>
      </c>
      <c r="D839" s="60">
        <v>95</v>
      </c>
      <c r="E839" s="60">
        <v>3.54609929078014E-2</v>
      </c>
      <c r="F839" s="60">
        <v>239</v>
      </c>
      <c r="G839" s="60">
        <v>9.1958445555983107E-2</v>
      </c>
      <c r="H839" s="60">
        <v>-144</v>
      </c>
      <c r="I839" s="60">
        <v>-60.2510460251046</v>
      </c>
    </row>
    <row r="840" spans="1:9">
      <c r="A840" s="60" t="s">
        <v>699</v>
      </c>
      <c r="B840" s="60" t="s">
        <v>173</v>
      </c>
      <c r="C840" s="60" t="s">
        <v>409</v>
      </c>
      <c r="D840" s="60">
        <v>388</v>
      </c>
      <c r="E840" s="60">
        <v>0.75193798449612403</v>
      </c>
      <c r="F840" s="60">
        <v>537</v>
      </c>
      <c r="G840" s="60">
        <v>0.81984732824427498</v>
      </c>
      <c r="H840" s="60">
        <v>-149</v>
      </c>
      <c r="I840" s="60">
        <v>-27.7467411545624</v>
      </c>
    </row>
    <row r="841" spans="1:9">
      <c r="A841" s="60" t="s">
        <v>697</v>
      </c>
      <c r="B841" s="60" t="s">
        <v>271</v>
      </c>
      <c r="C841" s="60" t="s">
        <v>410</v>
      </c>
      <c r="D841" s="60">
        <v>10939</v>
      </c>
      <c r="E841" s="60">
        <v>0.29376695222493798</v>
      </c>
      <c r="F841" s="60">
        <v>11089</v>
      </c>
      <c r="G841" s="60">
        <v>0.29532078084636099</v>
      </c>
      <c r="H841" s="60">
        <v>-150</v>
      </c>
      <c r="I841" s="60">
        <v>-1.3526918567950199</v>
      </c>
    </row>
    <row r="842" spans="1:9">
      <c r="A842" s="60" t="s">
        <v>657</v>
      </c>
      <c r="B842" s="60" t="s">
        <v>163</v>
      </c>
      <c r="C842" s="60" t="s">
        <v>412</v>
      </c>
      <c r="D842" s="60">
        <v>4008</v>
      </c>
      <c r="E842" s="60">
        <v>0.111071082167105</v>
      </c>
      <c r="F842" s="60">
        <v>4161</v>
      </c>
      <c r="G842" s="60">
        <v>0.119489992246504</v>
      </c>
      <c r="H842" s="60">
        <v>-153</v>
      </c>
      <c r="I842" s="60">
        <v>-3.6770007209805402</v>
      </c>
    </row>
    <row r="843" spans="1:9">
      <c r="A843" s="60" t="s">
        <v>657</v>
      </c>
      <c r="B843" s="60" t="s">
        <v>163</v>
      </c>
      <c r="C843" s="60" t="s">
        <v>408</v>
      </c>
      <c r="D843" s="60">
        <v>2963</v>
      </c>
      <c r="E843" s="60">
        <v>8.2111680753775798E-2</v>
      </c>
      <c r="F843" s="60">
        <v>3121</v>
      </c>
      <c r="G843" s="60">
        <v>8.9624673348074502E-2</v>
      </c>
      <c r="H843" s="60">
        <v>-158</v>
      </c>
      <c r="I843" s="60">
        <v>-5.0624799743672</v>
      </c>
    </row>
    <row r="844" spans="1:9">
      <c r="A844" s="60" t="s">
        <v>671</v>
      </c>
      <c r="B844" s="60" t="s">
        <v>156</v>
      </c>
      <c r="C844" s="60" t="s">
        <v>407</v>
      </c>
      <c r="D844" s="60">
        <v>9014</v>
      </c>
      <c r="E844" s="60">
        <v>0.127359556911948</v>
      </c>
      <c r="F844" s="60">
        <v>9175</v>
      </c>
      <c r="G844" s="60">
        <v>0.13306551028991601</v>
      </c>
      <c r="H844" s="60">
        <v>-161</v>
      </c>
      <c r="I844" s="60">
        <v>-1.7547683923705799</v>
      </c>
    </row>
    <row r="845" spans="1:9">
      <c r="A845" s="60" t="s">
        <v>812</v>
      </c>
      <c r="B845" s="60" t="s">
        <v>154</v>
      </c>
      <c r="C845" s="60" t="s">
        <v>411</v>
      </c>
      <c r="D845" s="60">
        <v>10267</v>
      </c>
      <c r="E845" s="60">
        <v>2.5265463315000101E-2</v>
      </c>
      <c r="F845" s="60">
        <v>10446</v>
      </c>
      <c r="G845" s="60">
        <v>2.5773437519275799E-2</v>
      </c>
      <c r="H845" s="60">
        <v>-179</v>
      </c>
      <c r="I845" s="60">
        <v>-1.71357457399962</v>
      </c>
    </row>
    <row r="846" spans="1:9">
      <c r="A846" s="60" t="s">
        <v>827</v>
      </c>
      <c r="B846" s="60" t="s">
        <v>170</v>
      </c>
      <c r="C846" s="60" t="s">
        <v>409</v>
      </c>
      <c r="D846" s="60">
        <v>728</v>
      </c>
      <c r="E846" s="60">
        <v>0.253746950156849</v>
      </c>
      <c r="F846" s="60">
        <v>911</v>
      </c>
      <c r="G846" s="60">
        <v>0.30891827738216299</v>
      </c>
      <c r="H846" s="60">
        <v>-183</v>
      </c>
      <c r="I846" s="60">
        <v>-20.0878155872667</v>
      </c>
    </row>
    <row r="847" spans="1:9">
      <c r="A847" s="60" t="s">
        <v>690</v>
      </c>
      <c r="B847" s="60" t="s">
        <v>167</v>
      </c>
      <c r="C847" s="60" t="s">
        <v>409</v>
      </c>
      <c r="D847" s="60">
        <v>622</v>
      </c>
      <c r="E847" s="60">
        <v>0.354618015963512</v>
      </c>
      <c r="F847" s="60">
        <v>859</v>
      </c>
      <c r="G847" s="60">
        <v>0.445077720207254</v>
      </c>
      <c r="H847" s="60">
        <v>-237</v>
      </c>
      <c r="I847" s="60">
        <v>-27.590221187427201</v>
      </c>
    </row>
    <row r="848" spans="1:9">
      <c r="A848" s="60" t="s">
        <v>702</v>
      </c>
      <c r="B848" s="60" t="s">
        <v>157</v>
      </c>
      <c r="C848" s="60" t="s">
        <v>407</v>
      </c>
      <c r="D848" s="60">
        <v>9383</v>
      </c>
      <c r="E848" s="60">
        <v>7.9554703927287501E-2</v>
      </c>
      <c r="F848" s="60">
        <v>9666</v>
      </c>
      <c r="G848" s="60">
        <v>8.2141491395793506E-2</v>
      </c>
      <c r="H848" s="60">
        <v>-283</v>
      </c>
      <c r="I848" s="60">
        <v>-2.9277881233188499</v>
      </c>
    </row>
    <row r="849" spans="1:9">
      <c r="A849" s="60" t="s">
        <v>712</v>
      </c>
      <c r="B849" s="60" t="s">
        <v>188</v>
      </c>
      <c r="C849" s="60" t="s">
        <v>410</v>
      </c>
      <c r="D849" s="60">
        <v>941</v>
      </c>
      <c r="E849" s="60">
        <v>0.46792640477374398</v>
      </c>
      <c r="F849" s="60">
        <v>1346</v>
      </c>
      <c r="G849" s="60">
        <v>0.72874932322685404</v>
      </c>
      <c r="H849" s="60">
        <v>-405</v>
      </c>
      <c r="I849" s="60">
        <v>-30.0891530460624</v>
      </c>
    </row>
    <row r="850" spans="1:9">
      <c r="A850" s="60" t="s">
        <v>812</v>
      </c>
      <c r="B850" s="60" t="s">
        <v>154</v>
      </c>
      <c r="C850" s="60" t="s">
        <v>408</v>
      </c>
      <c r="D850" s="60">
        <v>39744</v>
      </c>
      <c r="E850" s="60">
        <v>9.7803698645306594E-2</v>
      </c>
      <c r="F850" s="60">
        <v>40153</v>
      </c>
      <c r="G850" s="60">
        <v>9.9069580385935399E-2</v>
      </c>
      <c r="H850" s="60">
        <v>-409</v>
      </c>
      <c r="I850" s="60">
        <v>-1.01860384031082</v>
      </c>
    </row>
    <row r="851" spans="1:9">
      <c r="A851" s="60" t="s">
        <v>697</v>
      </c>
      <c r="B851" s="60" t="s">
        <v>271</v>
      </c>
      <c r="C851" s="60" t="s">
        <v>409</v>
      </c>
      <c r="D851" s="60">
        <v>5818</v>
      </c>
      <c r="E851" s="60">
        <v>0.15624244702849299</v>
      </c>
      <c r="F851" s="60">
        <v>6243</v>
      </c>
      <c r="G851" s="60">
        <v>0.16626275000665799</v>
      </c>
      <c r="H851" s="60">
        <v>-425</v>
      </c>
      <c r="I851" s="60">
        <v>-6.8076245394842196</v>
      </c>
    </row>
    <row r="852" spans="1:9">
      <c r="A852" s="60" t="s">
        <v>643</v>
      </c>
      <c r="B852" s="60" t="s">
        <v>57</v>
      </c>
      <c r="C852" s="60" t="s">
        <v>415</v>
      </c>
      <c r="D852" s="60">
        <v>4237</v>
      </c>
      <c r="E852" s="60">
        <v>6.2023242979750599E-3</v>
      </c>
      <c r="F852" s="60">
        <v>4730</v>
      </c>
      <c r="G852" s="60">
        <v>6.74579065515461E-3</v>
      </c>
      <c r="H852" s="60">
        <v>-493</v>
      </c>
      <c r="I852" s="60">
        <v>-10.422832980972499</v>
      </c>
    </row>
    <row r="853" spans="1:9">
      <c r="A853" s="60" t="s">
        <v>708</v>
      </c>
      <c r="B853" s="60" t="s">
        <v>198</v>
      </c>
      <c r="C853" s="60" t="s">
        <v>409</v>
      </c>
      <c r="D853" s="60">
        <v>1282</v>
      </c>
      <c r="E853" s="60">
        <v>0.125612384871644</v>
      </c>
      <c r="F853" s="60">
        <v>1825</v>
      </c>
      <c r="G853" s="60">
        <v>0.17690965490500199</v>
      </c>
      <c r="H853" s="60">
        <v>-543</v>
      </c>
      <c r="I853" s="60">
        <v>-29.7534246575342</v>
      </c>
    </row>
    <row r="854" spans="1:9">
      <c r="A854" s="60" t="s">
        <v>812</v>
      </c>
      <c r="B854" s="60" t="s">
        <v>154</v>
      </c>
      <c r="C854" s="60" t="s">
        <v>407</v>
      </c>
      <c r="D854" s="60">
        <v>36361</v>
      </c>
      <c r="E854" s="60">
        <v>8.9478670653230494E-2</v>
      </c>
      <c r="F854" s="60">
        <v>36970</v>
      </c>
      <c r="G854" s="60">
        <v>9.1216157867856196E-2</v>
      </c>
      <c r="H854" s="60">
        <v>-609</v>
      </c>
      <c r="I854" s="60">
        <v>-1.64728157965919</v>
      </c>
    </row>
    <row r="855" spans="1:9">
      <c r="A855" s="60" t="s">
        <v>702</v>
      </c>
      <c r="B855" s="60" t="s">
        <v>157</v>
      </c>
      <c r="C855" s="60" t="s">
        <v>411</v>
      </c>
      <c r="D855" s="60">
        <v>12845</v>
      </c>
      <c r="E855" s="60">
        <v>0.108907617174252</v>
      </c>
      <c r="F855" s="60">
        <v>13513</v>
      </c>
      <c r="G855" s="60">
        <v>0.114833227108562</v>
      </c>
      <c r="H855" s="60">
        <v>-668</v>
      </c>
      <c r="I855" s="60">
        <v>-4.9433878487382596</v>
      </c>
    </row>
    <row r="856" spans="1:9">
      <c r="A856" s="60" t="s">
        <v>643</v>
      </c>
      <c r="B856" s="60" t="s">
        <v>57</v>
      </c>
      <c r="C856" s="60" t="s">
        <v>411</v>
      </c>
      <c r="D856" s="60">
        <v>30805</v>
      </c>
      <c r="E856" s="60">
        <v>4.5093839980911397E-2</v>
      </c>
      <c r="F856" s="60">
        <v>31478</v>
      </c>
      <c r="G856" s="60">
        <v>4.4893022884346101E-2</v>
      </c>
      <c r="H856" s="60">
        <v>-673</v>
      </c>
      <c r="I856" s="60">
        <v>-2.1380011436558899</v>
      </c>
    </row>
    <row r="857" spans="1:9">
      <c r="A857" s="60" t="s">
        <v>689</v>
      </c>
      <c r="B857" s="60" t="s">
        <v>165</v>
      </c>
      <c r="C857" s="60" t="s">
        <v>409</v>
      </c>
      <c r="D857" s="60">
        <v>2608</v>
      </c>
      <c r="E857" s="60">
        <v>0.40974076983503499</v>
      </c>
      <c r="F857" s="60">
        <v>3282</v>
      </c>
      <c r="G857" s="60">
        <v>0.48708815672306299</v>
      </c>
      <c r="H857" s="60">
        <v>-674</v>
      </c>
      <c r="I857" s="60">
        <v>-20.5362583790372</v>
      </c>
    </row>
    <row r="858" spans="1:9">
      <c r="A858" s="60" t="s">
        <v>687</v>
      </c>
      <c r="B858" s="60" t="s">
        <v>172</v>
      </c>
      <c r="C858" s="60" t="s">
        <v>409</v>
      </c>
      <c r="D858" s="60">
        <v>7037</v>
      </c>
      <c r="E858" s="60">
        <v>0.52755079091386203</v>
      </c>
      <c r="F858" s="60">
        <v>7879</v>
      </c>
      <c r="G858" s="60">
        <v>0.55938942137025205</v>
      </c>
      <c r="H858" s="60">
        <v>-842</v>
      </c>
      <c r="I858" s="60">
        <v>-10.686635359817201</v>
      </c>
    </row>
    <row r="859" spans="1:9">
      <c r="A859" s="60" t="s">
        <v>701</v>
      </c>
      <c r="B859" s="60" t="s">
        <v>155</v>
      </c>
      <c r="C859" s="60" t="s">
        <v>407</v>
      </c>
      <c r="D859" s="60">
        <v>6990</v>
      </c>
      <c r="E859" s="60">
        <v>7.0269618191688296E-2</v>
      </c>
      <c r="F859" s="60">
        <v>7852</v>
      </c>
      <c r="G859" s="60">
        <v>8.5887423158539505E-2</v>
      </c>
      <c r="H859" s="60">
        <v>-862</v>
      </c>
      <c r="I859" s="60">
        <v>-10.9780947529292</v>
      </c>
    </row>
    <row r="860" spans="1:9">
      <c r="A860" s="60" t="s">
        <v>701</v>
      </c>
      <c r="B860" s="60" t="s">
        <v>155</v>
      </c>
      <c r="C860" s="60" t="s">
        <v>412</v>
      </c>
      <c r="D860" s="60">
        <v>15575</v>
      </c>
      <c r="E860" s="60">
        <v>0.156573577015099</v>
      </c>
      <c r="F860" s="60">
        <v>16584</v>
      </c>
      <c r="G860" s="60">
        <v>0.18140053816368101</v>
      </c>
      <c r="H860" s="60">
        <v>-1009</v>
      </c>
      <c r="I860" s="60">
        <v>-6.0841775205016901</v>
      </c>
    </row>
    <row r="861" spans="1:9">
      <c r="A861" s="60" t="s">
        <v>812</v>
      </c>
      <c r="B861" s="60" t="s">
        <v>154</v>
      </c>
      <c r="C861" s="60" t="s">
        <v>409</v>
      </c>
      <c r="D861" s="60">
        <v>5017</v>
      </c>
      <c r="E861" s="60">
        <v>1.2346043581509199E-2</v>
      </c>
      <c r="F861" s="60">
        <v>6268</v>
      </c>
      <c r="G861" s="60">
        <v>1.5465049432397199E-2</v>
      </c>
      <c r="H861" s="60">
        <v>-1251</v>
      </c>
      <c r="I861" s="60">
        <v>-19.958519463943801</v>
      </c>
    </row>
    <row r="862" spans="1:9">
      <c r="A862" s="60" t="s">
        <v>812</v>
      </c>
      <c r="B862" s="60" t="s">
        <v>154</v>
      </c>
      <c r="C862" s="60" t="s">
        <v>410</v>
      </c>
      <c r="D862" s="60">
        <v>115836</v>
      </c>
      <c r="E862" s="60">
        <v>0.285054076999742</v>
      </c>
      <c r="F862" s="60">
        <v>117506</v>
      </c>
      <c r="G862" s="60">
        <v>0.28992279811794203</v>
      </c>
      <c r="H862" s="60">
        <v>-1670</v>
      </c>
      <c r="I862" s="60">
        <v>-1.42120402362432</v>
      </c>
    </row>
    <row r="863" spans="1:9">
      <c r="A863" s="60" t="s">
        <v>643</v>
      </c>
      <c r="B863" s="60" t="s">
        <v>57</v>
      </c>
      <c r="C863" s="60" t="s">
        <v>409</v>
      </c>
      <c r="D863" s="60">
        <v>4644</v>
      </c>
      <c r="E863" s="60">
        <v>6.7981104649035102E-3</v>
      </c>
      <c r="F863" s="60">
        <v>6332</v>
      </c>
      <c r="G863" s="60">
        <v>9.0305172153148008E-3</v>
      </c>
      <c r="H863" s="60">
        <v>-1688</v>
      </c>
      <c r="I863" s="60">
        <v>-26.658243840808598</v>
      </c>
    </row>
    <row r="864" spans="1:9">
      <c r="A864" s="60" t="s">
        <v>674</v>
      </c>
      <c r="B864" s="60" t="s">
        <v>168</v>
      </c>
      <c r="C864" s="60" t="s">
        <v>414</v>
      </c>
      <c r="D864" s="60">
        <v>1727</v>
      </c>
      <c r="E864" s="60">
        <v>2.89595036471871E-2</v>
      </c>
      <c r="F864" s="60">
        <v>3468</v>
      </c>
      <c r="G864" s="60">
        <v>6.2730627306273101E-2</v>
      </c>
      <c r="H864" s="60">
        <v>-1741</v>
      </c>
      <c r="I864" s="60">
        <v>-50.201845444059998</v>
      </c>
    </row>
    <row r="865" spans="1:9">
      <c r="A865" s="60" t="s">
        <v>702</v>
      </c>
      <c r="B865" s="60" t="s">
        <v>157</v>
      </c>
      <c r="C865" s="60" t="s">
        <v>414</v>
      </c>
      <c r="D865" s="60">
        <v>15379</v>
      </c>
      <c r="E865" s="60">
        <v>0.13039238960862801</v>
      </c>
      <c r="F865" s="60">
        <v>17129</v>
      </c>
      <c r="G865" s="60">
        <v>0.145561929041853</v>
      </c>
      <c r="H865" s="60">
        <v>-1750</v>
      </c>
      <c r="I865" s="60">
        <v>-10.216591744993901</v>
      </c>
    </row>
    <row r="866" spans="1:9">
      <c r="A866" s="60" t="s">
        <v>677</v>
      </c>
      <c r="B866" s="60" t="s">
        <v>194</v>
      </c>
      <c r="C866" s="60" t="s">
        <v>408</v>
      </c>
      <c r="D866" s="60">
        <v>750</v>
      </c>
      <c r="E866" s="60">
        <v>5.02950643776824E-2</v>
      </c>
      <c r="F866" s="60">
        <v>2628</v>
      </c>
      <c r="G866" s="60">
        <v>0.18155440414507801</v>
      </c>
      <c r="H866" s="60">
        <v>-1878</v>
      </c>
      <c r="I866" s="60">
        <v>-71.461187214611897</v>
      </c>
    </row>
    <row r="867" spans="1:9">
      <c r="A867" s="60" t="s">
        <v>643</v>
      </c>
      <c r="B867" s="60" t="s">
        <v>57</v>
      </c>
      <c r="C867" s="60" t="s">
        <v>407</v>
      </c>
      <c r="D867" s="60">
        <v>177663</v>
      </c>
      <c r="E867" s="60">
        <v>0.26007164072483901</v>
      </c>
      <c r="F867" s="60">
        <v>179712</v>
      </c>
      <c r="G867" s="60">
        <v>0.25630011209707099</v>
      </c>
      <c r="H867" s="60">
        <v>-2049</v>
      </c>
      <c r="I867" s="60">
        <v>-1.1401575854700801</v>
      </c>
    </row>
    <row r="868" spans="1:9">
      <c r="A868" s="60" t="s">
        <v>822</v>
      </c>
      <c r="B868" s="60" t="s">
        <v>161</v>
      </c>
      <c r="C868" s="60" t="s">
        <v>409</v>
      </c>
      <c r="D868" s="60">
        <v>2467</v>
      </c>
      <c r="E868" s="60">
        <v>0.41000498587335898</v>
      </c>
      <c r="F868" s="60">
        <v>4683</v>
      </c>
      <c r="G868" s="60">
        <v>0.63198380566801604</v>
      </c>
      <c r="H868" s="60">
        <v>-2216</v>
      </c>
      <c r="I868" s="60">
        <v>-47.3200939568653</v>
      </c>
    </row>
    <row r="869" spans="1:9">
      <c r="A869" s="60" t="s">
        <v>643</v>
      </c>
      <c r="B869" s="60" t="s">
        <v>57</v>
      </c>
      <c r="C869" s="60" t="s">
        <v>412</v>
      </c>
      <c r="D869" s="60">
        <v>150847</v>
      </c>
      <c r="E869" s="60">
        <v>0.220817090719057</v>
      </c>
      <c r="F869" s="60">
        <v>153100</v>
      </c>
      <c r="G869" s="60">
        <v>0.218346839176357</v>
      </c>
      <c r="H869" s="60">
        <v>-2253</v>
      </c>
      <c r="I869" s="60">
        <v>-1.47158719790986</v>
      </c>
    </row>
    <row r="870" spans="1:9">
      <c r="A870" s="60" t="s">
        <v>643</v>
      </c>
      <c r="B870" s="60" t="s">
        <v>57</v>
      </c>
      <c r="C870" s="60" t="s">
        <v>408</v>
      </c>
      <c r="D870" s="60">
        <v>41068</v>
      </c>
      <c r="E870" s="60">
        <v>6.0117312784809897E-2</v>
      </c>
      <c r="F870" s="60">
        <v>43452</v>
      </c>
      <c r="G870" s="60">
        <v>6.1969999058726903E-2</v>
      </c>
      <c r="H870" s="60">
        <v>-2384</v>
      </c>
      <c r="I870" s="60">
        <v>-5.4865138543680398</v>
      </c>
    </row>
    <row r="871" spans="1:9">
      <c r="A871" s="60" t="s">
        <v>812</v>
      </c>
      <c r="B871" s="60" t="s">
        <v>154</v>
      </c>
      <c r="C871" s="60" t="s">
        <v>414</v>
      </c>
      <c r="D871" s="60">
        <v>98839</v>
      </c>
      <c r="E871" s="60">
        <v>0.243227148007333</v>
      </c>
      <c r="F871" s="60">
        <v>101361</v>
      </c>
      <c r="G871" s="60">
        <v>0.25008820604933102</v>
      </c>
      <c r="H871" s="60">
        <v>-2522</v>
      </c>
      <c r="I871" s="60">
        <v>-2.4881364627420899</v>
      </c>
    </row>
    <row r="872" spans="1:9">
      <c r="A872" s="60" t="s">
        <v>643</v>
      </c>
      <c r="B872" s="60" t="s">
        <v>57</v>
      </c>
      <c r="C872" s="60" t="s">
        <v>410</v>
      </c>
      <c r="D872" s="60">
        <v>111053</v>
      </c>
      <c r="E872" s="60">
        <v>0.16256472038306</v>
      </c>
      <c r="F872" s="60">
        <v>114751</v>
      </c>
      <c r="G872" s="60">
        <v>0.163654592699714</v>
      </c>
      <c r="H872" s="60">
        <v>-3698</v>
      </c>
      <c r="I872" s="60">
        <v>-3.2226298681493</v>
      </c>
    </row>
    <row r="873" spans="1:9">
      <c r="A873" s="60" t="s">
        <v>643</v>
      </c>
      <c r="B873" s="60" t="s">
        <v>57</v>
      </c>
      <c r="C873" s="60" t="s">
        <v>414</v>
      </c>
      <c r="D873" s="60">
        <v>162692</v>
      </c>
      <c r="E873" s="60">
        <v>0.23815637117917399</v>
      </c>
      <c r="F873" s="60">
        <v>167484</v>
      </c>
      <c r="G873" s="60">
        <v>0.23886088839068001</v>
      </c>
      <c r="H873" s="60">
        <v>-4792</v>
      </c>
      <c r="I873" s="60">
        <v>-2.8611688280671599</v>
      </c>
    </row>
  </sheetData>
  <mergeCells count="1">
    <mergeCell ref="H1:I1"/>
  </mergeCells>
  <hyperlinks>
    <hyperlink ref="H867:I867" location="Index!A1" display="Regresar al Índice" xr:uid="{00000000-0004-0000-AD00-000000000000}"/>
    <hyperlink ref="H1:I1" location="Index!A1" display="Regresar al Índice" xr:uid="{A9BB70E2-E007-4718-BB00-AAEE68411267}"/>
  </hyperlink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96DF1-8392-48E2-8819-A2669965A0E2}">
  <sheetPr codeName="Hoja189"/>
  <dimension ref="A1:I40"/>
  <sheetViews>
    <sheetView workbookViewId="0">
      <selection activeCell="B19" sqref="B19"/>
    </sheetView>
  </sheetViews>
  <sheetFormatPr baseColWidth="10" defaultRowHeight="12"/>
  <cols>
    <col min="1" max="2" width="11.42578125" style="60"/>
    <col min="3" max="3" width="21.5703125" style="60" bestFit="1" customWidth="1"/>
    <col min="4" max="4" width="20.140625" style="60" customWidth="1"/>
    <col min="5" max="16384" width="11.42578125" style="60"/>
  </cols>
  <sheetData>
    <row r="1" spans="1:9" ht="15">
      <c r="A1" t="s">
        <v>1734</v>
      </c>
      <c r="H1" s="686" t="s">
        <v>38</v>
      </c>
      <c r="I1" s="686"/>
    </row>
    <row r="6" spans="1:9">
      <c r="A6" s="42" t="s">
        <v>2</v>
      </c>
      <c r="B6" s="42" t="s">
        <v>908</v>
      </c>
      <c r="C6" s="42" t="s">
        <v>1678</v>
      </c>
      <c r="D6" s="43" t="s">
        <v>1679</v>
      </c>
    </row>
    <row r="7" spans="1:9">
      <c r="A7" s="42"/>
      <c r="B7" s="42"/>
      <c r="C7" s="42"/>
      <c r="D7" s="43" t="s">
        <v>1680</v>
      </c>
    </row>
    <row r="8" spans="1:9">
      <c r="A8" s="35" t="s">
        <v>31</v>
      </c>
      <c r="B8" s="36">
        <v>2121</v>
      </c>
      <c r="C8" s="36">
        <v>3321</v>
      </c>
      <c r="D8" s="37">
        <v>1.57</v>
      </c>
    </row>
    <row r="9" spans="1:9">
      <c r="A9" s="35" t="s">
        <v>21</v>
      </c>
      <c r="B9" s="38">
        <v>1854</v>
      </c>
      <c r="C9" s="38">
        <v>2646</v>
      </c>
      <c r="D9" s="39">
        <v>1.43</v>
      </c>
    </row>
    <row r="10" spans="1:9">
      <c r="A10" s="35" t="s">
        <v>8</v>
      </c>
      <c r="B10" s="36">
        <v>2326</v>
      </c>
      <c r="C10" s="36">
        <v>2962</v>
      </c>
      <c r="D10" s="37">
        <v>1.27</v>
      </c>
    </row>
    <row r="11" spans="1:9">
      <c r="A11" s="35" t="s">
        <v>1</v>
      </c>
      <c r="B11" s="40">
        <v>2791</v>
      </c>
      <c r="C11" s="40">
        <v>3100</v>
      </c>
      <c r="D11" s="41">
        <v>1.1100000000000001</v>
      </c>
    </row>
    <row r="12" spans="1:9">
      <c r="A12" s="35" t="s">
        <v>19</v>
      </c>
      <c r="B12" s="36">
        <v>2382</v>
      </c>
      <c r="C12" s="36">
        <v>2421</v>
      </c>
      <c r="D12" s="37">
        <v>1.02</v>
      </c>
    </row>
    <row r="13" spans="1:9">
      <c r="A13" s="35" t="s">
        <v>18</v>
      </c>
      <c r="B13" s="38">
        <v>2273</v>
      </c>
      <c r="C13" s="38">
        <v>2284</v>
      </c>
      <c r="D13" s="39">
        <v>1</v>
      </c>
    </row>
    <row r="14" spans="1:9">
      <c r="A14" s="35" t="s">
        <v>20</v>
      </c>
      <c r="B14" s="36">
        <v>2893</v>
      </c>
      <c r="C14" s="36">
        <v>2894</v>
      </c>
      <c r="D14" s="37">
        <v>1</v>
      </c>
    </row>
    <row r="15" spans="1:9">
      <c r="A15" s="35" t="s">
        <v>9</v>
      </c>
      <c r="B15" s="38">
        <v>5525</v>
      </c>
      <c r="C15" s="38">
        <v>5443</v>
      </c>
      <c r="D15" s="39">
        <v>0.99</v>
      </c>
    </row>
    <row r="16" spans="1:9">
      <c r="A16" s="35" t="s">
        <v>6</v>
      </c>
      <c r="B16" s="36">
        <v>2670</v>
      </c>
      <c r="C16" s="36">
        <v>2599</v>
      </c>
      <c r="D16" s="37">
        <v>0.97</v>
      </c>
    </row>
    <row r="17" spans="1:4">
      <c r="A17" s="35" t="s">
        <v>4</v>
      </c>
      <c r="B17" s="38">
        <v>3353</v>
      </c>
      <c r="C17" s="38">
        <v>3180</v>
      </c>
      <c r="D17" s="39">
        <v>0.95</v>
      </c>
    </row>
    <row r="18" spans="1:4">
      <c r="A18" s="35" t="s">
        <v>13</v>
      </c>
      <c r="B18" s="36">
        <v>2420</v>
      </c>
      <c r="C18" s="36">
        <v>2311</v>
      </c>
      <c r="D18" s="37">
        <v>0.95</v>
      </c>
    </row>
    <row r="19" spans="1:4">
      <c r="A19" s="35" t="s">
        <v>23</v>
      </c>
      <c r="B19" s="38">
        <v>3923</v>
      </c>
      <c r="C19" s="38">
        <v>3738</v>
      </c>
      <c r="D19" s="39">
        <v>0.95</v>
      </c>
    </row>
    <row r="20" spans="1:4">
      <c r="A20" s="35" t="s">
        <v>25</v>
      </c>
      <c r="B20" s="36">
        <v>2460</v>
      </c>
      <c r="C20" s="36">
        <v>2290</v>
      </c>
      <c r="D20" s="37">
        <v>0.93</v>
      </c>
    </row>
    <row r="21" spans="1:4">
      <c r="A21" s="35" t="s">
        <v>4</v>
      </c>
      <c r="B21" s="38">
        <v>3430</v>
      </c>
      <c r="C21" s="38">
        <v>3052</v>
      </c>
      <c r="D21" s="39">
        <v>0.89</v>
      </c>
    </row>
    <row r="22" spans="1:4">
      <c r="A22" s="35" t="s">
        <v>27</v>
      </c>
      <c r="B22" s="36">
        <v>2620</v>
      </c>
      <c r="C22" s="36">
        <v>2340</v>
      </c>
      <c r="D22" s="37">
        <v>0.89</v>
      </c>
    </row>
    <row r="23" spans="1:4">
      <c r="A23" s="35" t="s">
        <v>32</v>
      </c>
      <c r="B23" s="38">
        <v>2630</v>
      </c>
      <c r="C23" s="38">
        <v>2346</v>
      </c>
      <c r="D23" s="39">
        <v>0.89</v>
      </c>
    </row>
    <row r="24" spans="1:4">
      <c r="A24" s="35" t="s">
        <v>12</v>
      </c>
      <c r="B24" s="36">
        <v>1733</v>
      </c>
      <c r="C24" s="36">
        <v>1522</v>
      </c>
      <c r="D24" s="37">
        <v>0.88</v>
      </c>
    </row>
    <row r="25" spans="1:4">
      <c r="A25" s="35" t="s">
        <v>0</v>
      </c>
      <c r="B25" s="40">
        <v>2851</v>
      </c>
      <c r="C25" s="40">
        <v>2503</v>
      </c>
      <c r="D25" s="41">
        <v>0.88</v>
      </c>
    </row>
    <row r="26" spans="1:4">
      <c r="A26" s="35" t="s">
        <v>29</v>
      </c>
      <c r="B26" s="36">
        <v>1828</v>
      </c>
      <c r="C26" s="36">
        <v>1611</v>
      </c>
      <c r="D26" s="37">
        <v>0.88</v>
      </c>
    </row>
    <row r="27" spans="1:4">
      <c r="A27" s="35" t="s">
        <v>30</v>
      </c>
      <c r="B27" s="38">
        <v>1719</v>
      </c>
      <c r="C27" s="38">
        <v>1492</v>
      </c>
      <c r="D27" s="39">
        <v>0.87</v>
      </c>
    </row>
    <row r="28" spans="1:4">
      <c r="A28" s="35" t="s">
        <v>33</v>
      </c>
      <c r="B28" s="36">
        <v>1783</v>
      </c>
      <c r="C28" s="36">
        <v>1476</v>
      </c>
      <c r="D28" s="37">
        <v>0.83</v>
      </c>
    </row>
    <row r="29" spans="1:4">
      <c r="A29" s="35" t="s">
        <v>7</v>
      </c>
      <c r="B29" s="38">
        <v>1598</v>
      </c>
      <c r="C29" s="38">
        <v>1304</v>
      </c>
      <c r="D29" s="39">
        <v>0.82</v>
      </c>
    </row>
    <row r="30" spans="1:4">
      <c r="A30" s="35" t="s">
        <v>14</v>
      </c>
      <c r="B30" s="36">
        <v>2384</v>
      </c>
      <c r="C30" s="36">
        <v>1940</v>
      </c>
      <c r="D30" s="37">
        <v>0.81</v>
      </c>
    </row>
    <row r="31" spans="1:4">
      <c r="A31" s="35" t="s">
        <v>24</v>
      </c>
      <c r="B31" s="38">
        <v>2966</v>
      </c>
      <c r="C31" s="38">
        <v>2388</v>
      </c>
      <c r="D31" s="39">
        <v>0.81</v>
      </c>
    </row>
    <row r="32" spans="1:4">
      <c r="A32" s="35" t="s">
        <v>22</v>
      </c>
      <c r="B32" s="36">
        <v>2154</v>
      </c>
      <c r="C32" s="36">
        <v>1695</v>
      </c>
      <c r="D32" s="37">
        <v>0.79</v>
      </c>
    </row>
    <row r="33" spans="1:4">
      <c r="A33" s="35" t="s">
        <v>26</v>
      </c>
      <c r="B33" s="38">
        <v>2320</v>
      </c>
      <c r="C33" s="38">
        <v>1836</v>
      </c>
      <c r="D33" s="39">
        <v>0.79</v>
      </c>
    </row>
    <row r="34" spans="1:4">
      <c r="A34" s="35" t="s">
        <v>3</v>
      </c>
      <c r="B34" s="36">
        <v>2456</v>
      </c>
      <c r="C34" s="36">
        <v>1890</v>
      </c>
      <c r="D34" s="37">
        <v>0.77</v>
      </c>
    </row>
    <row r="35" spans="1:4">
      <c r="A35" s="35" t="s">
        <v>10</v>
      </c>
      <c r="B35" s="38">
        <v>2075</v>
      </c>
      <c r="C35" s="38">
        <v>1520</v>
      </c>
      <c r="D35" s="39">
        <v>0.73</v>
      </c>
    </row>
    <row r="36" spans="1:4">
      <c r="A36" s="35" t="s">
        <v>15</v>
      </c>
      <c r="B36" s="36">
        <v>1355</v>
      </c>
      <c r="C36" s="37">
        <v>984</v>
      </c>
      <c r="D36" s="37">
        <v>0.73</v>
      </c>
    </row>
    <row r="37" spans="1:4">
      <c r="A37" s="35" t="s">
        <v>28</v>
      </c>
      <c r="B37" s="38">
        <v>2035</v>
      </c>
      <c r="C37" s="38">
        <v>1472</v>
      </c>
      <c r="D37" s="39">
        <v>0.72</v>
      </c>
    </row>
    <row r="38" spans="1:4">
      <c r="A38" s="35" t="s">
        <v>17</v>
      </c>
      <c r="B38" s="36">
        <v>1786</v>
      </c>
      <c r="C38" s="36">
        <v>1173</v>
      </c>
      <c r="D38" s="37">
        <v>0.66</v>
      </c>
    </row>
    <row r="39" spans="1:4">
      <c r="A39" s="35" t="s">
        <v>11</v>
      </c>
      <c r="B39" s="38">
        <v>1997</v>
      </c>
      <c r="C39" s="38">
        <v>1251</v>
      </c>
      <c r="D39" s="39">
        <v>0.63</v>
      </c>
    </row>
    <row r="40" spans="1:4">
      <c r="A40" s="35" t="s">
        <v>16</v>
      </c>
      <c r="B40" s="36">
        <v>1716</v>
      </c>
      <c r="C40" s="36">
        <v>1004</v>
      </c>
      <c r="D40" s="37">
        <v>0.57999999999999996</v>
      </c>
    </row>
  </sheetData>
  <mergeCells count="4">
    <mergeCell ref="H1:I1"/>
    <mergeCell ref="A6:A7"/>
    <mergeCell ref="B6:B7"/>
    <mergeCell ref="C6:C7"/>
  </mergeCells>
  <hyperlinks>
    <hyperlink ref="H1:I1" location="Index!A1" display="Regresar al Índice" xr:uid="{221BFEAE-5362-4B20-9378-D384A0A8E98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31"/>
  <dimension ref="A1:T13"/>
  <sheetViews>
    <sheetView zoomScale="106" zoomScaleNormal="106" workbookViewId="0">
      <selection activeCell="B19" sqref="B19"/>
    </sheetView>
  </sheetViews>
  <sheetFormatPr baseColWidth="10" defaultColWidth="11.42578125" defaultRowHeight="12"/>
  <cols>
    <col min="1" max="1" width="27.85546875" style="61" customWidth="1"/>
    <col min="2" max="2" width="16.7109375" style="61" customWidth="1"/>
    <col min="3" max="3" width="14.140625" style="61" customWidth="1"/>
    <col min="4" max="4" width="11.85546875" style="61" customWidth="1"/>
    <col min="5" max="5" width="10.85546875" style="61" customWidth="1"/>
    <col min="6" max="16384" width="11.42578125" style="61"/>
  </cols>
  <sheetData>
    <row r="1" spans="1:20" ht="15">
      <c r="A1" t="s">
        <v>1770</v>
      </c>
      <c r="G1" s="62"/>
      <c r="H1" s="688" t="s">
        <v>38</v>
      </c>
      <c r="I1" s="688"/>
      <c r="J1" s="62"/>
      <c r="K1" s="62"/>
      <c r="L1" s="62"/>
      <c r="M1" s="62"/>
      <c r="N1" s="62"/>
      <c r="O1" s="62"/>
      <c r="P1" s="62"/>
      <c r="Q1" s="62"/>
      <c r="R1" s="62"/>
      <c r="S1" s="62"/>
      <c r="T1" s="62"/>
    </row>
    <row r="2" spans="1:20">
      <c r="A2" s="61" t="s">
        <v>279</v>
      </c>
    </row>
    <row r="3" spans="1:20">
      <c r="A3" s="64"/>
      <c r="B3" s="64"/>
      <c r="C3" s="64"/>
      <c r="D3" s="64"/>
      <c r="E3" s="64"/>
    </row>
    <row r="4" spans="1:20" ht="45.75" customHeight="1" thickBot="1">
      <c r="A4" s="558" t="s">
        <v>280</v>
      </c>
      <c r="B4" s="2" t="s">
        <v>959</v>
      </c>
      <c r="C4" s="2" t="s">
        <v>1026</v>
      </c>
      <c r="D4" s="558" t="s">
        <v>34</v>
      </c>
      <c r="E4" s="558" t="s">
        <v>281</v>
      </c>
    </row>
    <row r="5" spans="1:20" ht="24.75" thickBot="1">
      <c r="A5" s="559" t="s">
        <v>282</v>
      </c>
      <c r="B5" s="69">
        <v>107839</v>
      </c>
      <c r="C5" s="69">
        <v>108146</v>
      </c>
      <c r="D5" s="69">
        <f t="shared" ref="D5:D13" si="0">C5-B5</f>
        <v>307</v>
      </c>
      <c r="E5" s="566">
        <f>C5/B5-1</f>
        <v>2.8468364877269892E-3</v>
      </c>
    </row>
    <row r="6" spans="1:20" ht="12.75" thickBot="1">
      <c r="A6" s="560" t="s">
        <v>283</v>
      </c>
      <c r="B6" s="73">
        <v>372391</v>
      </c>
      <c r="C6" s="73">
        <v>382052</v>
      </c>
      <c r="D6" s="69">
        <f t="shared" si="0"/>
        <v>9661</v>
      </c>
      <c r="E6" s="566">
        <f t="shared" ref="E6:E12" si="1">C6/B6-1</f>
        <v>2.5943161891667676E-2</v>
      </c>
    </row>
    <row r="7" spans="1:20" ht="12.75" thickBot="1">
      <c r="A7" s="560" t="s">
        <v>284</v>
      </c>
      <c r="B7" s="567">
        <v>140925</v>
      </c>
      <c r="C7" s="567">
        <v>137423</v>
      </c>
      <c r="D7" s="69">
        <f t="shared" si="0"/>
        <v>-3502</v>
      </c>
      <c r="E7" s="566">
        <f>C7/B7-1</f>
        <v>-2.4850097569629193E-2</v>
      </c>
    </row>
    <row r="8" spans="1:20" ht="24.75" thickBot="1">
      <c r="A8" s="561" t="s">
        <v>285</v>
      </c>
      <c r="B8" s="73">
        <v>10103</v>
      </c>
      <c r="C8" s="73">
        <v>9603</v>
      </c>
      <c r="D8" s="69">
        <f t="shared" si="0"/>
        <v>-500</v>
      </c>
      <c r="E8" s="566">
        <f>C8/B8-1</f>
        <v>-4.9490250420667126E-2</v>
      </c>
    </row>
    <row r="9" spans="1:20" ht="12.75" thickBot="1">
      <c r="A9" s="560" t="s">
        <v>286</v>
      </c>
      <c r="B9" s="73">
        <v>464115</v>
      </c>
      <c r="C9" s="73">
        <v>473006</v>
      </c>
      <c r="D9" s="69">
        <f t="shared" si="0"/>
        <v>8891</v>
      </c>
      <c r="E9" s="566">
        <f t="shared" si="1"/>
        <v>1.9156889994936588E-2</v>
      </c>
    </row>
    <row r="10" spans="1:20" ht="12.75" thickBot="1">
      <c r="A10" s="560" t="s">
        <v>287</v>
      </c>
      <c r="B10" s="73">
        <v>2420</v>
      </c>
      <c r="C10" s="73">
        <v>2577</v>
      </c>
      <c r="D10" s="69">
        <f t="shared" si="0"/>
        <v>157</v>
      </c>
      <c r="E10" s="566">
        <f t="shared" si="1"/>
        <v>6.4876033057851279E-2</v>
      </c>
    </row>
    <row r="11" spans="1:20" ht="12.75" thickBot="1">
      <c r="A11" s="560" t="s">
        <v>288</v>
      </c>
      <c r="B11" s="73">
        <v>633445</v>
      </c>
      <c r="C11" s="73">
        <v>620513</v>
      </c>
      <c r="D11" s="69">
        <f t="shared" si="0"/>
        <v>-12932</v>
      </c>
      <c r="E11" s="566">
        <f t="shared" si="1"/>
        <v>-2.0415347820252783E-2</v>
      </c>
    </row>
    <row r="12" spans="1:20" ht="12.75" thickBot="1">
      <c r="A12" s="560" t="s">
        <v>289</v>
      </c>
      <c r="B12" s="73">
        <v>89547</v>
      </c>
      <c r="C12" s="73">
        <v>93255</v>
      </c>
      <c r="D12" s="69">
        <f t="shared" si="0"/>
        <v>3708</v>
      </c>
      <c r="E12" s="566">
        <f t="shared" si="1"/>
        <v>4.1408422392710031E-2</v>
      </c>
    </row>
    <row r="13" spans="1:20" ht="12.75" thickBot="1">
      <c r="A13" s="563" t="s">
        <v>53</v>
      </c>
      <c r="B13" s="564">
        <f>SUM(B5:B12)</f>
        <v>1820785</v>
      </c>
      <c r="C13" s="564">
        <f>SUM(C5:C12)</f>
        <v>1826575</v>
      </c>
      <c r="D13" s="565">
        <f t="shared" si="0"/>
        <v>5790</v>
      </c>
      <c r="E13" s="568">
        <f>C13/B13-1</f>
        <v>3.1799471107241128E-3</v>
      </c>
    </row>
  </sheetData>
  <mergeCells count="1">
    <mergeCell ref="H1:I1"/>
  </mergeCells>
  <hyperlinks>
    <hyperlink ref="H1:I1" location="Index!A1" display="Regresar al Índice" xr:uid="{00000000-0004-0000-0A00-000000000000}"/>
  </hyperlink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dimension ref="A1:T13"/>
  <sheetViews>
    <sheetView zoomScale="106" zoomScaleNormal="106" workbookViewId="0">
      <selection activeCell="B19" sqref="B19"/>
    </sheetView>
  </sheetViews>
  <sheetFormatPr baseColWidth="10" defaultColWidth="11.42578125" defaultRowHeight="12"/>
  <cols>
    <col min="1" max="1" width="27.85546875" style="61" customWidth="1"/>
    <col min="2" max="2" width="16.7109375" style="61" customWidth="1"/>
    <col min="3" max="3" width="14.140625" style="61" customWidth="1"/>
    <col min="4" max="4" width="11.85546875" style="61" customWidth="1"/>
    <col min="5" max="5" width="11.42578125" style="61" customWidth="1"/>
    <col min="6" max="16384" width="11.42578125" style="61"/>
  </cols>
  <sheetData>
    <row r="1" spans="1:20" ht="15">
      <c r="A1" t="s">
        <v>1772</v>
      </c>
      <c r="G1" s="62"/>
      <c r="H1" s="688" t="s">
        <v>38</v>
      </c>
      <c r="I1" s="688"/>
      <c r="J1" s="62"/>
      <c r="K1" s="62"/>
      <c r="L1" s="62"/>
      <c r="M1" s="62"/>
      <c r="N1" s="62"/>
      <c r="O1" s="62"/>
      <c r="P1" s="62"/>
      <c r="Q1" s="62"/>
      <c r="R1" s="62"/>
      <c r="S1" s="62"/>
      <c r="T1" s="62"/>
    </row>
    <row r="2" spans="1:20">
      <c r="A2" s="61" t="s">
        <v>279</v>
      </c>
    </row>
    <row r="3" spans="1:20">
      <c r="A3" s="64"/>
      <c r="B3" s="64"/>
      <c r="C3" s="64"/>
      <c r="D3" s="64"/>
      <c r="E3" s="64"/>
    </row>
    <row r="4" spans="1:20" ht="50.25" customHeight="1" thickBot="1">
      <c r="A4" s="65" t="s">
        <v>280</v>
      </c>
      <c r="B4" s="66" t="s">
        <v>588</v>
      </c>
      <c r="C4" s="2" t="s">
        <v>1026</v>
      </c>
      <c r="D4" s="65" t="s">
        <v>34</v>
      </c>
      <c r="E4" s="65" t="s">
        <v>291</v>
      </c>
    </row>
    <row r="5" spans="1:20" ht="24.75" thickBot="1">
      <c r="A5" s="67" t="s">
        <v>282</v>
      </c>
      <c r="B5" s="68">
        <v>111767</v>
      </c>
      <c r="C5" s="69">
        <v>108146</v>
      </c>
      <c r="D5" s="68">
        <f>C5-B5</f>
        <v>-3621</v>
      </c>
      <c r="E5" s="70">
        <f>C5/B5-1</f>
        <v>-3.23977560460601E-2</v>
      </c>
    </row>
    <row r="6" spans="1:20" ht="12.75" thickBot="1">
      <c r="A6" s="71" t="s">
        <v>283</v>
      </c>
      <c r="B6" s="72">
        <v>366999</v>
      </c>
      <c r="C6" s="73">
        <v>382052</v>
      </c>
      <c r="D6" s="68">
        <f t="shared" ref="D6:D13" si="0">C6-B6</f>
        <v>15053</v>
      </c>
      <c r="E6" s="70">
        <f t="shared" ref="E6:E13" si="1">C6/B6-1</f>
        <v>4.1016460535314714E-2</v>
      </c>
    </row>
    <row r="7" spans="1:20" ht="12.75" thickBot="1">
      <c r="A7" s="71" t="s">
        <v>284</v>
      </c>
      <c r="B7" s="72">
        <v>133149</v>
      </c>
      <c r="C7" s="73">
        <v>137423</v>
      </c>
      <c r="D7" s="68">
        <f t="shared" si="0"/>
        <v>4274</v>
      </c>
      <c r="E7" s="70">
        <f t="shared" si="1"/>
        <v>3.2099377389240624E-2</v>
      </c>
    </row>
    <row r="8" spans="1:20" ht="24.75" thickBot="1">
      <c r="A8" s="74" t="s">
        <v>285</v>
      </c>
      <c r="B8" s="72">
        <v>9984</v>
      </c>
      <c r="C8" s="73">
        <v>9603</v>
      </c>
      <c r="D8" s="68">
        <f t="shared" si="0"/>
        <v>-381</v>
      </c>
      <c r="E8" s="70">
        <f t="shared" si="1"/>
        <v>-3.8161057692307709E-2</v>
      </c>
    </row>
    <row r="9" spans="1:20" ht="12.75" thickBot="1">
      <c r="A9" s="71" t="s">
        <v>286</v>
      </c>
      <c r="B9" s="72">
        <v>452541</v>
      </c>
      <c r="C9" s="73">
        <v>473006</v>
      </c>
      <c r="D9" s="68">
        <f t="shared" si="0"/>
        <v>20465</v>
      </c>
      <c r="E9" s="70">
        <f t="shared" si="1"/>
        <v>4.5222421835811488E-2</v>
      </c>
    </row>
    <row r="10" spans="1:20" ht="12.75" thickBot="1">
      <c r="A10" s="71" t="s">
        <v>287</v>
      </c>
      <c r="B10" s="72">
        <v>2738</v>
      </c>
      <c r="C10" s="73">
        <v>2577</v>
      </c>
      <c r="D10" s="68">
        <f t="shared" si="0"/>
        <v>-161</v>
      </c>
      <c r="E10" s="70">
        <f t="shared" si="1"/>
        <v>-5.8802045288531724E-2</v>
      </c>
    </row>
    <row r="11" spans="1:20" ht="12.75" thickBot="1">
      <c r="A11" s="71" t="s">
        <v>288</v>
      </c>
      <c r="B11" s="72">
        <v>614772</v>
      </c>
      <c r="C11" s="73">
        <v>620513</v>
      </c>
      <c r="D11" s="68">
        <f t="shared" si="0"/>
        <v>5741</v>
      </c>
      <c r="E11" s="70">
        <f t="shared" si="1"/>
        <v>9.3384213985021614E-3</v>
      </c>
    </row>
    <row r="12" spans="1:20" ht="12.75" thickBot="1">
      <c r="A12" s="71" t="s">
        <v>289</v>
      </c>
      <c r="B12" s="72">
        <v>88417</v>
      </c>
      <c r="C12" s="73">
        <v>93255</v>
      </c>
      <c r="D12" s="68">
        <f t="shared" si="0"/>
        <v>4838</v>
      </c>
      <c r="E12" s="70">
        <f t="shared" si="1"/>
        <v>5.4717984098080708E-2</v>
      </c>
    </row>
    <row r="13" spans="1:20" ht="12.75" thickBot="1">
      <c r="A13" s="75" t="s">
        <v>53</v>
      </c>
      <c r="B13" s="76">
        <f>SUM(B5:B12)</f>
        <v>1780367</v>
      </c>
      <c r="C13" s="76">
        <f>SUM(C5:C12)</f>
        <v>1826575</v>
      </c>
      <c r="D13" s="77">
        <f t="shared" si="0"/>
        <v>46208</v>
      </c>
      <c r="E13" s="78">
        <f t="shared" si="1"/>
        <v>2.5954199330812111E-2</v>
      </c>
    </row>
  </sheetData>
  <mergeCells count="1">
    <mergeCell ref="H1:I1"/>
  </mergeCells>
  <hyperlinks>
    <hyperlink ref="H1:I1" location="Index!A1" display="Regresar al Índice" xr:uid="{00000000-0004-0000-0B00-000000000000}"/>
  </hyperlink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1"/>
  <dimension ref="A1:P13"/>
  <sheetViews>
    <sheetView zoomScale="106" zoomScaleNormal="106" workbookViewId="0">
      <selection activeCell="B19" sqref="B19"/>
    </sheetView>
  </sheetViews>
  <sheetFormatPr baseColWidth="10" defaultColWidth="11.42578125" defaultRowHeight="12"/>
  <cols>
    <col min="1" max="1" width="27.85546875" style="61" customWidth="1"/>
    <col min="2" max="2" width="16.7109375" style="61" customWidth="1"/>
    <col min="3" max="3" width="14.140625" style="61" customWidth="1"/>
    <col min="4" max="4" width="11.85546875" style="61" customWidth="1"/>
    <col min="5" max="16384" width="11.42578125" style="61"/>
  </cols>
  <sheetData>
    <row r="1" spans="1:16" ht="15">
      <c r="A1" t="s">
        <v>1774</v>
      </c>
      <c r="H1" s="688" t="s">
        <v>38</v>
      </c>
      <c r="I1" s="688"/>
      <c r="O1" s="165" t="s">
        <v>278</v>
      </c>
      <c r="P1" s="165"/>
    </row>
    <row r="2" spans="1:16">
      <c r="A2" s="61" t="s">
        <v>279</v>
      </c>
    </row>
    <row r="3" spans="1:16">
      <c r="A3" s="64"/>
      <c r="B3" s="64"/>
      <c r="C3" s="64"/>
      <c r="D3" s="64"/>
      <c r="E3" s="64"/>
    </row>
    <row r="4" spans="1:16" ht="56.25" customHeight="1" thickBot="1">
      <c r="A4" s="65" t="s">
        <v>280</v>
      </c>
      <c r="B4" s="66" t="s">
        <v>1027</v>
      </c>
      <c r="C4" s="2" t="s">
        <v>1026</v>
      </c>
      <c r="D4" s="65" t="s">
        <v>34</v>
      </c>
      <c r="E4" s="65" t="s">
        <v>291</v>
      </c>
    </row>
    <row r="5" spans="1:16" ht="24.75" thickBot="1">
      <c r="A5" s="67" t="s">
        <v>282</v>
      </c>
      <c r="B5" s="68">
        <v>96061</v>
      </c>
      <c r="C5" s="69">
        <v>108146</v>
      </c>
      <c r="D5" s="68">
        <f>C5-B5</f>
        <v>12085</v>
      </c>
      <c r="E5" s="70">
        <f>C5/B5-1</f>
        <v>0.12580547776933404</v>
      </c>
    </row>
    <row r="6" spans="1:16" ht="12.75" thickBot="1">
      <c r="A6" s="71" t="s">
        <v>283</v>
      </c>
      <c r="B6" s="72">
        <v>357820</v>
      </c>
      <c r="C6" s="73">
        <v>382052</v>
      </c>
      <c r="D6" s="68">
        <f t="shared" ref="D6:D13" si="0">C6-B6</f>
        <v>24232</v>
      </c>
      <c r="E6" s="70">
        <f t="shared" ref="E6:E13" si="1">C6/B6-1</f>
        <v>6.7721200603655385E-2</v>
      </c>
    </row>
    <row r="7" spans="1:16" ht="12.75" thickBot="1">
      <c r="A7" s="71" t="s">
        <v>284</v>
      </c>
      <c r="B7" s="72">
        <v>138201</v>
      </c>
      <c r="C7" s="73">
        <v>137423</v>
      </c>
      <c r="D7" s="68">
        <f t="shared" si="0"/>
        <v>-778</v>
      </c>
      <c r="E7" s="70">
        <f t="shared" si="1"/>
        <v>-5.6294816969486572E-3</v>
      </c>
    </row>
    <row r="8" spans="1:16" ht="24.75" thickBot="1">
      <c r="A8" s="74" t="s">
        <v>285</v>
      </c>
      <c r="B8" s="72">
        <v>9829</v>
      </c>
      <c r="C8" s="73">
        <v>9603</v>
      </c>
      <c r="D8" s="68">
        <f t="shared" si="0"/>
        <v>-226</v>
      </c>
      <c r="E8" s="70">
        <f t="shared" si="1"/>
        <v>-2.2993183436768705E-2</v>
      </c>
    </row>
    <row r="9" spans="1:16" ht="12.75" thickBot="1">
      <c r="A9" s="71" t="s">
        <v>286</v>
      </c>
      <c r="B9" s="72">
        <v>440830</v>
      </c>
      <c r="C9" s="73">
        <v>473006</v>
      </c>
      <c r="D9" s="68">
        <f t="shared" si="0"/>
        <v>32176</v>
      </c>
      <c r="E9" s="70">
        <f t="shared" si="1"/>
        <v>7.298958782297027E-2</v>
      </c>
    </row>
    <row r="10" spans="1:16" ht="12.75" thickBot="1">
      <c r="A10" s="71" t="s">
        <v>287</v>
      </c>
      <c r="B10" s="72">
        <v>2588</v>
      </c>
      <c r="C10" s="73">
        <v>2577</v>
      </c>
      <c r="D10" s="68">
        <f t="shared" si="0"/>
        <v>-11</v>
      </c>
      <c r="E10" s="70">
        <f t="shared" si="1"/>
        <v>-4.2503863987635171E-3</v>
      </c>
    </row>
    <row r="11" spans="1:16" ht="12.75" thickBot="1">
      <c r="A11" s="71" t="s">
        <v>288</v>
      </c>
      <c r="B11" s="72">
        <v>609696</v>
      </c>
      <c r="C11" s="73">
        <v>620513</v>
      </c>
      <c r="D11" s="68">
        <f t="shared" si="0"/>
        <v>10817</v>
      </c>
      <c r="E11" s="70">
        <f t="shared" si="1"/>
        <v>1.7741628614916349E-2</v>
      </c>
    </row>
    <row r="12" spans="1:16" ht="12.75" thickBot="1">
      <c r="A12" s="71" t="s">
        <v>289</v>
      </c>
      <c r="B12" s="72">
        <v>87610</v>
      </c>
      <c r="C12" s="73">
        <v>93255</v>
      </c>
      <c r="D12" s="68">
        <f t="shared" si="0"/>
        <v>5645</v>
      </c>
      <c r="E12" s="70">
        <f t="shared" si="1"/>
        <v>6.4433283871704106E-2</v>
      </c>
    </row>
    <row r="13" spans="1:16" ht="12.75" thickBot="1">
      <c r="A13" s="75" t="s">
        <v>53</v>
      </c>
      <c r="B13" s="76">
        <f>SUM(B5:B12)</f>
        <v>1742635</v>
      </c>
      <c r="C13" s="76">
        <f>SUM(C5:C12)</f>
        <v>1826575</v>
      </c>
      <c r="D13" s="77">
        <f t="shared" si="0"/>
        <v>83940</v>
      </c>
      <c r="E13" s="78">
        <f t="shared" si="1"/>
        <v>4.8168434583260478E-2</v>
      </c>
    </row>
  </sheetData>
  <mergeCells count="2">
    <mergeCell ref="H1:I1"/>
    <mergeCell ref="O1:P1"/>
  </mergeCells>
  <hyperlinks>
    <hyperlink ref="H1:I1" location="Index!A1" display="Regresar al Índice" xr:uid="{00000000-0004-0000-0C00-000000000000}"/>
    <hyperlink ref="O1:P1" location="Index!B2" display="Regresar al índice" xr:uid="{00000000-0004-0000-0C00-000001000000}"/>
  </hyperlinks>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dimension ref="A1:P14"/>
  <sheetViews>
    <sheetView zoomScale="106" zoomScaleNormal="106" workbookViewId="0">
      <selection activeCell="B19" sqref="B19"/>
    </sheetView>
  </sheetViews>
  <sheetFormatPr baseColWidth="10" defaultColWidth="11.42578125" defaultRowHeight="12"/>
  <cols>
    <col min="1" max="1" width="15.28515625" style="61" customWidth="1"/>
    <col min="2" max="2" width="9.28515625" style="61" bestFit="1" customWidth="1"/>
    <col min="3" max="3" width="8.42578125" style="61" bestFit="1" customWidth="1"/>
    <col min="4" max="5" width="9.28515625" style="61" bestFit="1" customWidth="1"/>
    <col min="6" max="6" width="8.7109375" style="61" customWidth="1"/>
    <col min="7" max="7" width="9.28515625" style="61" bestFit="1" customWidth="1"/>
    <col min="8" max="8" width="9.140625" style="61" bestFit="1" customWidth="1"/>
    <col min="9" max="9" width="8.7109375" style="61" customWidth="1"/>
    <col min="10" max="10" width="7.42578125" style="61" customWidth="1"/>
    <col min="11" max="16384" width="11.42578125" style="61"/>
  </cols>
  <sheetData>
    <row r="1" spans="1:16" ht="15">
      <c r="A1" t="s">
        <v>1776</v>
      </c>
      <c r="B1" s="222"/>
      <c r="C1" s="222"/>
      <c r="D1" s="222"/>
      <c r="E1" s="222"/>
      <c r="F1" s="222"/>
      <c r="G1" s="222"/>
      <c r="H1" s="688" t="s">
        <v>38</v>
      </c>
      <c r="I1" s="688"/>
      <c r="J1" s="220"/>
      <c r="K1" s="220"/>
      <c r="O1" s="165"/>
      <c r="P1" s="165"/>
    </row>
    <row r="2" spans="1:16">
      <c r="A2" s="61" t="s">
        <v>279</v>
      </c>
    </row>
    <row r="4" spans="1:16" ht="27.75" customHeight="1">
      <c r="A4" s="554" t="s">
        <v>280</v>
      </c>
      <c r="B4" s="555" t="s">
        <v>959</v>
      </c>
      <c r="C4" s="555"/>
      <c r="D4" s="555"/>
      <c r="E4" s="555" t="s">
        <v>1026</v>
      </c>
      <c r="F4" s="555"/>
      <c r="G4" s="555"/>
      <c r="H4" s="556" t="s">
        <v>34</v>
      </c>
      <c r="I4" s="556"/>
      <c r="J4" s="556"/>
    </row>
    <row r="5" spans="1:16" ht="24.75" customHeight="1" thickBot="1">
      <c r="A5" s="557"/>
      <c r="B5" s="2" t="s">
        <v>292</v>
      </c>
      <c r="C5" s="2" t="s">
        <v>293</v>
      </c>
      <c r="D5" s="2" t="s">
        <v>53</v>
      </c>
      <c r="E5" s="2" t="s">
        <v>292</v>
      </c>
      <c r="F5" s="2" t="s">
        <v>293</v>
      </c>
      <c r="G5" s="2" t="s">
        <v>53</v>
      </c>
      <c r="H5" s="558" t="s">
        <v>292</v>
      </c>
      <c r="I5" s="558" t="s">
        <v>293</v>
      </c>
      <c r="J5" s="558" t="s">
        <v>53</v>
      </c>
    </row>
    <row r="6" spans="1:16" ht="48.75" thickBot="1">
      <c r="A6" s="559" t="s">
        <v>282</v>
      </c>
      <c r="B6" s="69">
        <v>74063</v>
      </c>
      <c r="C6" s="69">
        <v>33776</v>
      </c>
      <c r="D6" s="69">
        <v>107839</v>
      </c>
      <c r="E6" s="69">
        <v>75473</v>
      </c>
      <c r="F6" s="69">
        <v>32673</v>
      </c>
      <c r="G6" s="69">
        <v>108146</v>
      </c>
      <c r="H6" s="69">
        <f>E6-B6</f>
        <v>1410</v>
      </c>
      <c r="I6" s="69">
        <f>F6-C6</f>
        <v>-1103</v>
      </c>
      <c r="J6" s="69">
        <f>SUM(H6:I6)</f>
        <v>307</v>
      </c>
    </row>
    <row r="7" spans="1:16" ht="12.75" thickBot="1">
      <c r="A7" s="560" t="s">
        <v>283</v>
      </c>
      <c r="B7" s="73">
        <v>216278</v>
      </c>
      <c r="C7" s="73">
        <v>156113</v>
      </c>
      <c r="D7" s="69">
        <v>372391</v>
      </c>
      <c r="E7" s="73">
        <v>222863</v>
      </c>
      <c r="F7" s="73">
        <v>159189</v>
      </c>
      <c r="G7" s="69">
        <v>382052</v>
      </c>
      <c r="H7" s="69">
        <f t="shared" ref="H7:I14" si="0">E7-B7</f>
        <v>6585</v>
      </c>
      <c r="I7" s="69">
        <f t="shared" si="0"/>
        <v>3076</v>
      </c>
      <c r="J7" s="69">
        <f t="shared" ref="J7:J13" si="1">SUM(H7:I7)</f>
        <v>9661</v>
      </c>
    </row>
    <row r="8" spans="1:16" ht="12.75" thickBot="1">
      <c r="A8" s="560" t="s">
        <v>284</v>
      </c>
      <c r="B8" s="73">
        <v>120017</v>
      </c>
      <c r="C8" s="73">
        <v>20908</v>
      </c>
      <c r="D8" s="69">
        <v>140925</v>
      </c>
      <c r="E8" s="73">
        <v>116789</v>
      </c>
      <c r="F8" s="73">
        <v>20634</v>
      </c>
      <c r="G8" s="69">
        <v>137423</v>
      </c>
      <c r="H8" s="69">
        <f t="shared" si="0"/>
        <v>-3228</v>
      </c>
      <c r="I8" s="69">
        <f t="shared" si="0"/>
        <v>-274</v>
      </c>
      <c r="J8" s="69">
        <f t="shared" si="1"/>
        <v>-3502</v>
      </c>
    </row>
    <row r="9" spans="1:16" ht="36.75" thickBot="1">
      <c r="A9" s="561" t="s">
        <v>285</v>
      </c>
      <c r="B9" s="69">
        <v>7619</v>
      </c>
      <c r="C9" s="69">
        <v>2484</v>
      </c>
      <c r="D9" s="69">
        <v>10103</v>
      </c>
      <c r="E9" s="69">
        <v>7286</v>
      </c>
      <c r="F9" s="69">
        <v>2317</v>
      </c>
      <c r="G9" s="69">
        <v>9603</v>
      </c>
      <c r="H9" s="69">
        <f t="shared" si="0"/>
        <v>-333</v>
      </c>
      <c r="I9" s="69">
        <f t="shared" si="0"/>
        <v>-167</v>
      </c>
      <c r="J9" s="69">
        <f t="shared" si="1"/>
        <v>-500</v>
      </c>
    </row>
    <row r="10" spans="1:16" ht="24.75" thickBot="1">
      <c r="A10" s="561" t="s">
        <v>286</v>
      </c>
      <c r="B10" s="562">
        <v>281038</v>
      </c>
      <c r="C10" s="562">
        <v>183077</v>
      </c>
      <c r="D10" s="562">
        <v>464115</v>
      </c>
      <c r="E10" s="562">
        <v>285123</v>
      </c>
      <c r="F10" s="562">
        <v>187883</v>
      </c>
      <c r="G10" s="562">
        <v>473006</v>
      </c>
      <c r="H10" s="69">
        <f t="shared" si="0"/>
        <v>4085</v>
      </c>
      <c r="I10" s="69">
        <f t="shared" si="0"/>
        <v>4806</v>
      </c>
      <c r="J10" s="69">
        <f t="shared" si="1"/>
        <v>8891</v>
      </c>
    </row>
    <row r="11" spans="1:16" ht="12.75" thickBot="1">
      <c r="A11" s="560" t="s">
        <v>287</v>
      </c>
      <c r="B11" s="73">
        <v>2113</v>
      </c>
      <c r="C11" s="73">
        <v>307</v>
      </c>
      <c r="D11" s="73">
        <v>2420</v>
      </c>
      <c r="E11" s="73">
        <v>2258</v>
      </c>
      <c r="F11" s="73">
        <v>319</v>
      </c>
      <c r="G11" s="73">
        <v>2577</v>
      </c>
      <c r="H11" s="69">
        <f t="shared" si="0"/>
        <v>145</v>
      </c>
      <c r="I11" s="69">
        <f t="shared" si="0"/>
        <v>12</v>
      </c>
      <c r="J11" s="69">
        <f t="shared" si="1"/>
        <v>157</v>
      </c>
    </row>
    <row r="12" spans="1:16" ht="12.75" thickBot="1">
      <c r="A12" s="560" t="s">
        <v>288</v>
      </c>
      <c r="B12" s="73">
        <v>326541</v>
      </c>
      <c r="C12" s="73">
        <v>306904</v>
      </c>
      <c r="D12" s="69">
        <v>633445</v>
      </c>
      <c r="E12" s="73">
        <v>319787</v>
      </c>
      <c r="F12" s="73">
        <v>300726</v>
      </c>
      <c r="G12" s="69">
        <v>620513</v>
      </c>
      <c r="H12" s="69">
        <f t="shared" si="0"/>
        <v>-6754</v>
      </c>
      <c r="I12" s="69">
        <f t="shared" si="0"/>
        <v>-6178</v>
      </c>
      <c r="J12" s="69">
        <f t="shared" si="1"/>
        <v>-12932</v>
      </c>
    </row>
    <row r="13" spans="1:16" ht="24.75" thickBot="1">
      <c r="A13" s="561" t="s">
        <v>289</v>
      </c>
      <c r="B13" s="73">
        <v>69580</v>
      </c>
      <c r="C13" s="73">
        <v>19967</v>
      </c>
      <c r="D13" s="69">
        <v>89547</v>
      </c>
      <c r="E13" s="73">
        <v>70816</v>
      </c>
      <c r="F13" s="73">
        <v>22439</v>
      </c>
      <c r="G13" s="69">
        <v>93255</v>
      </c>
      <c r="H13" s="69">
        <f t="shared" si="0"/>
        <v>1236</v>
      </c>
      <c r="I13" s="69">
        <f t="shared" si="0"/>
        <v>2472</v>
      </c>
      <c r="J13" s="69">
        <f t="shared" si="1"/>
        <v>3708</v>
      </c>
    </row>
    <row r="14" spans="1:16" ht="12.75" thickBot="1">
      <c r="A14" s="563" t="s">
        <v>53</v>
      </c>
      <c r="B14" s="564">
        <f t="shared" ref="B14:G14" si="2">SUM(B6:B13)</f>
        <v>1097249</v>
      </c>
      <c r="C14" s="564">
        <f t="shared" si="2"/>
        <v>723536</v>
      </c>
      <c r="D14" s="564">
        <f t="shared" si="2"/>
        <v>1820785</v>
      </c>
      <c r="E14" s="564">
        <f t="shared" si="2"/>
        <v>1100395</v>
      </c>
      <c r="F14" s="564">
        <f t="shared" si="2"/>
        <v>726180</v>
      </c>
      <c r="G14" s="564">
        <f t="shared" si="2"/>
        <v>1826575</v>
      </c>
      <c r="H14" s="565">
        <f>E14-B14</f>
        <v>3146</v>
      </c>
      <c r="I14" s="565">
        <f t="shared" si="0"/>
        <v>2644</v>
      </c>
      <c r="J14" s="565">
        <f>SUM(J6:J13)</f>
        <v>5790</v>
      </c>
    </row>
  </sheetData>
  <mergeCells count="6">
    <mergeCell ref="H1:I1"/>
    <mergeCell ref="O1:P1"/>
    <mergeCell ref="A4:A5"/>
    <mergeCell ref="B4:D4"/>
    <mergeCell ref="E4:G4"/>
    <mergeCell ref="H4:J4"/>
  </mergeCells>
  <hyperlinks>
    <hyperlink ref="H1:I1" location="Index!A1" display="Regresar al Índice" xr:uid="{00000000-0004-0000-0D00-000000000000}"/>
  </hyperlink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dimension ref="A1:I23"/>
  <sheetViews>
    <sheetView zoomScale="106" zoomScaleNormal="106" workbookViewId="0">
      <selection activeCell="B19" sqref="B19"/>
    </sheetView>
  </sheetViews>
  <sheetFormatPr baseColWidth="10" defaultColWidth="10.85546875" defaultRowHeight="12"/>
  <cols>
    <col min="1" max="1" width="24.5703125" style="173" bestFit="1" customWidth="1"/>
    <col min="2" max="3" width="11.42578125" style="173" bestFit="1" customWidth="1"/>
    <col min="4" max="5" width="11" style="173" bestFit="1" customWidth="1"/>
    <col min="6" max="7" width="10.85546875" style="173"/>
    <col min="8" max="13" width="10.85546875" style="173" customWidth="1"/>
    <col min="14" max="16384" width="10.85546875" style="173"/>
  </cols>
  <sheetData>
    <row r="1" spans="1:9" ht="15">
      <c r="A1" t="s">
        <v>1778</v>
      </c>
      <c r="H1" s="688" t="s">
        <v>38</v>
      </c>
      <c r="I1" s="688"/>
    </row>
    <row r="2" spans="1:9">
      <c r="A2" s="61" t="s">
        <v>279</v>
      </c>
    </row>
    <row r="4" spans="1:9" ht="31.5" customHeight="1" thickBot="1">
      <c r="A4" s="175" t="s">
        <v>294</v>
      </c>
      <c r="B4" s="176" t="s">
        <v>959</v>
      </c>
      <c r="C4" s="176" t="s">
        <v>1026</v>
      </c>
      <c r="D4" s="547" t="s">
        <v>34</v>
      </c>
      <c r="E4" s="547" t="s">
        <v>281</v>
      </c>
    </row>
    <row r="5" spans="1:9" ht="12.75" thickBot="1">
      <c r="A5" s="178" t="s">
        <v>295</v>
      </c>
      <c r="B5" s="179">
        <v>49860</v>
      </c>
      <c r="C5" s="179">
        <v>51756</v>
      </c>
      <c r="D5" s="179">
        <f>C5-B5</f>
        <v>1896</v>
      </c>
      <c r="E5" s="548">
        <f>C5/B5-1</f>
        <v>3.8026474127557108E-2</v>
      </c>
    </row>
    <row r="6" spans="1:9" ht="12.75" thickBot="1">
      <c r="A6" s="182" t="s">
        <v>296</v>
      </c>
      <c r="B6" s="183">
        <v>223061</v>
      </c>
      <c r="C6" s="183">
        <v>226025</v>
      </c>
      <c r="D6" s="179">
        <f t="shared" ref="D6:D19" si="0">C6-B6</f>
        <v>2964</v>
      </c>
      <c r="E6" s="548">
        <f t="shared" ref="E6:E18" si="1">C6/B6-1</f>
        <v>1.3287845028938206E-2</v>
      </c>
    </row>
    <row r="7" spans="1:9" ht="12.75" thickBot="1">
      <c r="A7" s="182" t="s">
        <v>297</v>
      </c>
      <c r="B7" s="183">
        <v>296853</v>
      </c>
      <c r="C7" s="183">
        <v>296857</v>
      </c>
      <c r="D7" s="179">
        <f t="shared" si="0"/>
        <v>4</v>
      </c>
      <c r="E7" s="548">
        <f t="shared" si="1"/>
        <v>1.3474682755365563E-5</v>
      </c>
    </row>
    <row r="8" spans="1:9" ht="12.75" thickBot="1">
      <c r="A8" s="184" t="s">
        <v>298</v>
      </c>
      <c r="B8" s="183">
        <v>277956</v>
      </c>
      <c r="C8" s="183">
        <v>278084</v>
      </c>
      <c r="D8" s="179">
        <f t="shared" si="0"/>
        <v>128</v>
      </c>
      <c r="E8" s="548">
        <f t="shared" si="1"/>
        <v>4.6050454028701004E-4</v>
      </c>
    </row>
    <row r="9" spans="1:9" ht="12.75" thickBot="1">
      <c r="A9" s="182" t="s">
        <v>299</v>
      </c>
      <c r="B9" s="183">
        <v>250000</v>
      </c>
      <c r="C9" s="183">
        <v>250199</v>
      </c>
      <c r="D9" s="179">
        <f t="shared" si="0"/>
        <v>199</v>
      </c>
      <c r="E9" s="548">
        <f t="shared" si="1"/>
        <v>7.9600000000001891E-4</v>
      </c>
    </row>
    <row r="10" spans="1:9" ht="12.75" thickBot="1">
      <c r="A10" s="182" t="s">
        <v>300</v>
      </c>
      <c r="B10" s="183">
        <v>216503</v>
      </c>
      <c r="C10" s="183">
        <v>217033</v>
      </c>
      <c r="D10" s="179">
        <f t="shared" si="0"/>
        <v>530</v>
      </c>
      <c r="E10" s="548">
        <f t="shared" si="1"/>
        <v>2.4480030299811606E-3</v>
      </c>
    </row>
    <row r="11" spans="1:9" ht="12.75" thickBot="1">
      <c r="A11" s="182" t="s">
        <v>301</v>
      </c>
      <c r="B11" s="183">
        <v>192538</v>
      </c>
      <c r="C11" s="183">
        <v>192730</v>
      </c>
      <c r="D11" s="179">
        <f t="shared" si="0"/>
        <v>192</v>
      </c>
      <c r="E11" s="548">
        <f t="shared" si="1"/>
        <v>9.9720574639805548E-4</v>
      </c>
    </row>
    <row r="12" spans="1:9" ht="12.75" thickBot="1">
      <c r="A12" s="182" t="s">
        <v>302</v>
      </c>
      <c r="B12" s="183">
        <v>146848</v>
      </c>
      <c r="C12" s="183">
        <v>147008</v>
      </c>
      <c r="D12" s="179">
        <f t="shared" si="0"/>
        <v>160</v>
      </c>
      <c r="E12" s="548">
        <f t="shared" si="1"/>
        <v>1.0895619960775704E-3</v>
      </c>
    </row>
    <row r="13" spans="1:9" ht="12.75" thickBot="1">
      <c r="A13" s="185" t="s">
        <v>303</v>
      </c>
      <c r="B13" s="186">
        <v>101377</v>
      </c>
      <c r="C13" s="186">
        <v>101487</v>
      </c>
      <c r="D13" s="179">
        <f t="shared" si="0"/>
        <v>110</v>
      </c>
      <c r="E13" s="548">
        <f t="shared" si="1"/>
        <v>1.0850587411346257E-3</v>
      </c>
    </row>
    <row r="14" spans="1:9" ht="12.75" thickBot="1">
      <c r="A14" s="187" t="s">
        <v>304</v>
      </c>
      <c r="B14" s="188">
        <v>41968</v>
      </c>
      <c r="C14" s="188">
        <v>41882</v>
      </c>
      <c r="D14" s="179">
        <f t="shared" si="0"/>
        <v>-86</v>
      </c>
      <c r="E14" s="548">
        <f t="shared" si="1"/>
        <v>-2.049180327868827E-3</v>
      </c>
    </row>
    <row r="15" spans="1:9" ht="12.75" thickBot="1">
      <c r="A15" s="187" t="s">
        <v>305</v>
      </c>
      <c r="B15" s="188">
        <v>14459</v>
      </c>
      <c r="C15" s="188">
        <v>14382</v>
      </c>
      <c r="D15" s="179">
        <f t="shared" si="0"/>
        <v>-77</v>
      </c>
      <c r="E15" s="548">
        <f t="shared" si="1"/>
        <v>-5.3254028632685468E-3</v>
      </c>
    </row>
    <row r="16" spans="1:9" ht="12.75" thickBot="1">
      <c r="A16" s="187" t="s">
        <v>306</v>
      </c>
      <c r="B16" s="188">
        <v>5448</v>
      </c>
      <c r="C16" s="188">
        <v>5371</v>
      </c>
      <c r="D16" s="179">
        <f t="shared" si="0"/>
        <v>-77</v>
      </c>
      <c r="E16" s="548">
        <f t="shared" si="1"/>
        <v>-1.4133627019089601E-2</v>
      </c>
    </row>
    <row r="17" spans="1:5" ht="12.75" thickBot="1">
      <c r="A17" s="187" t="s">
        <v>307</v>
      </c>
      <c r="B17" s="188">
        <v>3860</v>
      </c>
      <c r="C17" s="188">
        <v>3709</v>
      </c>
      <c r="D17" s="179">
        <f t="shared" si="0"/>
        <v>-151</v>
      </c>
      <c r="E17" s="548">
        <f t="shared" si="1"/>
        <v>-3.9119170984455942E-2</v>
      </c>
    </row>
    <row r="18" spans="1:5" ht="12.75" thickBot="1">
      <c r="A18" s="187" t="s">
        <v>308</v>
      </c>
      <c r="B18" s="188">
        <v>54</v>
      </c>
      <c r="C18" s="188">
        <v>52</v>
      </c>
      <c r="D18" s="179">
        <f t="shared" si="0"/>
        <v>-2</v>
      </c>
      <c r="E18" s="548">
        <f t="shared" si="1"/>
        <v>-3.703703703703709E-2</v>
      </c>
    </row>
    <row r="19" spans="1:5" ht="12.75" thickBot="1">
      <c r="A19" s="549" t="s">
        <v>53</v>
      </c>
      <c r="B19" s="550">
        <f>SUM(B5:B18)</f>
        <v>1820785</v>
      </c>
      <c r="C19" s="550">
        <f>SUM(C5:C18)</f>
        <v>1826575</v>
      </c>
      <c r="D19" s="551">
        <f t="shared" si="0"/>
        <v>5790</v>
      </c>
      <c r="E19" s="552">
        <f>C19/B19-1</f>
        <v>3.1799471107241128E-3</v>
      </c>
    </row>
    <row r="22" spans="1:5" s="553" customFormat="1"/>
    <row r="23" spans="1:5" s="553" customFormat="1"/>
  </sheetData>
  <mergeCells count="1">
    <mergeCell ref="H1:I1"/>
  </mergeCells>
  <hyperlinks>
    <hyperlink ref="H1:I1" location="Index!A1" display="Regresar al Índice" xr:uid="{00000000-0004-0000-0E00-000000000000}"/>
  </hyperlinks>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dimension ref="A1:J14"/>
  <sheetViews>
    <sheetView zoomScale="106" zoomScaleNormal="106" workbookViewId="0">
      <selection activeCell="B19" sqref="B19"/>
    </sheetView>
  </sheetViews>
  <sheetFormatPr baseColWidth="10" defaultColWidth="11.42578125" defaultRowHeight="12"/>
  <cols>
    <col min="1" max="1" width="32.42578125" style="61" customWidth="1"/>
    <col min="2" max="2" width="13.7109375" style="61" customWidth="1"/>
    <col min="3" max="3" width="12.85546875" style="61" customWidth="1"/>
    <col min="4" max="4" width="11.42578125" style="61" customWidth="1"/>
    <col min="5" max="6" width="10.5703125" style="61" customWidth="1"/>
    <col min="7" max="7" width="7.85546875" style="61" bestFit="1" customWidth="1"/>
    <col min="8" max="8" width="6.140625" style="61" bestFit="1" customWidth="1"/>
    <col min="9" max="9" width="7.85546875" style="61" bestFit="1" customWidth="1"/>
    <col min="10" max="10" width="6.42578125" style="61" bestFit="1" customWidth="1"/>
    <col min="11" max="16384" width="11.42578125" style="61"/>
  </cols>
  <sheetData>
    <row r="1" spans="1:10" ht="15">
      <c r="A1" t="s">
        <v>1780</v>
      </c>
      <c r="H1" s="688" t="s">
        <v>38</v>
      </c>
      <c r="I1" s="688"/>
      <c r="J1" s="63"/>
    </row>
    <row r="2" spans="1:10">
      <c r="A2" s="61" t="s">
        <v>279</v>
      </c>
    </row>
    <row r="4" spans="1:10" ht="15.75" customHeight="1">
      <c r="A4" s="542" t="s">
        <v>312</v>
      </c>
      <c r="B4" s="520">
        <v>2021</v>
      </c>
      <c r="C4" s="520">
        <v>2021</v>
      </c>
      <c r="D4" s="542" t="s">
        <v>52</v>
      </c>
      <c r="E4" s="542"/>
    </row>
    <row r="5" spans="1:10">
      <c r="A5" s="543"/>
      <c r="B5" s="523" t="s">
        <v>44</v>
      </c>
      <c r="C5" s="523" t="s">
        <v>45</v>
      </c>
      <c r="D5" s="544" t="s">
        <v>313</v>
      </c>
      <c r="E5" s="544" t="s">
        <v>314</v>
      </c>
    </row>
    <row r="6" spans="1:10" ht="24">
      <c r="A6" s="546" t="s">
        <v>282</v>
      </c>
      <c r="B6" s="529">
        <v>3506</v>
      </c>
      <c r="C6" s="529">
        <v>3619</v>
      </c>
      <c r="D6" s="529">
        <f>C6-B6</f>
        <v>113</v>
      </c>
      <c r="E6" s="539">
        <f>C6/B6-1</f>
        <v>3.2230462065031329E-2</v>
      </c>
    </row>
    <row r="7" spans="1:10" ht="15.75" customHeight="1">
      <c r="A7" s="545" t="s">
        <v>283</v>
      </c>
      <c r="B7" s="525">
        <v>30512</v>
      </c>
      <c r="C7" s="525">
        <v>31022</v>
      </c>
      <c r="D7" s="525">
        <f t="shared" ref="D7:D13" si="0">C7-B7</f>
        <v>510</v>
      </c>
      <c r="E7" s="538">
        <f t="shared" ref="E7:E12" si="1">C7/B7-1</f>
        <v>1.6714735186156293E-2</v>
      </c>
    </row>
    <row r="8" spans="1:10" ht="15.75" customHeight="1">
      <c r="A8" s="546" t="s">
        <v>284</v>
      </c>
      <c r="B8" s="529">
        <v>12178</v>
      </c>
      <c r="C8" s="529">
        <v>12280</v>
      </c>
      <c r="D8" s="529">
        <f t="shared" si="0"/>
        <v>102</v>
      </c>
      <c r="E8" s="539">
        <f t="shared" si="1"/>
        <v>8.3757595664313289E-3</v>
      </c>
    </row>
    <row r="9" spans="1:10" ht="15.75" customHeight="1">
      <c r="A9" s="545" t="s">
        <v>315</v>
      </c>
      <c r="B9" s="531">
        <v>168</v>
      </c>
      <c r="C9" s="531">
        <v>177</v>
      </c>
      <c r="D9" s="525">
        <f t="shared" si="0"/>
        <v>9</v>
      </c>
      <c r="E9" s="538">
        <f t="shared" si="1"/>
        <v>5.3571428571428603E-2</v>
      </c>
    </row>
    <row r="10" spans="1:10" ht="15.75" customHeight="1">
      <c r="A10" s="546" t="s">
        <v>286</v>
      </c>
      <c r="B10" s="529">
        <v>15529</v>
      </c>
      <c r="C10" s="529">
        <v>15657</v>
      </c>
      <c r="D10" s="529">
        <f t="shared" si="0"/>
        <v>128</v>
      </c>
      <c r="E10" s="539">
        <f t="shared" si="1"/>
        <v>8.2426427973469885E-3</v>
      </c>
    </row>
    <row r="11" spans="1:10" ht="15.75" customHeight="1">
      <c r="A11" s="545" t="s">
        <v>287</v>
      </c>
      <c r="B11" s="531">
        <v>127</v>
      </c>
      <c r="C11" s="531">
        <v>128</v>
      </c>
      <c r="D11" s="525">
        <f t="shared" si="0"/>
        <v>1</v>
      </c>
      <c r="E11" s="538">
        <f t="shared" si="1"/>
        <v>7.8740157480314821E-3</v>
      </c>
    </row>
    <row r="12" spans="1:10" ht="15.75" customHeight="1">
      <c r="A12" s="546" t="s">
        <v>288</v>
      </c>
      <c r="B12" s="529">
        <v>31630</v>
      </c>
      <c r="C12" s="529">
        <v>31964</v>
      </c>
      <c r="D12" s="529">
        <f t="shared" si="0"/>
        <v>334</v>
      </c>
      <c r="E12" s="539">
        <f t="shared" si="1"/>
        <v>1.0559595320897897E-2</v>
      </c>
    </row>
    <row r="13" spans="1:10" ht="15.75" customHeight="1">
      <c r="A13" s="545" t="s">
        <v>289</v>
      </c>
      <c r="B13" s="525">
        <v>6029</v>
      </c>
      <c r="C13" s="525">
        <v>6116</v>
      </c>
      <c r="D13" s="525">
        <f t="shared" si="0"/>
        <v>87</v>
      </c>
      <c r="E13" s="538">
        <f>C13/B13-1</f>
        <v>1.4430253773428436E-2</v>
      </c>
    </row>
    <row r="14" spans="1:10">
      <c r="A14" s="533" t="s">
        <v>316</v>
      </c>
      <c r="B14" s="534">
        <f>SUM(B6:B13)</f>
        <v>99679</v>
      </c>
      <c r="C14" s="534">
        <f>SUM(C6:C13)</f>
        <v>100963</v>
      </c>
      <c r="D14" s="534">
        <f>C14-B14</f>
        <v>1284</v>
      </c>
      <c r="E14" s="541">
        <f>C14/B14-1</f>
        <v>1.2881349130709596E-2</v>
      </c>
    </row>
  </sheetData>
  <mergeCells count="3">
    <mergeCell ref="H1:J1"/>
    <mergeCell ref="A4:A5"/>
    <mergeCell ref="D4:E4"/>
  </mergeCells>
  <hyperlinks>
    <hyperlink ref="H1:I1" location="Index!A1" display="Regresar al Índice" xr:uid="{00000000-0004-0000-0F00-000000000000}"/>
  </hyperlink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4"/>
  <dimension ref="A1:J14"/>
  <sheetViews>
    <sheetView zoomScale="106" zoomScaleNormal="106" workbookViewId="0">
      <selection activeCell="B19" sqref="B19"/>
    </sheetView>
  </sheetViews>
  <sheetFormatPr baseColWidth="10" defaultColWidth="11.42578125" defaultRowHeight="12"/>
  <cols>
    <col min="1" max="1" width="32.42578125" style="61" customWidth="1"/>
    <col min="2" max="2" width="13.7109375" style="61" customWidth="1"/>
    <col min="3" max="3" width="12.85546875" style="61" customWidth="1"/>
    <col min="4" max="4" width="11.42578125" style="61" customWidth="1"/>
    <col min="5" max="6" width="10.5703125" style="61" customWidth="1"/>
    <col min="7" max="7" width="7.85546875" style="61" bestFit="1" customWidth="1"/>
    <col min="8" max="8" width="6.140625" style="61" bestFit="1" customWidth="1"/>
    <col min="9" max="9" width="7.85546875" style="61" bestFit="1" customWidth="1"/>
    <col min="10" max="10" width="6.42578125" style="61" bestFit="1" customWidth="1"/>
    <col min="11" max="16384" width="11.42578125" style="61"/>
  </cols>
  <sheetData>
    <row r="1" spans="1:10" ht="15">
      <c r="A1" t="s">
        <v>1782</v>
      </c>
      <c r="H1" s="688" t="s">
        <v>38</v>
      </c>
      <c r="I1" s="688"/>
      <c r="J1" s="63"/>
    </row>
    <row r="2" spans="1:10">
      <c r="A2" s="61" t="s">
        <v>279</v>
      </c>
    </row>
    <row r="4" spans="1:10" ht="15.75" customHeight="1">
      <c r="A4" s="542" t="s">
        <v>312</v>
      </c>
      <c r="B4" s="520">
        <v>2020</v>
      </c>
      <c r="C4" s="520">
        <v>2021</v>
      </c>
      <c r="D4" s="542" t="s">
        <v>52</v>
      </c>
      <c r="E4" s="542"/>
    </row>
    <row r="5" spans="1:10">
      <c r="A5" s="543"/>
      <c r="B5" s="523" t="s">
        <v>50</v>
      </c>
      <c r="C5" s="523" t="s">
        <v>45</v>
      </c>
      <c r="D5" s="544" t="s">
        <v>313</v>
      </c>
      <c r="E5" s="544" t="s">
        <v>314</v>
      </c>
    </row>
    <row r="6" spans="1:10" ht="27" customHeight="1">
      <c r="A6" s="546" t="s">
        <v>282</v>
      </c>
      <c r="B6" s="529">
        <v>3432</v>
      </c>
      <c r="C6" s="529">
        <v>3619</v>
      </c>
      <c r="D6" s="529">
        <f>C6-B6</f>
        <v>187</v>
      </c>
      <c r="E6" s="539">
        <f>C6/B6-1</f>
        <v>5.4487179487179516E-2</v>
      </c>
    </row>
    <row r="7" spans="1:10" ht="15.75" customHeight="1">
      <c r="A7" s="524" t="s">
        <v>283</v>
      </c>
      <c r="B7" s="525">
        <v>30178</v>
      </c>
      <c r="C7" s="525">
        <v>31022</v>
      </c>
      <c r="D7" s="525">
        <f t="shared" ref="D7:D12" si="0">C7-B7</f>
        <v>844</v>
      </c>
      <c r="E7" s="538">
        <f t="shared" ref="E7:E13" si="1">C7/B7-1</f>
        <v>2.7967393465438306E-2</v>
      </c>
    </row>
    <row r="8" spans="1:10" ht="15.75" customHeight="1">
      <c r="A8" s="528" t="s">
        <v>284</v>
      </c>
      <c r="B8" s="529">
        <v>11694</v>
      </c>
      <c r="C8" s="529">
        <v>12280</v>
      </c>
      <c r="D8" s="529">
        <f t="shared" si="0"/>
        <v>586</v>
      </c>
      <c r="E8" s="539">
        <f t="shared" si="1"/>
        <v>5.0111168120403615E-2</v>
      </c>
    </row>
    <row r="9" spans="1:10" ht="15.75" customHeight="1">
      <c r="A9" s="524" t="s">
        <v>315</v>
      </c>
      <c r="B9" s="531">
        <v>161</v>
      </c>
      <c r="C9" s="531">
        <v>177</v>
      </c>
      <c r="D9" s="525">
        <f t="shared" si="0"/>
        <v>16</v>
      </c>
      <c r="E9" s="538">
        <f t="shared" si="1"/>
        <v>9.9378881987577605E-2</v>
      </c>
    </row>
    <row r="10" spans="1:10" ht="15.75" customHeight="1">
      <c r="A10" s="528" t="s">
        <v>286</v>
      </c>
      <c r="B10" s="529">
        <v>15414</v>
      </c>
      <c r="C10" s="529">
        <v>15657</v>
      </c>
      <c r="D10" s="529">
        <f t="shared" si="0"/>
        <v>243</v>
      </c>
      <c r="E10" s="539">
        <f t="shared" si="1"/>
        <v>1.5764889061891774E-2</v>
      </c>
    </row>
    <row r="11" spans="1:10" ht="15.75" customHeight="1">
      <c r="A11" s="524" t="s">
        <v>287</v>
      </c>
      <c r="B11" s="531">
        <v>127</v>
      </c>
      <c r="C11" s="531">
        <v>128</v>
      </c>
      <c r="D11" s="525">
        <f t="shared" si="0"/>
        <v>1</v>
      </c>
      <c r="E11" s="538">
        <f t="shared" si="1"/>
        <v>7.8740157480314821E-3</v>
      </c>
    </row>
    <row r="12" spans="1:10" ht="15.75" customHeight="1">
      <c r="A12" s="528" t="s">
        <v>288</v>
      </c>
      <c r="B12" s="529">
        <v>31028</v>
      </c>
      <c r="C12" s="529">
        <v>31964</v>
      </c>
      <c r="D12" s="529">
        <f t="shared" si="0"/>
        <v>936</v>
      </c>
      <c r="E12" s="539">
        <f t="shared" si="1"/>
        <v>3.0166301405182505E-2</v>
      </c>
    </row>
    <row r="13" spans="1:10" ht="15.75" customHeight="1">
      <c r="A13" s="524" t="s">
        <v>289</v>
      </c>
      <c r="B13" s="525">
        <v>6033</v>
      </c>
      <c r="C13" s="525">
        <v>6116</v>
      </c>
      <c r="D13" s="525">
        <f>C13-B13</f>
        <v>83</v>
      </c>
      <c r="E13" s="538">
        <f t="shared" si="1"/>
        <v>1.3757666169401661E-2</v>
      </c>
    </row>
    <row r="14" spans="1:10">
      <c r="A14" s="533" t="s">
        <v>316</v>
      </c>
      <c r="B14" s="534">
        <f>SUM(B6:B13)</f>
        <v>98067</v>
      </c>
      <c r="C14" s="534">
        <f>SUM(C6:C13)</f>
        <v>100963</v>
      </c>
      <c r="D14" s="534">
        <f>C14-B14</f>
        <v>2896</v>
      </c>
      <c r="E14" s="541">
        <f>C14/B14-1</f>
        <v>2.9530830962505306E-2</v>
      </c>
    </row>
  </sheetData>
  <mergeCells count="3">
    <mergeCell ref="H1:J1"/>
    <mergeCell ref="A4:A5"/>
    <mergeCell ref="D4:E4"/>
  </mergeCells>
  <hyperlinks>
    <hyperlink ref="H1:I1" location="Index!A1" display="Regresar al Índice" xr:uid="{00000000-0004-0000-1000-000000000000}"/>
  </hyperlink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dimension ref="A1:J14"/>
  <sheetViews>
    <sheetView zoomScale="106" zoomScaleNormal="106" workbookViewId="0">
      <selection activeCell="B19" sqref="B19"/>
    </sheetView>
  </sheetViews>
  <sheetFormatPr baseColWidth="10" defaultColWidth="11.42578125" defaultRowHeight="12"/>
  <cols>
    <col min="1" max="1" width="32.42578125" style="61" customWidth="1"/>
    <col min="2" max="2" width="12.140625" style="61" customWidth="1"/>
    <col min="3" max="3" width="11.85546875" style="61" customWidth="1"/>
    <col min="4" max="4" width="11.42578125" style="61" customWidth="1"/>
    <col min="5" max="6" width="10.5703125" style="61" customWidth="1"/>
    <col min="7" max="7" width="7.85546875" style="61" bestFit="1" customWidth="1"/>
    <col min="8" max="8" width="6.140625" style="61" bestFit="1" customWidth="1"/>
    <col min="9" max="9" width="7.85546875" style="61" bestFit="1" customWidth="1"/>
    <col min="10" max="10" width="6.42578125" style="61" bestFit="1" customWidth="1"/>
    <col min="11" max="16384" width="11.42578125" style="61"/>
  </cols>
  <sheetData>
    <row r="1" spans="1:10" ht="15">
      <c r="A1" t="s">
        <v>1784</v>
      </c>
      <c r="H1" s="688" t="s">
        <v>38</v>
      </c>
      <c r="I1" s="688"/>
      <c r="J1" s="63"/>
    </row>
    <row r="2" spans="1:10">
      <c r="A2" s="61" t="s">
        <v>279</v>
      </c>
    </row>
    <row r="3" spans="1:10">
      <c r="A3" s="62"/>
      <c r="B3" s="62"/>
      <c r="C3" s="62"/>
      <c r="D3" s="62"/>
      <c r="E3" s="62"/>
    </row>
    <row r="4" spans="1:10" ht="14.25" customHeight="1">
      <c r="A4" s="542" t="s">
        <v>312</v>
      </c>
      <c r="B4" s="520">
        <v>2020</v>
      </c>
      <c r="C4" s="520">
        <v>2021</v>
      </c>
      <c r="D4" s="519" t="s">
        <v>136</v>
      </c>
      <c r="E4" s="519"/>
    </row>
    <row r="5" spans="1:10">
      <c r="A5" s="543"/>
      <c r="B5" s="523" t="s">
        <v>45</v>
      </c>
      <c r="C5" s="523" t="s">
        <v>45</v>
      </c>
      <c r="D5" s="544" t="s">
        <v>313</v>
      </c>
      <c r="E5" s="544" t="s">
        <v>314</v>
      </c>
    </row>
    <row r="6" spans="1:10" ht="24">
      <c r="A6" s="545" t="s">
        <v>282</v>
      </c>
      <c r="B6" s="525">
        <v>3378</v>
      </c>
      <c r="C6" s="525">
        <v>3619</v>
      </c>
      <c r="D6" s="525">
        <f>C6-B6</f>
        <v>241</v>
      </c>
      <c r="E6" s="538">
        <f>C6/B6-1</f>
        <v>7.1343990526939072E-2</v>
      </c>
    </row>
    <row r="7" spans="1:10" ht="15.75" customHeight="1">
      <c r="A7" s="528" t="s">
        <v>283</v>
      </c>
      <c r="B7" s="529">
        <v>29901</v>
      </c>
      <c r="C7" s="529">
        <v>31022</v>
      </c>
      <c r="D7" s="529">
        <f t="shared" ref="D7:D13" si="0">C7-B7</f>
        <v>1121</v>
      </c>
      <c r="E7" s="539">
        <f t="shared" ref="E7:E13" si="1">C7/B7-1</f>
        <v>3.7490384936958554E-2</v>
      </c>
    </row>
    <row r="8" spans="1:10" ht="15.75" customHeight="1">
      <c r="A8" s="524" t="s">
        <v>284</v>
      </c>
      <c r="B8" s="525">
        <v>11763</v>
      </c>
      <c r="C8" s="525">
        <v>12280</v>
      </c>
      <c r="D8" s="525">
        <f t="shared" si="0"/>
        <v>517</v>
      </c>
      <c r="E8" s="538">
        <f t="shared" si="1"/>
        <v>4.3951372949077694E-2</v>
      </c>
    </row>
    <row r="9" spans="1:10" ht="15.75" customHeight="1">
      <c r="A9" s="528" t="s">
        <v>315</v>
      </c>
      <c r="B9" s="532">
        <v>157</v>
      </c>
      <c r="C9" s="532">
        <v>177</v>
      </c>
      <c r="D9" s="529">
        <f t="shared" si="0"/>
        <v>20</v>
      </c>
      <c r="E9" s="539">
        <f t="shared" si="1"/>
        <v>0.12738853503184711</v>
      </c>
    </row>
    <row r="10" spans="1:10" ht="15.75" customHeight="1">
      <c r="A10" s="524" t="s">
        <v>286</v>
      </c>
      <c r="B10" s="525">
        <v>15394</v>
      </c>
      <c r="C10" s="525">
        <v>15657</v>
      </c>
      <c r="D10" s="525">
        <f t="shared" si="0"/>
        <v>263</v>
      </c>
      <c r="E10" s="538">
        <f t="shared" si="1"/>
        <v>1.7084578407171591E-2</v>
      </c>
    </row>
    <row r="11" spans="1:10" ht="15.75" customHeight="1">
      <c r="A11" s="528" t="s">
        <v>287</v>
      </c>
      <c r="B11" s="532">
        <v>127</v>
      </c>
      <c r="C11" s="532">
        <v>128</v>
      </c>
      <c r="D11" s="529">
        <f t="shared" si="0"/>
        <v>1</v>
      </c>
      <c r="E11" s="539">
        <f t="shared" si="1"/>
        <v>7.8740157480314821E-3</v>
      </c>
    </row>
    <row r="12" spans="1:10" ht="15.75" customHeight="1">
      <c r="A12" s="524" t="s">
        <v>288</v>
      </c>
      <c r="B12" s="525">
        <v>30885</v>
      </c>
      <c r="C12" s="525">
        <v>31964</v>
      </c>
      <c r="D12" s="525">
        <f t="shared" si="0"/>
        <v>1079</v>
      </c>
      <c r="E12" s="538">
        <f t="shared" si="1"/>
        <v>3.4936053100210529E-2</v>
      </c>
    </row>
    <row r="13" spans="1:10" ht="15.75" customHeight="1">
      <c r="A13" s="528" t="s">
        <v>289</v>
      </c>
      <c r="B13" s="529">
        <v>6133</v>
      </c>
      <c r="C13" s="529">
        <v>6116</v>
      </c>
      <c r="D13" s="529">
        <f t="shared" si="0"/>
        <v>-17</v>
      </c>
      <c r="E13" s="539">
        <f t="shared" si="1"/>
        <v>-2.7718897766182415E-3</v>
      </c>
    </row>
    <row r="14" spans="1:10" ht="15.75" customHeight="1">
      <c r="A14" s="533" t="s">
        <v>316</v>
      </c>
      <c r="B14" s="534">
        <f>SUM(B6:B13)</f>
        <v>97738</v>
      </c>
      <c r="C14" s="534">
        <f>SUM(C6:C13)</f>
        <v>100963</v>
      </c>
      <c r="D14" s="534">
        <f>C14-B14</f>
        <v>3225</v>
      </c>
      <c r="E14" s="541">
        <f>C14/B14-1</f>
        <v>3.2996378071988408E-2</v>
      </c>
    </row>
  </sheetData>
  <mergeCells count="3">
    <mergeCell ref="H1:J1"/>
    <mergeCell ref="A4:A5"/>
    <mergeCell ref="D4:E4"/>
  </mergeCells>
  <hyperlinks>
    <hyperlink ref="H1:I1" location="Index!A1" display="Regresar al Índice" xr:uid="{00000000-0004-0000-1100-000000000000}"/>
  </hyperlink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2"/>
  <dimension ref="A1:J13"/>
  <sheetViews>
    <sheetView zoomScale="106" zoomScaleNormal="106" workbookViewId="0">
      <selection activeCell="B19" sqref="B19"/>
    </sheetView>
  </sheetViews>
  <sheetFormatPr baseColWidth="10" defaultColWidth="11.42578125" defaultRowHeight="12"/>
  <cols>
    <col min="1" max="1" width="27.140625" style="61" customWidth="1"/>
    <col min="2" max="2" width="14.5703125" style="61" customWidth="1"/>
    <col min="3" max="3" width="11.42578125" style="61" customWidth="1"/>
    <col min="4" max="4" width="11.5703125" style="61" customWidth="1"/>
    <col min="5" max="5" width="12.42578125" style="61" customWidth="1"/>
    <col min="6" max="6" width="5.85546875" style="61" bestFit="1" customWidth="1"/>
    <col min="7" max="7" width="7.85546875" style="61" bestFit="1" customWidth="1"/>
    <col min="8" max="8" width="6.140625" style="61" bestFit="1" customWidth="1"/>
    <col min="9" max="9" width="7.85546875" style="61" bestFit="1" customWidth="1"/>
    <col min="10" max="10" width="6" style="61" bestFit="1" customWidth="1"/>
    <col min="11" max="16384" width="11.42578125" style="61"/>
  </cols>
  <sheetData>
    <row r="1" spans="1:10" ht="15">
      <c r="A1" t="s">
        <v>1786</v>
      </c>
      <c r="H1" s="688" t="s">
        <v>38</v>
      </c>
      <c r="I1" s="688"/>
      <c r="J1" s="63"/>
    </row>
    <row r="2" spans="1:10">
      <c r="A2" s="61" t="s">
        <v>279</v>
      </c>
    </row>
    <row r="3" spans="1:10">
      <c r="A3" s="64"/>
      <c r="B3" s="64"/>
      <c r="C3" s="64"/>
      <c r="D3" s="64"/>
      <c r="E3" s="64"/>
    </row>
    <row r="4" spans="1:10" ht="19.5" customHeight="1">
      <c r="A4" s="519" t="s">
        <v>508</v>
      </c>
      <c r="B4" s="537">
        <v>2021</v>
      </c>
      <c r="C4" s="537">
        <v>2021</v>
      </c>
      <c r="D4" s="521" t="s">
        <v>521</v>
      </c>
      <c r="E4" s="521"/>
    </row>
    <row r="5" spans="1:10" ht="17.25" customHeight="1">
      <c r="A5" s="522"/>
      <c r="B5" s="523" t="s">
        <v>44</v>
      </c>
      <c r="C5" s="523" t="s">
        <v>45</v>
      </c>
      <c r="D5" s="523" t="s">
        <v>313</v>
      </c>
      <c r="E5" s="523" t="s">
        <v>314</v>
      </c>
    </row>
    <row r="6" spans="1:10" ht="15.75" customHeight="1">
      <c r="A6" s="524" t="s">
        <v>317</v>
      </c>
      <c r="B6" s="525">
        <v>25378</v>
      </c>
      <c r="C6" s="525">
        <v>25514</v>
      </c>
      <c r="D6" s="525">
        <f t="shared" ref="D6:D12" si="0">C6-B6</f>
        <v>136</v>
      </c>
      <c r="E6" s="538">
        <f t="shared" ref="E6:E13" si="1">C6/B6-1</f>
        <v>5.3589723382456711E-3</v>
      </c>
    </row>
    <row r="7" spans="1:10" ht="15.75" customHeight="1">
      <c r="A7" s="528" t="s">
        <v>318</v>
      </c>
      <c r="B7" s="529">
        <v>39454</v>
      </c>
      <c r="C7" s="529">
        <v>39791</v>
      </c>
      <c r="D7" s="529">
        <f t="shared" si="0"/>
        <v>337</v>
      </c>
      <c r="E7" s="539">
        <f t="shared" si="1"/>
        <v>8.5415927409133729E-3</v>
      </c>
    </row>
    <row r="8" spans="1:10" ht="15.75" customHeight="1">
      <c r="A8" s="524" t="s">
        <v>319</v>
      </c>
      <c r="B8" s="525">
        <v>29949</v>
      </c>
      <c r="C8" s="525">
        <v>30708</v>
      </c>
      <c r="D8" s="525">
        <f t="shared" si="0"/>
        <v>759</v>
      </c>
      <c r="E8" s="538">
        <f t="shared" si="1"/>
        <v>2.5343083241510467E-2</v>
      </c>
    </row>
    <row r="9" spans="1:10" ht="15.75" customHeight="1">
      <c r="A9" s="528" t="s">
        <v>320</v>
      </c>
      <c r="B9" s="529">
        <v>3938</v>
      </c>
      <c r="C9" s="529">
        <v>4018</v>
      </c>
      <c r="D9" s="529">
        <f t="shared" si="0"/>
        <v>80</v>
      </c>
      <c r="E9" s="539">
        <f t="shared" si="1"/>
        <v>2.0314880650076139E-2</v>
      </c>
    </row>
    <row r="10" spans="1:10" ht="15.75" customHeight="1">
      <c r="A10" s="524" t="s">
        <v>321</v>
      </c>
      <c r="B10" s="531">
        <v>542</v>
      </c>
      <c r="C10" s="531">
        <v>520</v>
      </c>
      <c r="D10" s="525">
        <f t="shared" si="0"/>
        <v>-22</v>
      </c>
      <c r="E10" s="538">
        <f t="shared" si="1"/>
        <v>-4.0590405904059046E-2</v>
      </c>
    </row>
    <row r="11" spans="1:10" ht="15.75" customHeight="1">
      <c r="A11" s="528" t="s">
        <v>322</v>
      </c>
      <c r="B11" s="532">
        <v>258</v>
      </c>
      <c r="C11" s="532">
        <v>258</v>
      </c>
      <c r="D11" s="529">
        <f t="shared" si="0"/>
        <v>0</v>
      </c>
      <c r="E11" s="539">
        <f t="shared" si="1"/>
        <v>0</v>
      </c>
    </row>
    <row r="12" spans="1:10" ht="15.75" customHeight="1">
      <c r="A12" s="524" t="s">
        <v>323</v>
      </c>
      <c r="B12" s="531">
        <v>160</v>
      </c>
      <c r="C12" s="531">
        <v>154</v>
      </c>
      <c r="D12" s="525">
        <f t="shared" si="0"/>
        <v>-6</v>
      </c>
      <c r="E12" s="538">
        <f t="shared" si="1"/>
        <v>-3.7499999999999978E-2</v>
      </c>
    </row>
    <row r="13" spans="1:10" ht="15.75" customHeight="1">
      <c r="A13" s="533" t="s">
        <v>324</v>
      </c>
      <c r="B13" s="534">
        <f>SUM(B6:B12)</f>
        <v>99679</v>
      </c>
      <c r="C13" s="534">
        <f>SUM(C6:C12)</f>
        <v>100963</v>
      </c>
      <c r="D13" s="540">
        <f>SUM(D6:D12)</f>
        <v>1284</v>
      </c>
      <c r="E13" s="541">
        <f t="shared" si="1"/>
        <v>1.2881349130709596E-2</v>
      </c>
    </row>
  </sheetData>
  <mergeCells count="3">
    <mergeCell ref="H1:J1"/>
    <mergeCell ref="A4:A5"/>
    <mergeCell ref="D4:E4"/>
  </mergeCells>
  <hyperlinks>
    <hyperlink ref="H1:I1" location="Index!A1" display="Regresar al Índice" xr:uid="{00000000-0004-0000-12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4"/>
  <dimension ref="A1:P13"/>
  <sheetViews>
    <sheetView zoomScale="106" zoomScaleNormal="106" workbookViewId="0">
      <selection activeCell="B19" sqref="B19"/>
    </sheetView>
  </sheetViews>
  <sheetFormatPr baseColWidth="10" defaultColWidth="10.85546875" defaultRowHeight="12"/>
  <cols>
    <col min="1" max="1" width="28.140625" style="61" customWidth="1"/>
    <col min="2" max="2" width="12.5703125" style="61" customWidth="1"/>
    <col min="3" max="3" width="14.42578125" style="61" customWidth="1"/>
    <col min="4" max="4" width="11.85546875" style="61" customWidth="1"/>
    <col min="5" max="5" width="10" style="61" customWidth="1"/>
    <col min="6" max="7" width="8.28515625" style="61" bestFit="1" customWidth="1"/>
    <col min="8" max="9" width="7.140625" style="61" customWidth="1"/>
    <col min="10" max="10" width="7.42578125" style="61" customWidth="1"/>
    <col min="11" max="11" width="8.42578125" style="61" customWidth="1"/>
    <col min="12" max="12" width="8" style="61" bestFit="1" customWidth="1"/>
    <col min="13" max="13" width="6.140625" style="61" bestFit="1" customWidth="1"/>
    <col min="14" max="14" width="7.7109375" style="61" bestFit="1" customWidth="1"/>
    <col min="15" max="16" width="5.42578125" style="61" customWidth="1"/>
    <col min="17" max="17" width="6.140625" style="61" customWidth="1"/>
    <col min="18" max="16384" width="10.85546875" style="61"/>
  </cols>
  <sheetData>
    <row r="1" spans="1:16" ht="15">
      <c r="A1" t="s">
        <v>1788</v>
      </c>
      <c r="H1" s="688" t="s">
        <v>38</v>
      </c>
      <c r="I1" s="688"/>
      <c r="J1" s="63"/>
      <c r="K1" s="63"/>
      <c r="L1" s="220"/>
      <c r="M1" s="220"/>
      <c r="N1" s="220"/>
      <c r="O1" s="220"/>
      <c r="P1" s="220"/>
    </row>
    <row r="2" spans="1:16">
      <c r="A2" s="61" t="s">
        <v>279</v>
      </c>
    </row>
    <row r="4" spans="1:16" ht="15" customHeight="1">
      <c r="A4" s="519" t="s">
        <v>508</v>
      </c>
      <c r="B4" s="520">
        <v>2020</v>
      </c>
      <c r="C4" s="520">
        <v>2021</v>
      </c>
      <c r="D4" s="521" t="s">
        <v>136</v>
      </c>
      <c r="E4" s="521"/>
    </row>
    <row r="5" spans="1:16">
      <c r="A5" s="522"/>
      <c r="B5" s="523" t="s">
        <v>45</v>
      </c>
      <c r="C5" s="523" t="s">
        <v>45</v>
      </c>
      <c r="D5" s="523" t="s">
        <v>313</v>
      </c>
      <c r="E5" s="523" t="s">
        <v>314</v>
      </c>
    </row>
    <row r="6" spans="1:16" ht="17.25" customHeight="1">
      <c r="A6" s="524" t="s">
        <v>317</v>
      </c>
      <c r="B6" s="525">
        <v>25084</v>
      </c>
      <c r="C6" s="525">
        <v>25514</v>
      </c>
      <c r="D6" s="526">
        <f t="shared" ref="D6:D12" si="0">C6-B6</f>
        <v>430</v>
      </c>
      <c r="E6" s="527">
        <f t="shared" ref="E6:E13" si="1">C6/B6-1</f>
        <v>1.7142401530856333E-2</v>
      </c>
    </row>
    <row r="7" spans="1:16" ht="17.25" customHeight="1">
      <c r="A7" s="528" t="s">
        <v>318</v>
      </c>
      <c r="B7" s="529">
        <v>38768</v>
      </c>
      <c r="C7" s="529">
        <v>39791</v>
      </c>
      <c r="D7" s="526">
        <f t="shared" si="0"/>
        <v>1023</v>
      </c>
      <c r="E7" s="530">
        <f t="shared" si="1"/>
        <v>2.6387742468014785E-2</v>
      </c>
    </row>
    <row r="8" spans="1:16" ht="17.25" customHeight="1">
      <c r="A8" s="524" t="s">
        <v>319</v>
      </c>
      <c r="B8" s="525">
        <v>29127</v>
      </c>
      <c r="C8" s="525">
        <v>30708</v>
      </c>
      <c r="D8" s="526">
        <f t="shared" si="0"/>
        <v>1581</v>
      </c>
      <c r="E8" s="527">
        <f t="shared" si="1"/>
        <v>5.4279534452569722E-2</v>
      </c>
    </row>
    <row r="9" spans="1:16" ht="17.25" customHeight="1">
      <c r="A9" s="528" t="s">
        <v>320</v>
      </c>
      <c r="B9" s="529">
        <v>3851</v>
      </c>
      <c r="C9" s="529">
        <v>4018</v>
      </c>
      <c r="D9" s="526">
        <f t="shared" si="0"/>
        <v>167</v>
      </c>
      <c r="E9" s="530">
        <f t="shared" si="1"/>
        <v>4.336535964684507E-2</v>
      </c>
    </row>
    <row r="10" spans="1:16" ht="17.25" customHeight="1">
      <c r="A10" s="524" t="s">
        <v>321</v>
      </c>
      <c r="B10" s="531">
        <v>515</v>
      </c>
      <c r="C10" s="531">
        <v>520</v>
      </c>
      <c r="D10" s="526">
        <f t="shared" si="0"/>
        <v>5</v>
      </c>
      <c r="E10" s="527">
        <f t="shared" si="1"/>
        <v>9.7087378640776656E-3</v>
      </c>
    </row>
    <row r="11" spans="1:16" ht="17.25" customHeight="1">
      <c r="A11" s="528" t="s">
        <v>322</v>
      </c>
      <c r="B11" s="532">
        <v>245</v>
      </c>
      <c r="C11" s="532">
        <v>258</v>
      </c>
      <c r="D11" s="526">
        <f t="shared" si="0"/>
        <v>13</v>
      </c>
      <c r="E11" s="530">
        <f t="shared" si="1"/>
        <v>5.3061224489795888E-2</v>
      </c>
    </row>
    <row r="12" spans="1:16" ht="17.25" customHeight="1">
      <c r="A12" s="524" t="s">
        <v>323</v>
      </c>
      <c r="B12" s="531">
        <v>148</v>
      </c>
      <c r="C12" s="531">
        <v>154</v>
      </c>
      <c r="D12" s="526">
        <f t="shared" si="0"/>
        <v>6</v>
      </c>
      <c r="E12" s="527">
        <f t="shared" si="1"/>
        <v>4.0540540540540571E-2</v>
      </c>
    </row>
    <row r="13" spans="1:16">
      <c r="A13" s="533" t="s">
        <v>324</v>
      </c>
      <c r="B13" s="534">
        <f>SUM(B6:B12)</f>
        <v>97738</v>
      </c>
      <c r="C13" s="534">
        <f>SUM(C6:C12)</f>
        <v>100963</v>
      </c>
      <c r="D13" s="535">
        <f>SUM(D6:D12)</f>
        <v>3225</v>
      </c>
      <c r="E13" s="536">
        <f t="shared" si="1"/>
        <v>3.2996378071988408E-2</v>
      </c>
    </row>
  </sheetData>
  <mergeCells count="3">
    <mergeCell ref="H1:K1"/>
    <mergeCell ref="A4:A5"/>
    <mergeCell ref="D4:E4"/>
  </mergeCells>
  <hyperlinks>
    <hyperlink ref="H1:J1" location="Index!A1" display="Regresar al Índice" xr:uid="{00000000-0004-0000-1300-000000000000}"/>
    <hyperlink ref="H1:I1" location="Index!A1" display="Regresar al Índice" xr:uid="{00000000-0004-0000-1300-000001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1E0FC-EFA7-4EFC-85DF-AEE1F08B1E00}">
  <sheetPr codeName="Hoja1"/>
  <dimension ref="A1:DG156"/>
  <sheetViews>
    <sheetView topLeftCell="A7" zoomScaleNormal="100" workbookViewId="0">
      <selection activeCell="B19" sqref="B19"/>
    </sheetView>
  </sheetViews>
  <sheetFormatPr baseColWidth="10" defaultColWidth="11.42578125" defaultRowHeight="12"/>
  <cols>
    <col min="1" max="1" width="99.5703125" style="421" customWidth="1"/>
    <col min="2" max="2" width="9.42578125" style="421" customWidth="1"/>
    <col min="3" max="3" width="9.140625" style="421" customWidth="1"/>
    <col min="4" max="4" width="10" style="421" customWidth="1"/>
    <col min="5" max="5" width="12.5703125" style="421" customWidth="1"/>
    <col min="6" max="6" width="12.28515625" style="421" customWidth="1"/>
    <col min="7" max="7" width="15.42578125" style="379" bestFit="1" customWidth="1"/>
    <col min="8" max="9" width="12.7109375" style="379" bestFit="1" customWidth="1"/>
    <col min="10" max="10" width="11.42578125" style="421"/>
    <col min="11" max="11" width="12.7109375" style="421" bestFit="1" customWidth="1"/>
    <col min="12" max="15" width="11.42578125" style="421"/>
    <col min="16" max="16" width="12.7109375" style="421" bestFit="1" customWidth="1"/>
    <col min="17" max="17" width="11.85546875" style="421" bestFit="1" customWidth="1"/>
    <col min="18" max="16384" width="11.42578125" style="421"/>
  </cols>
  <sheetData>
    <row r="1" spans="1:111" ht="15">
      <c r="A1" t="s">
        <v>1736</v>
      </c>
      <c r="H1" s="688" t="s">
        <v>38</v>
      </c>
      <c r="I1" s="688"/>
      <c r="J1" s="253"/>
    </row>
    <row r="2" spans="1:111">
      <c r="A2" s="649" t="s">
        <v>1732</v>
      </c>
    </row>
    <row r="6" spans="1:111" s="650" customFormat="1">
      <c r="A6" s="379" t="s">
        <v>1397</v>
      </c>
      <c r="B6" s="379"/>
      <c r="C6" s="379"/>
      <c r="D6" s="379"/>
      <c r="E6" s="379"/>
      <c r="F6" s="379"/>
      <c r="G6" s="379"/>
      <c r="H6" s="379"/>
      <c r="I6" s="379"/>
      <c r="J6" s="649"/>
      <c r="K6" s="649"/>
      <c r="L6" s="649"/>
      <c r="M6" s="649"/>
      <c r="N6" s="649"/>
    </row>
    <row r="7" spans="1:111" s="650" customFormat="1">
      <c r="A7" s="379" t="s">
        <v>1398</v>
      </c>
      <c r="B7" s="379"/>
      <c r="C7" s="379"/>
      <c r="D7" s="379"/>
      <c r="E7" s="379"/>
      <c r="F7" s="379"/>
      <c r="G7" s="379"/>
      <c r="H7" s="379"/>
      <c r="I7" s="379"/>
      <c r="J7" s="649"/>
      <c r="K7" s="651"/>
      <c r="L7" s="649"/>
      <c r="M7" s="649"/>
      <c r="N7" s="649"/>
      <c r="O7" s="649"/>
    </row>
    <row r="8" spans="1:111" s="650" customFormat="1">
      <c r="A8" s="379" t="s">
        <v>1399</v>
      </c>
      <c r="B8" s="379"/>
      <c r="C8" s="379"/>
      <c r="D8" s="379"/>
      <c r="E8" s="379"/>
      <c r="F8" s="379">
        <f>112.5+28.7</f>
        <v>141.19999999999999</v>
      </c>
      <c r="G8" s="379"/>
      <c r="H8" s="379"/>
      <c r="I8" s="379"/>
      <c r="J8" s="649"/>
      <c r="K8" s="379"/>
      <c r="L8" s="379"/>
      <c r="M8" s="379"/>
      <c r="N8" s="379"/>
      <c r="O8" s="379"/>
      <c r="P8" s="379"/>
      <c r="Q8" s="379"/>
    </row>
    <row r="9" spans="1:111" s="650" customFormat="1" ht="15" customHeight="1" thickBot="1">
      <c r="A9" s="379"/>
      <c r="B9" s="379"/>
      <c r="C9" s="379"/>
      <c r="D9" s="379"/>
      <c r="E9" s="379"/>
      <c r="F9" s="379"/>
      <c r="G9" s="379"/>
      <c r="H9" s="379"/>
      <c r="I9" s="379"/>
      <c r="J9" s="649"/>
      <c r="K9" s="379"/>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379"/>
      <c r="AT9" s="379"/>
      <c r="AU9" s="379"/>
      <c r="AV9" s="379"/>
      <c r="AW9" s="379"/>
      <c r="AX9" s="379"/>
      <c r="AY9" s="379"/>
      <c r="AZ9" s="379"/>
      <c r="BA9" s="379"/>
      <c r="BB9" s="379"/>
      <c r="BC9" s="379"/>
      <c r="BD9" s="379"/>
      <c r="BE9" s="379"/>
      <c r="BF9" s="379"/>
      <c r="BG9" s="379"/>
      <c r="BH9" s="379"/>
      <c r="BI9" s="379"/>
      <c r="BJ9" s="379"/>
      <c r="BK9" s="379"/>
      <c r="BL9" s="379"/>
      <c r="BM9" s="379"/>
      <c r="BN9" s="379"/>
      <c r="BO9" s="379"/>
      <c r="BP9" s="379"/>
      <c r="BQ9" s="379"/>
      <c r="BR9" s="379"/>
      <c r="BS9" s="379"/>
      <c r="BT9" s="379"/>
      <c r="BU9" s="379"/>
      <c r="BV9" s="379"/>
      <c r="BW9" s="379"/>
      <c r="BX9" s="379"/>
      <c r="BY9" s="379"/>
      <c r="BZ9" s="379"/>
      <c r="CA9" s="379"/>
      <c r="CB9" s="379"/>
      <c r="CC9" s="379"/>
      <c r="CD9" s="379"/>
      <c r="CE9" s="379"/>
      <c r="CF9" s="379"/>
      <c r="CG9" s="379"/>
      <c r="CH9" s="379"/>
      <c r="CI9" s="379"/>
      <c r="CJ9" s="379"/>
      <c r="CK9" s="379"/>
      <c r="CL9" s="379"/>
      <c r="CM9" s="379"/>
      <c r="CN9" s="379"/>
      <c r="CO9" s="379"/>
      <c r="CP9" s="379"/>
      <c r="CQ9" s="379"/>
      <c r="CR9" s="379"/>
      <c r="CS9" s="379"/>
      <c r="CT9" s="379"/>
      <c r="CU9" s="379"/>
      <c r="CV9" s="379"/>
      <c r="CW9" s="379"/>
      <c r="CX9" s="379"/>
      <c r="CY9" s="379"/>
      <c r="CZ9" s="379"/>
      <c r="DA9" s="379"/>
      <c r="DB9" s="379"/>
      <c r="DC9" s="379"/>
      <c r="DD9" s="379"/>
      <c r="DE9" s="379"/>
      <c r="DF9" s="379"/>
      <c r="DG9" s="379"/>
    </row>
    <row r="10" spans="1:111" ht="9.75" customHeight="1">
      <c r="A10" s="652" t="s">
        <v>1400</v>
      </c>
      <c r="B10" s="652" t="s">
        <v>1401</v>
      </c>
      <c r="C10" s="653" t="s">
        <v>1402</v>
      </c>
      <c r="D10" s="652" t="s">
        <v>1403</v>
      </c>
      <c r="E10" s="653" t="s">
        <v>1404</v>
      </c>
      <c r="F10" s="654"/>
      <c r="G10" s="654"/>
      <c r="J10" s="64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379"/>
      <c r="BE10" s="379"/>
      <c r="BF10" s="379"/>
      <c r="BG10" s="379"/>
      <c r="BH10" s="379"/>
      <c r="BI10" s="379"/>
      <c r="BJ10" s="379"/>
      <c r="BK10" s="379"/>
      <c r="BL10" s="379"/>
      <c r="BM10" s="379"/>
      <c r="BN10" s="379"/>
      <c r="BO10" s="379"/>
      <c r="BP10" s="379"/>
      <c r="BQ10" s="379"/>
      <c r="BR10" s="379"/>
      <c r="BS10" s="379"/>
      <c r="BT10" s="379"/>
      <c r="BU10" s="379"/>
      <c r="BV10" s="379"/>
      <c r="BW10" s="379"/>
      <c r="BX10" s="379"/>
      <c r="BY10" s="379"/>
      <c r="BZ10" s="379"/>
      <c r="CA10" s="379"/>
      <c r="CB10" s="379"/>
      <c r="CC10" s="379"/>
      <c r="CD10" s="379"/>
      <c r="CE10" s="379"/>
      <c r="CF10" s="379"/>
      <c r="CG10" s="379"/>
      <c r="CH10" s="379"/>
      <c r="CI10" s="379"/>
      <c r="CJ10" s="379"/>
      <c r="CK10" s="379"/>
      <c r="CL10" s="379"/>
      <c r="CM10" s="379"/>
      <c r="CN10" s="379"/>
      <c r="CO10" s="379"/>
      <c r="CP10" s="379"/>
      <c r="CQ10" s="379"/>
      <c r="CR10" s="379"/>
      <c r="CS10" s="379"/>
      <c r="CT10" s="379"/>
      <c r="CU10" s="379"/>
      <c r="CV10" s="379"/>
      <c r="CW10" s="379"/>
      <c r="CX10" s="379"/>
      <c r="CY10" s="379"/>
      <c r="CZ10" s="379"/>
      <c r="DA10" s="379"/>
      <c r="DB10" s="379"/>
      <c r="DC10" s="379"/>
      <c r="DD10" s="379"/>
      <c r="DE10" s="379"/>
      <c r="DF10" s="379"/>
      <c r="DG10" s="379"/>
    </row>
    <row r="11" spans="1:111" ht="13.5" customHeight="1" thickBot="1">
      <c r="A11" s="655"/>
      <c r="B11" s="655"/>
      <c r="C11" s="656"/>
      <c r="D11" s="655"/>
      <c r="E11" s="657"/>
      <c r="F11" s="654"/>
      <c r="G11" s="654"/>
      <c r="J11" s="649"/>
      <c r="K11" s="394"/>
      <c r="L11" s="379"/>
      <c r="M11" s="394"/>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row>
    <row r="12" spans="1:111" ht="13.5" customHeight="1">
      <c r="A12" s="658" t="s">
        <v>1405</v>
      </c>
      <c r="B12" s="659">
        <v>5.5042703900000003</v>
      </c>
      <c r="C12" s="660">
        <v>14.643667699999991</v>
      </c>
      <c r="D12" s="661">
        <f t="shared" ref="D12:D29" si="0">IFERROR(IF(AND(B12&gt;0, C12&gt;0),C12/B12-1,""),"")</f>
        <v>1.6604193948400834</v>
      </c>
      <c r="E12" s="662">
        <v>9.1393973099999908</v>
      </c>
      <c r="F12" s="663">
        <f>IFERROR(C12-B12,"")</f>
        <v>9.1393973099999908</v>
      </c>
      <c r="G12" s="664">
        <f>IFERROR(ABS(C12)-ABS(B12),"")</f>
        <v>9.1393973099999908</v>
      </c>
      <c r="H12" s="398"/>
      <c r="J12" s="649"/>
      <c r="K12" s="379"/>
      <c r="L12" s="379"/>
      <c r="N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379"/>
      <c r="CE12" s="379"/>
      <c r="CF12" s="379"/>
      <c r="CG12" s="379"/>
      <c r="CH12" s="379"/>
      <c r="CI12" s="379"/>
      <c r="CJ12" s="379"/>
      <c r="CK12" s="379"/>
      <c r="CL12" s="379"/>
      <c r="CM12" s="379"/>
      <c r="CN12" s="379"/>
      <c r="CO12" s="379"/>
      <c r="CP12" s="379"/>
      <c r="CQ12" s="379"/>
      <c r="CR12" s="379"/>
      <c r="CS12" s="379"/>
      <c r="CT12" s="379"/>
      <c r="CU12" s="379"/>
      <c r="CV12" s="379"/>
      <c r="CW12" s="379"/>
      <c r="CX12" s="379"/>
      <c r="CY12" s="379"/>
      <c r="CZ12" s="379"/>
      <c r="DA12" s="379"/>
      <c r="DB12" s="379"/>
      <c r="DC12" s="379"/>
      <c r="DD12" s="379"/>
      <c r="DE12" s="379"/>
      <c r="DF12" s="379"/>
      <c r="DG12" s="379"/>
    </row>
    <row r="13" spans="1:111" ht="12" customHeight="1">
      <c r="A13" s="665" t="s">
        <v>1406</v>
      </c>
      <c r="B13" s="659">
        <v>47.796157860000001</v>
      </c>
      <c r="C13" s="666" t="s">
        <v>1376</v>
      </c>
      <c r="D13" s="661" t="str">
        <f t="shared" si="0"/>
        <v/>
      </c>
      <c r="E13" s="662" t="s">
        <v>54</v>
      </c>
      <c r="F13" s="663" t="str">
        <f t="shared" ref="F13:F28" si="1">IFERROR(C13-B13,"")</f>
        <v/>
      </c>
      <c r="G13" s="664" t="str">
        <f t="shared" ref="G13:G28" si="2">IFERROR(ABS(C13)-ABS(B13),"")</f>
        <v/>
      </c>
      <c r="J13" s="649"/>
      <c r="K13" s="379"/>
      <c r="L13" s="379"/>
      <c r="N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row>
    <row r="14" spans="1:111" ht="12.75" customHeight="1">
      <c r="A14" s="667" t="s">
        <v>1407</v>
      </c>
      <c r="B14" s="659">
        <v>-26.987139809999999</v>
      </c>
      <c r="C14" s="668">
        <v>29.707673909999993</v>
      </c>
      <c r="D14" s="661" t="str">
        <f t="shared" si="0"/>
        <v/>
      </c>
      <c r="E14" s="662"/>
      <c r="F14" s="663">
        <f t="shared" si="1"/>
        <v>56.694813719999992</v>
      </c>
      <c r="G14" s="664">
        <f t="shared" si="2"/>
        <v>2.7205340999999947</v>
      </c>
      <c r="K14" s="379"/>
      <c r="L14" s="379"/>
      <c r="N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379"/>
      <c r="CE14" s="379"/>
      <c r="CF14" s="379"/>
      <c r="CG14" s="379"/>
      <c r="CH14" s="379"/>
      <c r="CI14" s="379"/>
      <c r="CJ14" s="379"/>
      <c r="CK14" s="379"/>
      <c r="CL14" s="379"/>
      <c r="CM14" s="379"/>
      <c r="CN14" s="379"/>
      <c r="CO14" s="379"/>
      <c r="CP14" s="379"/>
      <c r="CQ14" s="379"/>
      <c r="CR14" s="379"/>
      <c r="CS14" s="379"/>
      <c r="CT14" s="379"/>
      <c r="CU14" s="379"/>
      <c r="CV14" s="379"/>
      <c r="CW14" s="379"/>
      <c r="CX14" s="379"/>
      <c r="CY14" s="379"/>
      <c r="CZ14" s="379"/>
      <c r="DA14" s="379"/>
      <c r="DB14" s="379"/>
      <c r="DC14" s="379"/>
      <c r="DD14" s="379"/>
      <c r="DE14" s="379"/>
      <c r="DF14" s="379"/>
      <c r="DG14" s="379"/>
    </row>
    <row r="15" spans="1:111" ht="14.25" customHeight="1">
      <c r="A15" s="667" t="s">
        <v>1408</v>
      </c>
      <c r="B15" s="659">
        <v>10.0738954</v>
      </c>
      <c r="C15" s="668">
        <v>2.9460003400000003</v>
      </c>
      <c r="D15" s="661">
        <f t="shared" si="0"/>
        <v>-0.70756095601310287</v>
      </c>
      <c r="E15" s="662">
        <v>-7.1278950599999993</v>
      </c>
      <c r="F15" s="663">
        <f t="shared" si="1"/>
        <v>-7.1278950599999993</v>
      </c>
      <c r="G15" s="664">
        <f t="shared" si="2"/>
        <v>-7.1278950599999993</v>
      </c>
      <c r="J15" s="649"/>
      <c r="K15" s="379"/>
      <c r="L15" s="379"/>
      <c r="N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c r="BJ15" s="379"/>
      <c r="BK15" s="379"/>
      <c r="BL15" s="379"/>
      <c r="BM15" s="379"/>
      <c r="BN15" s="379"/>
      <c r="BO15" s="379"/>
      <c r="BP15" s="379"/>
      <c r="BQ15" s="379"/>
      <c r="BR15" s="379"/>
      <c r="BS15" s="379"/>
      <c r="BT15" s="379"/>
      <c r="BU15" s="379"/>
      <c r="BV15" s="379"/>
      <c r="BW15" s="379"/>
      <c r="BX15" s="379"/>
      <c r="BY15" s="379"/>
      <c r="BZ15" s="379"/>
      <c r="CA15" s="379"/>
      <c r="CB15" s="379"/>
      <c r="CC15" s="379"/>
      <c r="CD15" s="379"/>
      <c r="CE15" s="379"/>
      <c r="CF15" s="379"/>
      <c r="CG15" s="379"/>
      <c r="CH15" s="379"/>
      <c r="CI15" s="379"/>
      <c r="CJ15" s="379"/>
      <c r="CK15" s="379"/>
      <c r="CL15" s="379"/>
      <c r="CM15" s="379"/>
      <c r="CN15" s="379"/>
      <c r="CO15" s="379"/>
      <c r="CP15" s="379"/>
      <c r="CQ15" s="379"/>
      <c r="CR15" s="379"/>
      <c r="CS15" s="379"/>
      <c r="CT15" s="379"/>
      <c r="CU15" s="379"/>
      <c r="CV15" s="379"/>
      <c r="CW15" s="379"/>
      <c r="CX15" s="379"/>
      <c r="CY15" s="379"/>
      <c r="CZ15" s="379"/>
      <c r="DA15" s="379"/>
      <c r="DB15" s="379"/>
      <c r="DC15" s="379"/>
      <c r="DD15" s="379"/>
      <c r="DE15" s="379"/>
      <c r="DF15" s="379"/>
      <c r="DG15" s="379"/>
    </row>
    <row r="16" spans="1:111" ht="12" customHeight="1">
      <c r="A16" s="667" t="s">
        <v>1409</v>
      </c>
      <c r="B16" s="669">
        <v>834.58250155999986</v>
      </c>
      <c r="C16" s="668">
        <v>285.49636070999929</v>
      </c>
      <c r="D16" s="661">
        <f t="shared" si="0"/>
        <v>-0.65791714998055895</v>
      </c>
      <c r="E16" s="662">
        <v>-549.08614085000056</v>
      </c>
      <c r="F16" s="663">
        <f t="shared" si="1"/>
        <v>-549.08614085000056</v>
      </c>
      <c r="G16" s="664">
        <f t="shared" si="2"/>
        <v>-549.08614085000056</v>
      </c>
      <c r="J16" s="649"/>
      <c r="K16" s="379"/>
      <c r="L16" s="401"/>
      <c r="N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c r="BW16" s="379"/>
      <c r="BX16" s="379"/>
      <c r="BY16" s="379"/>
      <c r="BZ16" s="379"/>
      <c r="CA16" s="379"/>
      <c r="CB16" s="379"/>
      <c r="CC16" s="379"/>
      <c r="CD16" s="379"/>
      <c r="CE16" s="379"/>
      <c r="CF16" s="379"/>
      <c r="CG16" s="379"/>
      <c r="CH16" s="379"/>
      <c r="CI16" s="379"/>
      <c r="CJ16" s="379"/>
      <c r="CK16" s="379"/>
      <c r="CL16" s="379"/>
      <c r="CM16" s="379"/>
      <c r="CN16" s="379"/>
      <c r="CO16" s="379"/>
      <c r="CP16" s="379"/>
      <c r="CQ16" s="379"/>
      <c r="CR16" s="379"/>
      <c r="CS16" s="379"/>
      <c r="CT16" s="379"/>
      <c r="CU16" s="379"/>
      <c r="CV16" s="379"/>
      <c r="CW16" s="379"/>
      <c r="CX16" s="379"/>
      <c r="CY16" s="379"/>
      <c r="CZ16" s="379"/>
      <c r="DA16" s="379"/>
      <c r="DB16" s="379"/>
      <c r="DC16" s="379"/>
      <c r="DD16" s="379"/>
      <c r="DE16" s="379"/>
      <c r="DF16" s="379"/>
      <c r="DG16" s="379"/>
    </row>
    <row r="17" spans="1:111" ht="14.25" customHeight="1">
      <c r="A17" s="665" t="s">
        <v>1410</v>
      </c>
      <c r="B17" s="659">
        <v>232.13823713999989</v>
      </c>
      <c r="C17" s="666">
        <v>213.12900447000001</v>
      </c>
      <c r="D17" s="661">
        <f t="shared" si="0"/>
        <v>-8.1887555037025717E-2</v>
      </c>
      <c r="E17" s="662">
        <v>-19.009232669999875</v>
      </c>
      <c r="F17" s="663">
        <f t="shared" si="1"/>
        <v>-19.009232669999875</v>
      </c>
      <c r="G17" s="664">
        <f t="shared" si="2"/>
        <v>-19.009232669999875</v>
      </c>
      <c r="J17" s="649"/>
      <c r="K17" s="379"/>
      <c r="L17" s="379"/>
      <c r="M17" s="670"/>
      <c r="N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c r="BT17" s="379"/>
      <c r="BU17" s="379"/>
      <c r="BV17" s="379"/>
      <c r="BW17" s="379"/>
      <c r="BX17" s="379"/>
      <c r="BY17" s="379"/>
      <c r="BZ17" s="379"/>
      <c r="CA17" s="379"/>
      <c r="CB17" s="379"/>
      <c r="CC17" s="379"/>
      <c r="CD17" s="379"/>
      <c r="CE17" s="379"/>
      <c r="CF17" s="379"/>
      <c r="CG17" s="379"/>
      <c r="CH17" s="379"/>
      <c r="CI17" s="379"/>
      <c r="CJ17" s="379"/>
      <c r="CK17" s="379"/>
      <c r="CL17" s="379"/>
      <c r="CM17" s="379"/>
      <c r="CN17" s="379"/>
      <c r="CO17" s="379"/>
      <c r="CP17" s="379"/>
      <c r="CQ17" s="379"/>
      <c r="CR17" s="379"/>
      <c r="CS17" s="379"/>
      <c r="CT17" s="379"/>
      <c r="CU17" s="379"/>
      <c r="CV17" s="379"/>
      <c r="CW17" s="379"/>
      <c r="CX17" s="379"/>
      <c r="CY17" s="379"/>
      <c r="CZ17" s="379"/>
      <c r="DA17" s="379"/>
      <c r="DB17" s="379"/>
      <c r="DC17" s="379"/>
      <c r="DD17" s="379"/>
      <c r="DE17" s="379"/>
      <c r="DF17" s="379"/>
      <c r="DG17" s="379"/>
    </row>
    <row r="18" spans="1:111" ht="13.5" customHeight="1">
      <c r="A18" s="667" t="s">
        <v>1411</v>
      </c>
      <c r="B18" s="659">
        <v>198.86147089000002</v>
      </c>
      <c r="C18" s="668">
        <v>27.872581839999999</v>
      </c>
      <c r="D18" s="661">
        <f t="shared" si="0"/>
        <v>-0.85983920507448275</v>
      </c>
      <c r="E18" s="662">
        <v>-170.98888905000001</v>
      </c>
      <c r="F18" s="663">
        <f t="shared" si="1"/>
        <v>-170.98888905000001</v>
      </c>
      <c r="G18" s="664">
        <f t="shared" si="2"/>
        <v>-170.98888905000001</v>
      </c>
      <c r="J18" s="649"/>
      <c r="K18" s="379"/>
      <c r="L18" s="379"/>
      <c r="M18" s="670"/>
      <c r="N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379"/>
      <c r="BY18" s="379"/>
      <c r="BZ18" s="379"/>
      <c r="CA18" s="379"/>
      <c r="CB18" s="379"/>
      <c r="CC18" s="379"/>
      <c r="CD18" s="379"/>
      <c r="CE18" s="379"/>
      <c r="CF18" s="379"/>
      <c r="CG18" s="379"/>
      <c r="CH18" s="379"/>
      <c r="CI18" s="379"/>
      <c r="CJ18" s="379"/>
      <c r="CK18" s="379"/>
      <c r="CL18" s="379"/>
      <c r="CM18" s="379"/>
      <c r="CN18" s="379"/>
      <c r="CO18" s="379"/>
      <c r="CP18" s="379"/>
      <c r="CQ18" s="379"/>
      <c r="CR18" s="379"/>
      <c r="CS18" s="379"/>
      <c r="CT18" s="379"/>
      <c r="CU18" s="379"/>
      <c r="CV18" s="379"/>
      <c r="CW18" s="379"/>
      <c r="CX18" s="379"/>
      <c r="CY18" s="379"/>
      <c r="CZ18" s="379"/>
      <c r="DA18" s="379"/>
      <c r="DB18" s="379"/>
      <c r="DC18" s="379"/>
      <c r="DD18" s="379"/>
      <c r="DE18" s="379"/>
      <c r="DF18" s="379"/>
      <c r="DG18" s="379"/>
    </row>
    <row r="19" spans="1:111">
      <c r="A19" s="667" t="s">
        <v>1412</v>
      </c>
      <c r="B19" s="659">
        <v>30.616007989999986</v>
      </c>
      <c r="C19" s="668">
        <v>23.931194129999998</v>
      </c>
      <c r="D19" s="661">
        <f t="shared" si="0"/>
        <v>-0.21834374560469894</v>
      </c>
      <c r="E19" s="662">
        <v>-6.6848138599999878</v>
      </c>
      <c r="F19" s="663">
        <f t="shared" si="1"/>
        <v>-6.6848138599999878</v>
      </c>
      <c r="G19" s="664">
        <f t="shared" si="2"/>
        <v>-6.6848138599999878</v>
      </c>
      <c r="J19" s="649"/>
      <c r="K19" s="379"/>
      <c r="L19" s="379"/>
      <c r="N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379"/>
      <c r="BX19" s="379"/>
      <c r="BY19" s="379"/>
      <c r="BZ19" s="379"/>
      <c r="CA19" s="379"/>
      <c r="CB19" s="379"/>
      <c r="CC19" s="379"/>
      <c r="CD19" s="379"/>
      <c r="CE19" s="379"/>
      <c r="CF19" s="379"/>
      <c r="CG19" s="379"/>
      <c r="CH19" s="379"/>
      <c r="CI19" s="379"/>
      <c r="CJ19" s="379"/>
      <c r="CK19" s="379"/>
      <c r="CL19" s="379"/>
      <c r="CM19" s="379"/>
      <c r="CN19" s="379"/>
      <c r="CO19" s="379"/>
      <c r="CP19" s="379"/>
      <c r="CQ19" s="379"/>
      <c r="CR19" s="379"/>
      <c r="CS19" s="379"/>
      <c r="CT19" s="379"/>
      <c r="CU19" s="379"/>
      <c r="CV19" s="379"/>
      <c r="CW19" s="379"/>
      <c r="CX19" s="379"/>
      <c r="CY19" s="379"/>
      <c r="CZ19" s="379"/>
      <c r="DA19" s="379"/>
      <c r="DB19" s="379"/>
      <c r="DC19" s="379"/>
      <c r="DD19" s="379"/>
      <c r="DE19" s="379"/>
      <c r="DF19" s="379"/>
      <c r="DG19" s="379"/>
    </row>
    <row r="20" spans="1:111">
      <c r="A20" s="667" t="s">
        <v>1413</v>
      </c>
      <c r="B20" s="659">
        <v>155.32763674</v>
      </c>
      <c r="C20" s="668">
        <v>113.25635643999999</v>
      </c>
      <c r="D20" s="661">
        <f t="shared" si="0"/>
        <v>-0.27085508530862623</v>
      </c>
      <c r="E20" s="662">
        <v>-42.071280300000012</v>
      </c>
      <c r="F20" s="663">
        <f t="shared" si="1"/>
        <v>-42.071280300000012</v>
      </c>
      <c r="G20" s="664">
        <f t="shared" si="2"/>
        <v>-42.071280300000012</v>
      </c>
      <c r="J20" s="649"/>
      <c r="K20" s="379"/>
      <c r="L20" s="379"/>
      <c r="N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379"/>
      <c r="BY20" s="379"/>
      <c r="BZ20" s="379"/>
      <c r="CA20" s="379"/>
      <c r="CB20" s="379"/>
      <c r="CC20" s="379"/>
      <c r="CD20" s="379"/>
      <c r="CE20" s="379"/>
      <c r="CF20" s="379"/>
      <c r="CG20" s="379"/>
      <c r="CH20" s="379"/>
      <c r="CI20" s="379"/>
      <c r="CJ20" s="379"/>
      <c r="CK20" s="379"/>
      <c r="CL20" s="379"/>
      <c r="CM20" s="379"/>
      <c r="CN20" s="379"/>
      <c r="CO20" s="379"/>
      <c r="CP20" s="379"/>
      <c r="CQ20" s="379"/>
      <c r="CR20" s="379"/>
      <c r="CS20" s="379"/>
      <c r="CT20" s="379"/>
      <c r="CU20" s="379"/>
      <c r="CV20" s="379"/>
      <c r="CW20" s="379"/>
      <c r="CX20" s="379"/>
      <c r="CY20" s="379"/>
      <c r="CZ20" s="379"/>
      <c r="DA20" s="379"/>
      <c r="DB20" s="379"/>
      <c r="DC20" s="379"/>
      <c r="DD20" s="379"/>
      <c r="DE20" s="379"/>
      <c r="DF20" s="379"/>
      <c r="DG20" s="379"/>
    </row>
    <row r="21" spans="1:111">
      <c r="A21" s="667" t="s">
        <v>1414</v>
      </c>
      <c r="B21" s="659" t="s">
        <v>1376</v>
      </c>
      <c r="C21" s="668">
        <v>0.37556522000000003</v>
      </c>
      <c r="D21" s="661" t="str">
        <f t="shared" si="0"/>
        <v/>
      </c>
      <c r="E21" s="662" t="s">
        <v>54</v>
      </c>
      <c r="F21" s="663" t="str">
        <f t="shared" si="1"/>
        <v/>
      </c>
      <c r="G21" s="664" t="str">
        <f t="shared" si="2"/>
        <v/>
      </c>
      <c r="J21" s="649"/>
      <c r="K21" s="379"/>
      <c r="L21" s="379"/>
      <c r="M21" s="670"/>
      <c r="N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379"/>
      <c r="BT21" s="379"/>
      <c r="BU21" s="379"/>
      <c r="BV21" s="379"/>
      <c r="BW21" s="379"/>
      <c r="BX21" s="379"/>
      <c r="BY21" s="379"/>
      <c r="BZ21" s="379"/>
      <c r="CA21" s="379"/>
      <c r="CB21" s="379"/>
      <c r="CC21" s="379"/>
      <c r="CD21" s="379"/>
      <c r="CE21" s="379"/>
      <c r="CF21" s="379"/>
      <c r="CG21" s="379"/>
      <c r="CH21" s="379"/>
      <c r="CI21" s="379"/>
      <c r="CJ21" s="379"/>
      <c r="CK21" s="379"/>
      <c r="CL21" s="379"/>
      <c r="CM21" s="379"/>
      <c r="CN21" s="379"/>
      <c r="CO21" s="379"/>
      <c r="CP21" s="379"/>
      <c r="CQ21" s="379"/>
      <c r="CR21" s="379"/>
      <c r="CS21" s="379"/>
      <c r="CT21" s="379"/>
      <c r="CU21" s="379"/>
      <c r="CV21" s="379"/>
      <c r="CW21" s="379"/>
      <c r="CX21" s="379"/>
      <c r="CY21" s="379"/>
      <c r="CZ21" s="379"/>
      <c r="DA21" s="379"/>
      <c r="DB21" s="379"/>
      <c r="DC21" s="379"/>
      <c r="DD21" s="379"/>
      <c r="DE21" s="379"/>
      <c r="DF21" s="379"/>
      <c r="DG21" s="379"/>
    </row>
    <row r="22" spans="1:111">
      <c r="A22" s="665" t="s">
        <v>1415</v>
      </c>
      <c r="B22" s="669">
        <v>-0.837824239999998</v>
      </c>
      <c r="C22" s="666">
        <v>18.346801750000004</v>
      </c>
      <c r="D22" s="661" t="str">
        <f t="shared" si="0"/>
        <v/>
      </c>
      <c r="E22" s="662"/>
      <c r="F22" s="663">
        <f t="shared" si="1"/>
        <v>19.184625990000001</v>
      </c>
      <c r="G22" s="664">
        <f t="shared" si="2"/>
        <v>17.508977510000008</v>
      </c>
      <c r="J22" s="649"/>
      <c r="K22" s="379"/>
      <c r="L22" s="379"/>
      <c r="N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c r="BW22" s="379"/>
      <c r="BX22" s="379"/>
      <c r="BY22" s="379"/>
      <c r="BZ22" s="379"/>
      <c r="CA22" s="379"/>
      <c r="CB22" s="379"/>
      <c r="CC22" s="379"/>
      <c r="CD22" s="379"/>
      <c r="CE22" s="379"/>
      <c r="CF22" s="379"/>
      <c r="CG22" s="379"/>
      <c r="CH22" s="379"/>
      <c r="CI22" s="379"/>
      <c r="CJ22" s="379"/>
      <c r="CK22" s="379"/>
      <c r="CL22" s="379"/>
      <c r="CM22" s="379"/>
      <c r="CN22" s="379"/>
      <c r="CO22" s="379"/>
      <c r="CP22" s="379"/>
      <c r="CQ22" s="379"/>
      <c r="CR22" s="379"/>
      <c r="CS22" s="379"/>
      <c r="CT22" s="379"/>
      <c r="CU22" s="379"/>
      <c r="CV22" s="379"/>
      <c r="CW22" s="379"/>
      <c r="CX22" s="379"/>
      <c r="CY22" s="379"/>
      <c r="CZ22" s="379"/>
      <c r="DA22" s="379"/>
      <c r="DB22" s="379"/>
      <c r="DC22" s="379"/>
      <c r="DD22" s="379"/>
      <c r="DE22" s="379"/>
      <c r="DF22" s="379"/>
      <c r="DG22" s="379"/>
    </row>
    <row r="23" spans="1:111">
      <c r="A23" s="667" t="s">
        <v>1416</v>
      </c>
      <c r="B23" s="659">
        <v>3.12326148</v>
      </c>
      <c r="C23" s="671">
        <v>-4.3095670000000016E-2</v>
      </c>
      <c r="D23" s="661" t="str">
        <f t="shared" si="0"/>
        <v/>
      </c>
      <c r="E23" s="662"/>
      <c r="F23" s="663">
        <f t="shared" si="1"/>
        <v>-3.1663571500000001</v>
      </c>
      <c r="G23" s="664">
        <f t="shared" si="2"/>
        <v>-3.08016581</v>
      </c>
      <c r="J23" s="649"/>
      <c r="K23" s="379"/>
      <c r="L23" s="379"/>
      <c r="N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379"/>
      <c r="BV23" s="379"/>
      <c r="BW23" s="379"/>
      <c r="BX23" s="379"/>
      <c r="BY23" s="379"/>
      <c r="BZ23" s="379"/>
      <c r="CA23" s="379"/>
      <c r="CB23" s="379"/>
      <c r="CC23" s="379"/>
      <c r="CD23" s="379"/>
      <c r="CE23" s="379"/>
      <c r="CF23" s="379"/>
      <c r="CG23" s="379"/>
      <c r="CH23" s="379"/>
      <c r="CI23" s="379"/>
      <c r="CJ23" s="379"/>
      <c r="CK23" s="379"/>
      <c r="CL23" s="379"/>
      <c r="CM23" s="379"/>
      <c r="CN23" s="379"/>
      <c r="CO23" s="379"/>
      <c r="CP23" s="379"/>
      <c r="CQ23" s="379"/>
      <c r="CR23" s="379"/>
      <c r="CS23" s="379"/>
      <c r="CT23" s="379"/>
      <c r="CU23" s="379"/>
      <c r="CV23" s="379"/>
      <c r="CW23" s="379"/>
      <c r="CX23" s="379"/>
      <c r="CY23" s="379"/>
      <c r="CZ23" s="379"/>
      <c r="DA23" s="379"/>
      <c r="DB23" s="379"/>
      <c r="DC23" s="379"/>
      <c r="DD23" s="379"/>
      <c r="DE23" s="379"/>
      <c r="DF23" s="379"/>
      <c r="DG23" s="379"/>
    </row>
    <row r="24" spans="1:111">
      <c r="A24" s="667" t="s">
        <v>1417</v>
      </c>
      <c r="B24" s="659">
        <v>0</v>
      </c>
      <c r="C24" s="668">
        <v>0</v>
      </c>
      <c r="D24" s="661" t="str">
        <f t="shared" si="0"/>
        <v/>
      </c>
      <c r="E24" s="662"/>
      <c r="F24" s="663">
        <f t="shared" si="1"/>
        <v>0</v>
      </c>
      <c r="G24" s="664">
        <f t="shared" si="2"/>
        <v>0</v>
      </c>
      <c r="J24" s="649"/>
      <c r="K24" s="379"/>
      <c r="L24" s="379"/>
      <c r="N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379"/>
      <c r="BL24" s="379"/>
      <c r="BM24" s="379"/>
      <c r="BN24" s="379"/>
      <c r="BO24" s="379"/>
      <c r="BP24" s="379"/>
      <c r="BQ24" s="379"/>
      <c r="BR24" s="379"/>
      <c r="BS24" s="379"/>
      <c r="BT24" s="379"/>
      <c r="BU24" s="379"/>
      <c r="BV24" s="379"/>
      <c r="BW24" s="379"/>
      <c r="BX24" s="379"/>
      <c r="BY24" s="379"/>
      <c r="BZ24" s="379"/>
      <c r="CA24" s="379"/>
      <c r="CB24" s="379"/>
      <c r="CC24" s="379"/>
      <c r="CD24" s="379"/>
      <c r="CE24" s="379"/>
      <c r="CF24" s="379"/>
      <c r="CG24" s="379"/>
      <c r="CH24" s="379"/>
      <c r="CI24" s="379"/>
      <c r="CJ24" s="379"/>
      <c r="CK24" s="379"/>
      <c r="CL24" s="379"/>
      <c r="CM24" s="379"/>
      <c r="CN24" s="379"/>
      <c r="CO24" s="379"/>
      <c r="CP24" s="379"/>
      <c r="CQ24" s="379"/>
      <c r="CR24" s="379"/>
      <c r="CS24" s="379"/>
      <c r="CT24" s="379"/>
      <c r="CU24" s="379"/>
      <c r="CV24" s="379"/>
      <c r="CW24" s="379"/>
      <c r="CX24" s="379"/>
      <c r="CY24" s="379"/>
      <c r="CZ24" s="379"/>
      <c r="DA24" s="379"/>
      <c r="DB24" s="379"/>
      <c r="DC24" s="379"/>
      <c r="DD24" s="379"/>
      <c r="DE24" s="379"/>
      <c r="DF24" s="379"/>
      <c r="DG24" s="379"/>
    </row>
    <row r="25" spans="1:111">
      <c r="A25" s="667" t="s">
        <v>1418</v>
      </c>
      <c r="B25" s="659">
        <v>0</v>
      </c>
      <c r="C25" s="668">
        <v>0</v>
      </c>
      <c r="D25" s="661" t="str">
        <f t="shared" si="0"/>
        <v/>
      </c>
      <c r="E25" s="662"/>
      <c r="F25" s="663">
        <f>IFERROR(C25-B25,"")</f>
        <v>0</v>
      </c>
      <c r="G25" s="664">
        <f t="shared" si="2"/>
        <v>0</v>
      </c>
      <c r="J25" s="649"/>
      <c r="K25" s="379"/>
      <c r="L25" s="379"/>
      <c r="N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c r="BL25" s="379"/>
      <c r="BM25" s="379"/>
      <c r="BN25" s="379"/>
      <c r="BO25" s="379"/>
      <c r="BP25" s="379"/>
      <c r="BQ25" s="379"/>
      <c r="BR25" s="379"/>
      <c r="BS25" s="379"/>
      <c r="BT25" s="379"/>
      <c r="BU25" s="379"/>
      <c r="BV25" s="379"/>
      <c r="BW25" s="379"/>
      <c r="BX25" s="379"/>
      <c r="BY25" s="379"/>
      <c r="BZ25" s="379"/>
      <c r="CA25" s="379"/>
      <c r="CB25" s="379"/>
      <c r="CC25" s="379"/>
      <c r="CD25" s="379"/>
      <c r="CE25" s="379"/>
      <c r="CF25" s="379"/>
      <c r="CG25" s="379"/>
      <c r="CH25" s="379"/>
      <c r="CI25" s="379"/>
      <c r="CJ25" s="379"/>
      <c r="CK25" s="379"/>
      <c r="CL25" s="379"/>
      <c r="CM25" s="379"/>
      <c r="CN25" s="379"/>
      <c r="CO25" s="379"/>
      <c r="CP25" s="379"/>
      <c r="CQ25" s="379"/>
      <c r="CR25" s="379"/>
      <c r="CS25" s="379"/>
      <c r="CT25" s="379"/>
      <c r="CU25" s="379"/>
      <c r="CV25" s="379"/>
      <c r="CW25" s="379"/>
      <c r="CX25" s="379"/>
      <c r="CY25" s="379"/>
      <c r="CZ25" s="379"/>
      <c r="DA25" s="379"/>
      <c r="DB25" s="379"/>
      <c r="DC25" s="379"/>
      <c r="DD25" s="379"/>
      <c r="DE25" s="379"/>
      <c r="DF25" s="379"/>
      <c r="DG25" s="379"/>
    </row>
    <row r="26" spans="1:111">
      <c r="A26" s="667" t="s">
        <v>1419</v>
      </c>
      <c r="B26" s="659">
        <v>0</v>
      </c>
      <c r="C26" s="668" t="s">
        <v>1376</v>
      </c>
      <c r="D26" s="661" t="str">
        <f t="shared" si="0"/>
        <v/>
      </c>
      <c r="E26" s="662" t="s">
        <v>54</v>
      </c>
      <c r="F26" s="663" t="str">
        <f t="shared" si="1"/>
        <v/>
      </c>
      <c r="G26" s="664" t="str">
        <f t="shared" si="2"/>
        <v/>
      </c>
      <c r="J26" s="649"/>
      <c r="K26" s="379"/>
      <c r="L26" s="379"/>
      <c r="N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c r="BL26" s="379"/>
      <c r="BM26" s="379"/>
      <c r="BN26" s="379"/>
      <c r="BO26" s="379"/>
      <c r="BP26" s="379"/>
      <c r="BQ26" s="379"/>
      <c r="BR26" s="379"/>
      <c r="BS26" s="379"/>
      <c r="BT26" s="379"/>
      <c r="BU26" s="379"/>
      <c r="BV26" s="379"/>
      <c r="BW26" s="379"/>
      <c r="BX26" s="379"/>
      <c r="BY26" s="379"/>
      <c r="BZ26" s="379"/>
      <c r="CA26" s="379"/>
      <c r="CB26" s="379"/>
      <c r="CC26" s="379"/>
      <c r="CD26" s="379"/>
      <c r="CE26" s="379"/>
      <c r="CF26" s="379"/>
      <c r="CG26" s="379"/>
      <c r="CH26" s="379"/>
      <c r="CI26" s="379"/>
      <c r="CJ26" s="379"/>
      <c r="CK26" s="379"/>
      <c r="CL26" s="379"/>
      <c r="CM26" s="379"/>
      <c r="CN26" s="379"/>
      <c r="CO26" s="379"/>
      <c r="CP26" s="379"/>
      <c r="CQ26" s="379"/>
      <c r="CR26" s="379"/>
      <c r="CS26" s="379"/>
      <c r="CT26" s="379"/>
      <c r="CU26" s="379"/>
      <c r="CV26" s="379"/>
      <c r="CW26" s="379"/>
      <c r="CX26" s="379"/>
      <c r="CY26" s="379"/>
      <c r="CZ26" s="379"/>
      <c r="DA26" s="379"/>
      <c r="DB26" s="379"/>
      <c r="DC26" s="379"/>
      <c r="DD26" s="379"/>
      <c r="DE26" s="379"/>
      <c r="DF26" s="379"/>
      <c r="DG26" s="379"/>
    </row>
    <row r="27" spans="1:111">
      <c r="A27" s="665" t="s">
        <v>1420</v>
      </c>
      <c r="B27" s="659">
        <v>48.955093160000004</v>
      </c>
      <c r="C27" s="666">
        <v>52.36903645999999</v>
      </c>
      <c r="D27" s="661">
        <f t="shared" si="0"/>
        <v>6.9736223130904662E-2</v>
      </c>
      <c r="E27" s="662">
        <v>3.4139432999999855</v>
      </c>
      <c r="F27" s="663">
        <f t="shared" si="1"/>
        <v>3.4139432999999855</v>
      </c>
      <c r="G27" s="664">
        <f t="shared" si="2"/>
        <v>3.4139432999999855</v>
      </c>
      <c r="K27" s="379"/>
      <c r="L27" s="379"/>
      <c r="N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379"/>
      <c r="BK27" s="379"/>
      <c r="BL27" s="379"/>
      <c r="BM27" s="379"/>
      <c r="BN27" s="379"/>
      <c r="BO27" s="379"/>
      <c r="BP27" s="379"/>
      <c r="BQ27" s="379"/>
      <c r="BR27" s="379"/>
      <c r="BS27" s="379"/>
      <c r="BT27" s="379"/>
      <c r="BU27" s="379"/>
      <c r="BV27" s="379"/>
      <c r="BW27" s="379"/>
      <c r="BX27" s="379"/>
      <c r="BY27" s="379"/>
      <c r="BZ27" s="379"/>
      <c r="CA27" s="379"/>
      <c r="CB27" s="379"/>
      <c r="CC27" s="379"/>
      <c r="CD27" s="379"/>
      <c r="CE27" s="379"/>
      <c r="CF27" s="379"/>
      <c r="CG27" s="379"/>
      <c r="CH27" s="379"/>
      <c r="CI27" s="379"/>
      <c r="CJ27" s="379"/>
      <c r="CK27" s="379"/>
      <c r="CL27" s="379"/>
      <c r="CM27" s="379"/>
      <c r="CN27" s="379"/>
      <c r="CO27" s="379"/>
      <c r="CP27" s="379"/>
      <c r="CQ27" s="379"/>
      <c r="CR27" s="379"/>
      <c r="CS27" s="379"/>
      <c r="CT27" s="379"/>
      <c r="CU27" s="379"/>
      <c r="CV27" s="379"/>
      <c r="CW27" s="379"/>
      <c r="CX27" s="379"/>
      <c r="CY27" s="379"/>
      <c r="CZ27" s="379"/>
      <c r="DA27" s="379"/>
      <c r="DB27" s="379"/>
      <c r="DC27" s="379"/>
      <c r="DD27" s="379"/>
      <c r="DE27" s="379"/>
      <c r="DF27" s="379"/>
      <c r="DG27" s="379"/>
    </row>
    <row r="28" spans="1:111" ht="12.75" thickBot="1">
      <c r="A28" s="667" t="s">
        <v>1421</v>
      </c>
      <c r="B28" s="659" t="s">
        <v>1376</v>
      </c>
      <c r="C28" s="672" t="s">
        <v>1376</v>
      </c>
      <c r="D28" s="661" t="str">
        <f t="shared" si="0"/>
        <v/>
      </c>
      <c r="E28" s="662" t="s">
        <v>54</v>
      </c>
      <c r="F28" s="663" t="str">
        <f t="shared" si="1"/>
        <v/>
      </c>
      <c r="G28" s="664" t="str">
        <f t="shared" si="2"/>
        <v/>
      </c>
      <c r="J28" s="649"/>
      <c r="K28" s="379"/>
      <c r="L28" s="379"/>
      <c r="N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c r="BJ28" s="379"/>
      <c r="BK28" s="379"/>
      <c r="BL28" s="379"/>
      <c r="BM28" s="379"/>
      <c r="BN28" s="379"/>
      <c r="BO28" s="379"/>
      <c r="BP28" s="379"/>
      <c r="BQ28" s="379"/>
      <c r="BR28" s="379"/>
      <c r="BS28" s="379"/>
      <c r="BT28" s="379"/>
      <c r="BU28" s="379"/>
      <c r="BV28" s="379"/>
      <c r="BW28" s="379"/>
      <c r="BX28" s="379"/>
      <c r="BY28" s="379"/>
      <c r="BZ28" s="379"/>
      <c r="CA28" s="379"/>
      <c r="CB28" s="379"/>
      <c r="CC28" s="379"/>
      <c r="CD28" s="379"/>
      <c r="CE28" s="379"/>
      <c r="CF28" s="379"/>
      <c r="CG28" s="379"/>
      <c r="CH28" s="379"/>
      <c r="CI28" s="379"/>
      <c r="CJ28" s="379"/>
      <c r="CK28" s="379"/>
      <c r="CL28" s="379"/>
      <c r="CM28" s="379"/>
      <c r="CN28" s="379"/>
      <c r="CO28" s="379"/>
      <c r="CP28" s="379"/>
      <c r="CQ28" s="379"/>
      <c r="CR28" s="379"/>
      <c r="CS28" s="379"/>
      <c r="CT28" s="379"/>
      <c r="CU28" s="379"/>
      <c r="CV28" s="379"/>
      <c r="CW28" s="379"/>
      <c r="CX28" s="379"/>
      <c r="CY28" s="379"/>
      <c r="CZ28" s="379"/>
      <c r="DA28" s="379"/>
      <c r="DB28" s="379"/>
      <c r="DC28" s="379"/>
      <c r="DD28" s="379"/>
      <c r="DE28" s="379"/>
      <c r="DF28" s="379"/>
      <c r="DG28" s="379"/>
    </row>
    <row r="29" spans="1:111" ht="12.75" thickBot="1">
      <c r="A29" s="673" t="s">
        <v>926</v>
      </c>
      <c r="B29" s="674">
        <v>1542.7</v>
      </c>
      <c r="C29" s="675">
        <v>874.7</v>
      </c>
      <c r="D29" s="676">
        <f t="shared" si="0"/>
        <v>-0.43300706553445256</v>
      </c>
      <c r="E29" s="677">
        <f>IF(AND(B29&gt;0,C29&gt;0),IFERROR(C29-B29,""),IFERROR(C29+B29,""))</f>
        <v>-668</v>
      </c>
      <c r="F29" s="654"/>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c r="BL29" s="379"/>
      <c r="BM29" s="379"/>
      <c r="BN29" s="379"/>
      <c r="BO29" s="379"/>
      <c r="BP29" s="379"/>
      <c r="BQ29" s="379"/>
      <c r="BR29" s="379"/>
      <c r="BS29" s="379"/>
      <c r="BT29" s="379"/>
      <c r="BU29" s="379"/>
      <c r="BV29" s="379"/>
      <c r="BW29" s="379"/>
      <c r="BX29" s="379"/>
      <c r="BY29" s="379"/>
      <c r="BZ29" s="379"/>
      <c r="CA29" s="379"/>
      <c r="CB29" s="379"/>
      <c r="CC29" s="379"/>
      <c r="CD29" s="379"/>
      <c r="CE29" s="379"/>
      <c r="CF29" s="379"/>
      <c r="CG29" s="379"/>
      <c r="CH29" s="379"/>
      <c r="CI29" s="379"/>
      <c r="CJ29" s="379"/>
      <c r="CK29" s="379"/>
      <c r="CL29" s="379"/>
      <c r="CM29" s="379"/>
      <c r="CN29" s="379"/>
      <c r="CO29" s="379"/>
      <c r="CP29" s="379"/>
      <c r="CQ29" s="379"/>
      <c r="CR29" s="379"/>
      <c r="CS29" s="379"/>
      <c r="CT29" s="379"/>
      <c r="CU29" s="379"/>
      <c r="CV29" s="379"/>
      <c r="CW29" s="379"/>
      <c r="CX29" s="379"/>
      <c r="CY29" s="379"/>
      <c r="CZ29" s="379"/>
      <c r="DA29" s="379"/>
      <c r="DB29" s="379"/>
      <c r="DC29" s="379"/>
      <c r="DD29" s="379"/>
      <c r="DE29" s="379"/>
      <c r="DF29" s="379"/>
      <c r="DG29" s="379"/>
    </row>
    <row r="30" spans="1:111" ht="60" customHeight="1">
      <c r="A30" s="678" t="s">
        <v>1733</v>
      </c>
      <c r="B30" s="678"/>
      <c r="C30" s="678"/>
      <c r="D30" s="678"/>
      <c r="E30" s="678"/>
      <c r="F30" s="678"/>
      <c r="J30" s="649"/>
      <c r="K30" s="379"/>
      <c r="L30" s="379"/>
      <c r="M30" s="379"/>
      <c r="N30" s="379"/>
      <c r="O30" s="379"/>
      <c r="P30" s="379"/>
      <c r="Q30" s="379"/>
    </row>
    <row r="31" spans="1:111">
      <c r="A31" s="649"/>
      <c r="B31" s="649"/>
      <c r="C31" s="649"/>
      <c r="D31" s="649"/>
      <c r="E31" s="649"/>
      <c r="F31" s="649"/>
      <c r="J31" s="649"/>
      <c r="K31" s="379"/>
      <c r="L31" s="379"/>
      <c r="M31" s="379"/>
      <c r="N31" s="379"/>
      <c r="O31" s="379"/>
      <c r="P31" s="379"/>
    </row>
    <row r="32" spans="1:111">
      <c r="A32" s="60"/>
      <c r="B32" s="60"/>
      <c r="C32" s="60"/>
      <c r="D32" s="60"/>
      <c r="E32" s="60"/>
      <c r="F32" s="60"/>
      <c r="J32" s="649"/>
      <c r="K32" s="379"/>
      <c r="L32" s="379"/>
      <c r="M32" s="379"/>
      <c r="N32" s="379"/>
      <c r="O32" s="379"/>
      <c r="P32" s="379"/>
    </row>
    <row r="33" spans="1:16">
      <c r="A33" s="60"/>
      <c r="B33" s="60"/>
      <c r="C33" s="60"/>
      <c r="D33" s="60"/>
      <c r="E33" s="60"/>
      <c r="F33" s="60"/>
      <c r="J33" s="649"/>
      <c r="K33" s="379"/>
      <c r="L33" s="379"/>
      <c r="M33" s="379"/>
      <c r="N33" s="379"/>
      <c r="O33" s="379"/>
      <c r="P33" s="379"/>
    </row>
    <row r="34" spans="1:16">
      <c r="A34" s="60"/>
      <c r="B34" s="60"/>
      <c r="C34" s="60"/>
      <c r="D34" s="60"/>
      <c r="E34" s="60"/>
      <c r="F34" s="60"/>
      <c r="K34" s="379"/>
      <c r="L34" s="379"/>
      <c r="M34" s="379"/>
      <c r="N34" s="379"/>
      <c r="O34" s="379"/>
      <c r="P34" s="379"/>
    </row>
    <row r="35" spans="1:16">
      <c r="A35" s="60"/>
      <c r="B35" s="60"/>
      <c r="C35" s="60"/>
      <c r="D35" s="60"/>
      <c r="E35" s="60"/>
      <c r="F35" s="60"/>
      <c r="K35" s="379"/>
      <c r="L35" s="379"/>
      <c r="M35" s="379"/>
      <c r="N35" s="379"/>
      <c r="O35" s="379"/>
      <c r="P35" s="379"/>
    </row>
    <row r="36" spans="1:16">
      <c r="A36" s="60"/>
      <c r="B36" s="60"/>
      <c r="C36" s="60"/>
      <c r="D36" s="60"/>
      <c r="E36" s="60"/>
      <c r="F36" s="60"/>
      <c r="K36" s="379"/>
      <c r="L36" s="379"/>
      <c r="M36" s="379"/>
      <c r="N36" s="379"/>
      <c r="O36" s="379"/>
      <c r="P36" s="379"/>
    </row>
    <row r="37" spans="1:16">
      <c r="A37" s="60"/>
      <c r="B37" s="60"/>
      <c r="C37" s="60"/>
      <c r="D37" s="60"/>
      <c r="E37" s="60"/>
      <c r="F37" s="60"/>
      <c r="K37" s="379"/>
      <c r="L37" s="379"/>
      <c r="M37" s="379"/>
      <c r="N37" s="379"/>
      <c r="O37" s="379"/>
      <c r="P37" s="379"/>
    </row>
    <row r="38" spans="1:16">
      <c r="A38" s="60"/>
      <c r="B38" s="60"/>
      <c r="C38" s="60"/>
      <c r="D38" s="60"/>
      <c r="E38" s="60"/>
      <c r="F38" s="60"/>
      <c r="K38" s="379"/>
      <c r="L38" s="379"/>
      <c r="M38" s="379"/>
      <c r="N38" s="379"/>
      <c r="O38" s="379"/>
      <c r="P38" s="379"/>
    </row>
    <row r="39" spans="1:16">
      <c r="A39" s="60"/>
      <c r="B39" s="60"/>
      <c r="C39" s="60"/>
      <c r="D39" s="60"/>
      <c r="E39" s="60"/>
      <c r="F39" s="60"/>
      <c r="K39" s="379"/>
      <c r="L39" s="379"/>
      <c r="M39" s="379"/>
      <c r="N39" s="379"/>
      <c r="O39" s="379"/>
      <c r="P39" s="379"/>
    </row>
    <row r="40" spans="1:16">
      <c r="A40" s="60"/>
      <c r="B40" s="60"/>
      <c r="C40" s="60"/>
      <c r="D40" s="60"/>
      <c r="E40" s="60"/>
      <c r="F40" s="60"/>
      <c r="K40" s="379"/>
      <c r="L40" s="379"/>
      <c r="M40" s="379"/>
      <c r="N40" s="379"/>
      <c r="O40" s="379"/>
      <c r="P40" s="379"/>
    </row>
    <row r="41" spans="1:16">
      <c r="A41" s="60"/>
      <c r="B41" s="60"/>
      <c r="C41" s="60"/>
      <c r="D41" s="60"/>
      <c r="E41" s="60"/>
      <c r="F41" s="60"/>
      <c r="K41" s="379"/>
      <c r="L41" s="379"/>
      <c r="M41" s="379"/>
      <c r="N41" s="379"/>
      <c r="O41" s="379"/>
      <c r="P41" s="379"/>
    </row>
    <row r="42" spans="1:16">
      <c r="A42" s="60"/>
      <c r="B42" s="60"/>
      <c r="C42" s="60"/>
      <c r="D42" s="60"/>
      <c r="E42" s="60"/>
      <c r="F42" s="60"/>
      <c r="K42" s="379"/>
      <c r="L42" s="379"/>
      <c r="M42" s="379"/>
      <c r="N42" s="379"/>
      <c r="O42" s="379"/>
      <c r="P42" s="379"/>
    </row>
    <row r="43" spans="1:16">
      <c r="A43" s="60"/>
      <c r="B43" s="60"/>
      <c r="C43" s="60"/>
      <c r="D43" s="60"/>
      <c r="E43" s="60"/>
      <c r="F43" s="60"/>
      <c r="K43" s="379"/>
      <c r="L43" s="379"/>
      <c r="M43" s="379"/>
      <c r="N43" s="379"/>
      <c r="O43" s="379"/>
      <c r="P43" s="379"/>
    </row>
    <row r="44" spans="1:16">
      <c r="A44" s="60"/>
      <c r="B44" s="60"/>
      <c r="C44" s="60"/>
      <c r="D44" s="60"/>
      <c r="E44" s="60"/>
      <c r="F44" s="60"/>
      <c r="K44" s="379"/>
      <c r="L44" s="379"/>
      <c r="M44" s="379"/>
      <c r="N44" s="379"/>
      <c r="O44" s="379"/>
      <c r="P44" s="379"/>
    </row>
    <row r="45" spans="1:16">
      <c r="A45" s="60"/>
      <c r="B45" s="60"/>
      <c r="C45" s="60"/>
      <c r="D45" s="60"/>
      <c r="E45" s="60"/>
      <c r="F45" s="60"/>
      <c r="K45" s="379"/>
      <c r="L45" s="379"/>
      <c r="M45" s="379"/>
      <c r="N45" s="379"/>
      <c r="O45" s="379"/>
      <c r="P45" s="379"/>
    </row>
    <row r="46" spans="1:16">
      <c r="A46" s="60"/>
      <c r="B46" s="60"/>
      <c r="C46" s="60"/>
      <c r="D46" s="60"/>
      <c r="E46" s="60"/>
      <c r="F46" s="60"/>
      <c r="K46" s="379"/>
      <c r="L46" s="379"/>
      <c r="M46" s="379"/>
      <c r="N46" s="379"/>
      <c r="O46" s="379"/>
      <c r="P46" s="379"/>
    </row>
    <row r="47" spans="1:16">
      <c r="A47" s="60"/>
      <c r="B47" s="60"/>
      <c r="C47" s="60"/>
      <c r="D47" s="60"/>
      <c r="E47" s="60"/>
      <c r="F47" s="60"/>
      <c r="K47" s="379"/>
      <c r="L47" s="379"/>
      <c r="M47" s="379"/>
      <c r="N47" s="379"/>
      <c r="O47" s="379"/>
      <c r="P47" s="379"/>
    </row>
    <row r="48" spans="1:16">
      <c r="A48" s="60"/>
      <c r="B48" s="60"/>
      <c r="C48" s="60"/>
      <c r="D48" s="60"/>
      <c r="E48" s="60"/>
      <c r="F48" s="60"/>
    </row>
    <row r="49" spans="1:6">
      <c r="A49" s="60"/>
      <c r="B49" s="60"/>
      <c r="C49" s="60"/>
      <c r="D49" s="60"/>
      <c r="E49" s="60"/>
      <c r="F49" s="60"/>
    </row>
    <row r="50" spans="1:6">
      <c r="A50" s="60"/>
      <c r="B50" s="60"/>
      <c r="C50" s="60"/>
      <c r="D50" s="60"/>
      <c r="E50" s="60"/>
      <c r="F50" s="60"/>
    </row>
    <row r="51" spans="1:6">
      <c r="A51" s="60"/>
      <c r="B51" s="60"/>
      <c r="C51" s="60"/>
      <c r="D51" s="60"/>
      <c r="E51" s="60"/>
      <c r="F51" s="60"/>
    </row>
    <row r="52" spans="1:6">
      <c r="A52" s="60"/>
      <c r="B52" s="60"/>
      <c r="C52" s="60"/>
      <c r="D52" s="60"/>
      <c r="E52" s="60"/>
      <c r="F52" s="60"/>
    </row>
    <row r="53" spans="1:6">
      <c r="A53" s="60"/>
      <c r="B53" s="60"/>
      <c r="C53" s="60"/>
      <c r="D53" s="60"/>
      <c r="E53" s="60"/>
      <c r="F53" s="60"/>
    </row>
    <row r="54" spans="1:6">
      <c r="A54" s="60"/>
      <c r="B54" s="60"/>
      <c r="C54" s="60"/>
      <c r="D54" s="60"/>
      <c r="E54" s="60"/>
      <c r="F54" s="60"/>
    </row>
    <row r="55" spans="1:6">
      <c r="A55" s="60"/>
      <c r="B55" s="60"/>
      <c r="C55" s="60"/>
      <c r="D55" s="60"/>
      <c r="E55" s="60"/>
      <c r="F55" s="60"/>
    </row>
    <row r="56" spans="1:6">
      <c r="A56" s="60"/>
      <c r="B56" s="60"/>
      <c r="C56" s="60"/>
      <c r="D56" s="60"/>
      <c r="E56" s="60"/>
      <c r="F56" s="60"/>
    </row>
    <row r="57" spans="1:6">
      <c r="A57" s="60"/>
      <c r="B57" s="60"/>
      <c r="C57" s="60"/>
      <c r="D57" s="60"/>
      <c r="E57" s="60"/>
      <c r="F57" s="60"/>
    </row>
    <row r="58" spans="1:6">
      <c r="A58" s="60"/>
      <c r="B58" s="60"/>
      <c r="C58" s="60"/>
      <c r="D58" s="60"/>
      <c r="E58" s="60"/>
      <c r="F58" s="60"/>
    </row>
    <row r="59" spans="1:6">
      <c r="A59" s="60"/>
      <c r="B59" s="60"/>
      <c r="C59" s="60"/>
      <c r="D59" s="60"/>
      <c r="E59" s="60"/>
      <c r="F59" s="60"/>
    </row>
    <row r="60" spans="1:6">
      <c r="A60" s="60"/>
      <c r="B60" s="60"/>
      <c r="C60" s="60"/>
      <c r="D60" s="60"/>
      <c r="E60" s="60"/>
      <c r="F60" s="60"/>
    </row>
    <row r="61" spans="1:6">
      <c r="A61" s="60"/>
      <c r="B61" s="60"/>
      <c r="C61" s="60"/>
      <c r="D61" s="60"/>
      <c r="E61" s="60"/>
      <c r="F61" s="60"/>
    </row>
    <row r="62" spans="1:6">
      <c r="A62" s="60"/>
      <c r="B62" s="60"/>
      <c r="C62" s="60"/>
      <c r="D62" s="60"/>
      <c r="E62" s="60"/>
      <c r="F62" s="60"/>
    </row>
    <row r="63" spans="1:6">
      <c r="A63" s="60"/>
      <c r="B63" s="60"/>
      <c r="C63" s="60"/>
      <c r="D63" s="60"/>
      <c r="E63" s="60"/>
      <c r="F63" s="60"/>
    </row>
    <row r="64" spans="1:6">
      <c r="A64" s="60"/>
      <c r="B64" s="60"/>
      <c r="C64" s="60"/>
      <c r="D64" s="60"/>
      <c r="E64" s="60"/>
      <c r="F64" s="60"/>
    </row>
    <row r="65" spans="1:6">
      <c r="A65" s="60"/>
      <c r="B65" s="60"/>
      <c r="C65" s="60"/>
      <c r="D65" s="60"/>
      <c r="E65" s="60"/>
      <c r="F65" s="60"/>
    </row>
    <row r="66" spans="1:6">
      <c r="A66" s="60"/>
      <c r="B66" s="60"/>
      <c r="C66" s="60"/>
      <c r="D66" s="60"/>
      <c r="E66" s="60"/>
      <c r="F66" s="60"/>
    </row>
    <row r="67" spans="1:6">
      <c r="A67" s="60"/>
      <c r="B67" s="60"/>
      <c r="C67" s="60"/>
      <c r="D67" s="60"/>
      <c r="E67" s="60"/>
      <c r="F67" s="60"/>
    </row>
    <row r="68" spans="1:6">
      <c r="A68" s="60"/>
      <c r="B68" s="60"/>
      <c r="C68" s="60"/>
      <c r="D68" s="60"/>
      <c r="E68" s="60"/>
      <c r="F68" s="60"/>
    </row>
    <row r="69" spans="1:6">
      <c r="A69" s="60"/>
      <c r="B69" s="60"/>
      <c r="C69" s="60"/>
      <c r="D69" s="60"/>
      <c r="E69" s="60"/>
      <c r="F69" s="60"/>
    </row>
    <row r="70" spans="1:6">
      <c r="A70" s="60"/>
      <c r="B70" s="60"/>
      <c r="C70" s="60"/>
      <c r="D70" s="60"/>
      <c r="E70" s="60"/>
      <c r="F70" s="60"/>
    </row>
    <row r="71" spans="1:6">
      <c r="A71" s="60"/>
      <c r="B71" s="60"/>
      <c r="C71" s="60"/>
      <c r="D71" s="60"/>
      <c r="E71" s="60"/>
      <c r="F71" s="60"/>
    </row>
    <row r="72" spans="1:6">
      <c r="A72" s="60"/>
      <c r="B72" s="60"/>
      <c r="C72" s="60"/>
      <c r="D72" s="60"/>
      <c r="E72" s="60"/>
      <c r="F72" s="60"/>
    </row>
    <row r="73" spans="1:6">
      <c r="A73" s="60"/>
      <c r="B73" s="60"/>
      <c r="C73" s="60"/>
      <c r="D73" s="60"/>
      <c r="E73" s="60"/>
      <c r="F73" s="60"/>
    </row>
    <row r="74" spans="1:6">
      <c r="A74" s="60"/>
      <c r="B74" s="60"/>
      <c r="C74" s="60"/>
      <c r="D74" s="60"/>
      <c r="E74" s="60"/>
      <c r="F74" s="60"/>
    </row>
    <row r="75" spans="1:6">
      <c r="A75" s="60"/>
      <c r="B75" s="60"/>
      <c r="C75" s="60"/>
      <c r="D75" s="60"/>
      <c r="E75" s="60"/>
      <c r="F75" s="60"/>
    </row>
    <row r="76" spans="1:6">
      <c r="A76" s="60"/>
      <c r="B76" s="60"/>
      <c r="C76" s="60"/>
      <c r="D76" s="60"/>
      <c r="E76" s="60"/>
      <c r="F76" s="60"/>
    </row>
    <row r="77" spans="1:6">
      <c r="A77" s="60"/>
      <c r="B77" s="60"/>
      <c r="C77" s="60"/>
      <c r="D77" s="60"/>
      <c r="E77" s="60"/>
      <c r="F77" s="60"/>
    </row>
    <row r="78" spans="1:6">
      <c r="A78" s="60"/>
      <c r="B78" s="60"/>
      <c r="C78" s="60"/>
      <c r="D78" s="60"/>
      <c r="E78" s="60"/>
      <c r="F78" s="60"/>
    </row>
    <row r="79" spans="1:6">
      <c r="A79" s="60"/>
      <c r="B79" s="60"/>
      <c r="C79" s="60"/>
      <c r="D79" s="60"/>
      <c r="E79" s="60"/>
      <c r="F79" s="60"/>
    </row>
    <row r="80" spans="1:6">
      <c r="A80" s="60"/>
      <c r="B80" s="60"/>
      <c r="C80" s="60"/>
      <c r="D80" s="60"/>
      <c r="E80" s="60"/>
      <c r="F80" s="60"/>
    </row>
    <row r="81" spans="1:6">
      <c r="A81" s="60"/>
      <c r="B81" s="60"/>
      <c r="C81" s="60"/>
      <c r="D81" s="60"/>
      <c r="E81" s="60"/>
      <c r="F81" s="60"/>
    </row>
    <row r="82" spans="1:6">
      <c r="A82" s="60"/>
      <c r="B82" s="60"/>
      <c r="C82" s="60"/>
      <c r="D82" s="60"/>
      <c r="E82" s="60"/>
      <c r="F82" s="60"/>
    </row>
    <row r="83" spans="1:6">
      <c r="A83" s="60"/>
      <c r="B83" s="60"/>
      <c r="C83" s="60"/>
      <c r="D83" s="60"/>
      <c r="E83" s="60"/>
      <c r="F83" s="60"/>
    </row>
    <row r="84" spans="1:6">
      <c r="A84" s="60"/>
      <c r="B84" s="60"/>
      <c r="C84" s="60"/>
      <c r="D84" s="60"/>
      <c r="E84" s="60"/>
      <c r="F84" s="60"/>
    </row>
    <row r="85" spans="1:6">
      <c r="A85" s="60"/>
      <c r="B85" s="60"/>
      <c r="C85" s="60"/>
      <c r="D85" s="60"/>
      <c r="E85" s="60"/>
      <c r="F85" s="60"/>
    </row>
    <row r="86" spans="1:6">
      <c r="A86" s="60"/>
      <c r="B86" s="60"/>
      <c r="C86" s="60"/>
      <c r="D86" s="60"/>
      <c r="E86" s="60"/>
      <c r="F86" s="60"/>
    </row>
    <row r="87" spans="1:6">
      <c r="A87" s="60"/>
      <c r="B87" s="60"/>
      <c r="C87" s="60"/>
      <c r="D87" s="60"/>
      <c r="E87" s="60"/>
      <c r="F87" s="60"/>
    </row>
    <row r="88" spans="1:6">
      <c r="A88" s="60"/>
      <c r="B88" s="60"/>
      <c r="C88" s="60"/>
      <c r="D88" s="60"/>
      <c r="E88" s="60"/>
      <c r="F88" s="60"/>
    </row>
    <row r="89" spans="1:6">
      <c r="A89" s="60"/>
      <c r="B89" s="60"/>
      <c r="C89" s="60"/>
      <c r="D89" s="60"/>
      <c r="E89" s="60"/>
      <c r="F89" s="60"/>
    </row>
    <row r="90" spans="1:6">
      <c r="A90" s="60"/>
      <c r="B90" s="60"/>
      <c r="C90" s="60"/>
      <c r="D90" s="60"/>
      <c r="E90" s="60"/>
      <c r="F90" s="60"/>
    </row>
    <row r="91" spans="1:6">
      <c r="A91" s="60"/>
      <c r="B91" s="60"/>
      <c r="C91" s="60"/>
      <c r="D91" s="60"/>
      <c r="E91" s="60"/>
      <c r="F91" s="60"/>
    </row>
    <row r="92" spans="1:6">
      <c r="A92" s="60"/>
      <c r="B92" s="60"/>
      <c r="C92" s="60"/>
      <c r="D92" s="60"/>
      <c r="E92" s="60"/>
      <c r="F92" s="60"/>
    </row>
    <row r="93" spans="1:6">
      <c r="A93" s="60"/>
      <c r="B93" s="60"/>
      <c r="C93" s="60"/>
      <c r="D93" s="60"/>
      <c r="E93" s="60"/>
      <c r="F93" s="60"/>
    </row>
    <row r="94" spans="1:6">
      <c r="A94" s="60"/>
      <c r="B94" s="60"/>
      <c r="C94" s="60"/>
      <c r="D94" s="60"/>
      <c r="E94" s="60"/>
      <c r="F94" s="60"/>
    </row>
    <row r="95" spans="1:6">
      <c r="A95" s="60"/>
      <c r="B95" s="60"/>
      <c r="C95" s="60"/>
      <c r="D95" s="60"/>
      <c r="E95" s="60"/>
      <c r="F95" s="60"/>
    </row>
    <row r="96" spans="1:6">
      <c r="A96" s="60"/>
      <c r="B96" s="60"/>
      <c r="C96" s="60"/>
      <c r="D96" s="60"/>
      <c r="E96" s="60"/>
      <c r="F96" s="60"/>
    </row>
    <row r="97" spans="1:6">
      <c r="A97" s="60"/>
      <c r="B97" s="60"/>
      <c r="C97" s="60"/>
      <c r="D97" s="60"/>
      <c r="E97" s="60"/>
      <c r="F97" s="60"/>
    </row>
    <row r="98" spans="1:6">
      <c r="A98" s="60"/>
      <c r="B98" s="60"/>
      <c r="C98" s="60"/>
      <c r="D98" s="60"/>
      <c r="E98" s="60"/>
      <c r="F98" s="60"/>
    </row>
    <row r="99" spans="1:6">
      <c r="A99" s="60"/>
      <c r="B99" s="60"/>
      <c r="C99" s="60"/>
      <c r="D99" s="60"/>
      <c r="E99" s="60"/>
      <c r="F99" s="60"/>
    </row>
    <row r="100" spans="1:6">
      <c r="A100" s="60"/>
      <c r="B100" s="60"/>
      <c r="C100" s="60"/>
      <c r="D100" s="60"/>
      <c r="E100" s="60"/>
      <c r="F100" s="60"/>
    </row>
    <row r="101" spans="1:6">
      <c r="A101" s="60"/>
      <c r="B101" s="60"/>
      <c r="C101" s="60"/>
      <c r="D101" s="60"/>
      <c r="E101" s="60"/>
      <c r="F101" s="60"/>
    </row>
    <row r="102" spans="1:6">
      <c r="A102" s="60"/>
      <c r="B102" s="60"/>
      <c r="C102" s="60"/>
      <c r="D102" s="60"/>
      <c r="E102" s="60"/>
      <c r="F102" s="60"/>
    </row>
    <row r="103" spans="1:6">
      <c r="A103" s="60"/>
      <c r="B103" s="60"/>
      <c r="C103" s="60"/>
      <c r="D103" s="60"/>
      <c r="E103" s="60"/>
      <c r="F103" s="60"/>
    </row>
    <row r="104" spans="1:6">
      <c r="A104" s="60"/>
      <c r="B104" s="60"/>
      <c r="C104" s="60"/>
      <c r="D104" s="60"/>
      <c r="E104" s="60"/>
      <c r="F104" s="60"/>
    </row>
    <row r="105" spans="1:6">
      <c r="A105" s="60"/>
      <c r="B105" s="60"/>
      <c r="C105" s="60"/>
      <c r="D105" s="60"/>
      <c r="E105" s="60"/>
      <c r="F105" s="60"/>
    </row>
    <row r="106" spans="1:6">
      <c r="A106" s="60"/>
      <c r="B106" s="60"/>
      <c r="C106" s="60"/>
      <c r="D106" s="60"/>
      <c r="E106" s="60"/>
      <c r="F106" s="60"/>
    </row>
    <row r="107" spans="1:6">
      <c r="A107" s="60"/>
      <c r="B107" s="60"/>
      <c r="C107" s="60"/>
      <c r="D107" s="60"/>
      <c r="E107" s="60"/>
      <c r="F107" s="60"/>
    </row>
    <row r="108" spans="1:6">
      <c r="A108" s="60"/>
      <c r="B108" s="60"/>
      <c r="C108" s="60"/>
      <c r="D108" s="60"/>
      <c r="E108" s="60"/>
      <c r="F108" s="60"/>
    </row>
    <row r="109" spans="1:6">
      <c r="A109" s="60"/>
      <c r="B109" s="60"/>
      <c r="C109" s="60"/>
      <c r="D109" s="60"/>
      <c r="E109" s="60"/>
      <c r="F109" s="60"/>
    </row>
    <row r="110" spans="1:6">
      <c r="A110" s="60"/>
      <c r="B110" s="60"/>
      <c r="C110" s="60"/>
      <c r="D110" s="60"/>
      <c r="E110" s="60"/>
      <c r="F110" s="60"/>
    </row>
    <row r="111" spans="1:6">
      <c r="A111" s="60"/>
      <c r="B111" s="60"/>
      <c r="C111" s="60"/>
      <c r="D111" s="60"/>
      <c r="E111" s="60"/>
      <c r="F111" s="60"/>
    </row>
    <row r="112" spans="1:6">
      <c r="A112" s="60"/>
      <c r="B112" s="60"/>
      <c r="C112" s="60"/>
      <c r="D112" s="60"/>
      <c r="E112" s="60"/>
      <c r="F112" s="60"/>
    </row>
    <row r="113" spans="1:6">
      <c r="A113" s="60"/>
      <c r="B113" s="60"/>
      <c r="C113" s="60"/>
      <c r="D113" s="60"/>
      <c r="E113" s="60"/>
      <c r="F113" s="60"/>
    </row>
    <row r="114" spans="1:6">
      <c r="A114" s="60"/>
      <c r="B114" s="60"/>
      <c r="C114" s="60"/>
      <c r="D114" s="60"/>
      <c r="E114" s="60"/>
      <c r="F114" s="60"/>
    </row>
    <row r="115" spans="1:6">
      <c r="A115" s="60"/>
      <c r="B115" s="60"/>
      <c r="C115" s="60"/>
      <c r="D115" s="60"/>
      <c r="E115" s="60"/>
      <c r="F115" s="60"/>
    </row>
    <row r="116" spans="1:6">
      <c r="A116" s="60"/>
      <c r="B116" s="60"/>
      <c r="C116" s="60"/>
      <c r="D116" s="60"/>
      <c r="E116" s="60"/>
      <c r="F116" s="60"/>
    </row>
    <row r="117" spans="1:6">
      <c r="A117" s="60"/>
      <c r="B117" s="60"/>
      <c r="C117" s="60"/>
      <c r="D117" s="60"/>
      <c r="E117" s="60"/>
      <c r="F117" s="60"/>
    </row>
    <row r="118" spans="1:6">
      <c r="A118" s="60"/>
      <c r="B118" s="60"/>
      <c r="C118" s="60"/>
      <c r="D118" s="60"/>
      <c r="E118" s="60"/>
      <c r="F118" s="60"/>
    </row>
    <row r="119" spans="1:6">
      <c r="A119" s="60"/>
      <c r="B119" s="60"/>
      <c r="C119" s="60"/>
      <c r="D119" s="60"/>
      <c r="E119" s="60"/>
      <c r="F119" s="60"/>
    </row>
    <row r="120" spans="1:6">
      <c r="A120" s="60"/>
      <c r="B120" s="60"/>
      <c r="C120" s="60"/>
      <c r="D120" s="60"/>
      <c r="E120" s="60"/>
      <c r="F120" s="60"/>
    </row>
    <row r="121" spans="1:6">
      <c r="A121" s="60"/>
      <c r="B121" s="60"/>
      <c r="C121" s="60"/>
      <c r="D121" s="60"/>
      <c r="E121" s="60"/>
      <c r="F121" s="60"/>
    </row>
    <row r="122" spans="1:6">
      <c r="A122" s="60"/>
      <c r="B122" s="60"/>
      <c r="C122" s="60"/>
      <c r="D122" s="60"/>
      <c r="E122" s="60"/>
      <c r="F122" s="60"/>
    </row>
    <row r="123" spans="1:6">
      <c r="A123" s="60"/>
      <c r="B123" s="60"/>
      <c r="C123" s="60"/>
      <c r="D123" s="60"/>
      <c r="E123" s="60"/>
      <c r="F123" s="60"/>
    </row>
    <row r="124" spans="1:6">
      <c r="A124" s="60"/>
      <c r="B124" s="60"/>
      <c r="C124" s="60"/>
      <c r="D124" s="60"/>
      <c r="E124" s="60"/>
      <c r="F124" s="60"/>
    </row>
    <row r="125" spans="1:6">
      <c r="A125" s="60"/>
      <c r="B125" s="60"/>
      <c r="C125" s="60"/>
      <c r="D125" s="60"/>
      <c r="E125" s="60"/>
      <c r="F125" s="60"/>
    </row>
    <row r="126" spans="1:6">
      <c r="A126" s="60"/>
      <c r="B126" s="60"/>
      <c r="C126" s="60"/>
      <c r="D126" s="60"/>
      <c r="E126" s="60"/>
      <c r="F126" s="60"/>
    </row>
    <row r="127" spans="1:6">
      <c r="A127" s="60"/>
      <c r="B127" s="60"/>
      <c r="C127" s="60"/>
      <c r="D127" s="60"/>
      <c r="E127" s="60"/>
      <c r="F127" s="60"/>
    </row>
    <row r="128" spans="1:6">
      <c r="A128" s="60"/>
      <c r="B128" s="60"/>
      <c r="C128" s="60"/>
      <c r="D128" s="60"/>
      <c r="E128" s="60"/>
      <c r="F128" s="60"/>
    </row>
    <row r="129" spans="1:6">
      <c r="A129" s="60"/>
      <c r="B129" s="60"/>
      <c r="C129" s="60"/>
      <c r="D129" s="60"/>
      <c r="E129" s="60"/>
      <c r="F129" s="60"/>
    </row>
    <row r="130" spans="1:6">
      <c r="A130" s="60"/>
      <c r="B130" s="60"/>
      <c r="C130" s="60"/>
      <c r="D130" s="60"/>
      <c r="E130" s="60"/>
      <c r="F130" s="60"/>
    </row>
    <row r="131" spans="1:6">
      <c r="A131" s="60"/>
      <c r="B131" s="60"/>
      <c r="C131" s="60"/>
      <c r="D131" s="60"/>
      <c r="E131" s="60"/>
      <c r="F131" s="60"/>
    </row>
    <row r="132" spans="1:6">
      <c r="A132" s="60"/>
      <c r="B132" s="60"/>
      <c r="C132" s="60"/>
      <c r="D132" s="60"/>
      <c r="E132" s="60"/>
      <c r="F132" s="60"/>
    </row>
    <row r="133" spans="1:6">
      <c r="A133" s="60"/>
      <c r="B133" s="60"/>
      <c r="C133" s="60"/>
      <c r="D133" s="60"/>
      <c r="E133" s="60"/>
      <c r="F133" s="60"/>
    </row>
    <row r="134" spans="1:6">
      <c r="A134" s="60"/>
      <c r="B134" s="60"/>
      <c r="C134" s="60"/>
      <c r="D134" s="60"/>
      <c r="E134" s="60"/>
      <c r="F134" s="60"/>
    </row>
    <row r="135" spans="1:6">
      <c r="A135" s="60"/>
      <c r="B135" s="60"/>
      <c r="C135" s="60"/>
      <c r="D135" s="60"/>
      <c r="E135" s="60"/>
      <c r="F135" s="60"/>
    </row>
    <row r="136" spans="1:6">
      <c r="A136" s="60"/>
      <c r="B136" s="60"/>
      <c r="C136" s="60"/>
      <c r="D136" s="60"/>
      <c r="E136" s="60"/>
      <c r="F136" s="60"/>
    </row>
    <row r="137" spans="1:6">
      <c r="A137" s="60"/>
      <c r="B137" s="60"/>
      <c r="C137" s="60"/>
      <c r="D137" s="60"/>
      <c r="E137" s="60"/>
      <c r="F137" s="60"/>
    </row>
    <row r="138" spans="1:6">
      <c r="A138" s="60"/>
      <c r="B138" s="60"/>
      <c r="C138" s="60"/>
      <c r="D138" s="60"/>
      <c r="E138" s="60"/>
      <c r="F138" s="60"/>
    </row>
    <row r="139" spans="1:6">
      <c r="A139" s="60"/>
      <c r="B139" s="60"/>
      <c r="C139" s="60"/>
      <c r="D139" s="60"/>
      <c r="E139" s="60"/>
      <c r="F139" s="60"/>
    </row>
    <row r="140" spans="1:6">
      <c r="A140" s="60"/>
      <c r="B140" s="60"/>
      <c r="C140" s="60"/>
      <c r="D140" s="60"/>
      <c r="E140" s="60"/>
      <c r="F140" s="60"/>
    </row>
    <row r="141" spans="1:6">
      <c r="A141" s="60"/>
      <c r="B141" s="60"/>
      <c r="C141" s="60"/>
      <c r="D141" s="60"/>
      <c r="E141" s="60"/>
      <c r="F141" s="60"/>
    </row>
    <row r="142" spans="1:6">
      <c r="A142" s="60"/>
      <c r="B142" s="60"/>
      <c r="C142" s="60"/>
      <c r="D142" s="60"/>
      <c r="E142" s="60"/>
      <c r="F142" s="60"/>
    </row>
    <row r="143" spans="1:6">
      <c r="A143" s="60"/>
      <c r="B143" s="60"/>
      <c r="C143" s="60"/>
      <c r="D143" s="60"/>
      <c r="E143" s="60"/>
      <c r="F143" s="60"/>
    </row>
    <row r="144" spans="1:6">
      <c r="A144" s="60"/>
      <c r="B144" s="60"/>
      <c r="C144" s="60"/>
      <c r="D144" s="60"/>
      <c r="E144" s="60"/>
      <c r="F144" s="60"/>
    </row>
    <row r="145" spans="1:6">
      <c r="A145" s="60"/>
      <c r="B145" s="60"/>
      <c r="C145" s="60"/>
      <c r="D145" s="60"/>
      <c r="E145" s="60"/>
      <c r="F145" s="60"/>
    </row>
    <row r="146" spans="1:6">
      <c r="A146" s="60"/>
      <c r="B146" s="60"/>
      <c r="C146" s="60"/>
      <c r="D146" s="60"/>
      <c r="E146" s="60"/>
      <c r="F146" s="60"/>
    </row>
    <row r="147" spans="1:6">
      <c r="A147" s="60"/>
      <c r="B147" s="60"/>
      <c r="C147" s="60"/>
      <c r="D147" s="60"/>
      <c r="E147" s="60"/>
      <c r="F147" s="60"/>
    </row>
    <row r="148" spans="1:6">
      <c r="A148" s="60"/>
      <c r="B148" s="60"/>
      <c r="C148" s="60"/>
      <c r="D148" s="60"/>
      <c r="E148" s="60"/>
      <c r="F148" s="60"/>
    </row>
    <row r="149" spans="1:6">
      <c r="A149" s="60"/>
      <c r="B149" s="60"/>
      <c r="C149" s="60"/>
      <c r="D149" s="60"/>
      <c r="E149" s="60"/>
      <c r="F149" s="60"/>
    </row>
    <row r="150" spans="1:6">
      <c r="A150" s="60"/>
      <c r="B150" s="60"/>
      <c r="C150" s="60"/>
      <c r="D150" s="60"/>
      <c r="E150" s="60"/>
      <c r="F150" s="60"/>
    </row>
    <row r="151" spans="1:6">
      <c r="A151" s="60"/>
      <c r="B151" s="60"/>
      <c r="C151" s="60"/>
      <c r="D151" s="60"/>
      <c r="E151" s="60"/>
      <c r="F151" s="60"/>
    </row>
    <row r="152" spans="1:6">
      <c r="A152" s="60"/>
      <c r="B152" s="60"/>
      <c r="C152" s="60"/>
      <c r="D152" s="60"/>
      <c r="E152" s="60"/>
      <c r="F152" s="60"/>
    </row>
    <row r="153" spans="1:6">
      <c r="A153" s="60"/>
      <c r="B153" s="60"/>
      <c r="C153" s="60"/>
      <c r="D153" s="60"/>
      <c r="E153" s="60"/>
      <c r="F153" s="60"/>
    </row>
    <row r="154" spans="1:6">
      <c r="A154" s="60"/>
      <c r="B154" s="60"/>
      <c r="C154" s="60"/>
      <c r="D154" s="60"/>
      <c r="E154" s="60"/>
      <c r="F154" s="60"/>
    </row>
    <row r="155" spans="1:6">
      <c r="A155" s="60"/>
      <c r="B155" s="60"/>
      <c r="C155" s="60"/>
      <c r="D155" s="60"/>
      <c r="E155" s="60"/>
      <c r="F155" s="60"/>
    </row>
    <row r="156" spans="1:6">
      <c r="A156" s="60"/>
      <c r="B156" s="60"/>
      <c r="C156" s="60"/>
      <c r="D156" s="60"/>
      <c r="E156" s="60"/>
      <c r="F156" s="60"/>
    </row>
  </sheetData>
  <autoFilter ref="A10:E11" xr:uid="{00000000-0009-0000-0000-00000E000000}"/>
  <mergeCells count="7">
    <mergeCell ref="H1:I1"/>
    <mergeCell ref="A30:F30"/>
    <mergeCell ref="A10:A11"/>
    <mergeCell ref="B10:B11"/>
    <mergeCell ref="C10:C11"/>
    <mergeCell ref="D10:D11"/>
    <mergeCell ref="E10:E11"/>
  </mergeCells>
  <conditionalFormatting sqref="J12:J28">
    <cfRule type="duplicateValues" dxfId="4" priority="3"/>
    <cfRule type="colorScale" priority="4">
      <colorScale>
        <cfvo type="min"/>
        <cfvo type="max"/>
        <color rgb="FFF8696B"/>
        <color rgb="FFFCFCFF"/>
      </colorScale>
    </cfRule>
    <cfRule type="colorScale" priority="5">
      <colorScale>
        <cfvo type="min"/>
        <cfvo type="percentile" val="50"/>
        <cfvo type="max"/>
        <color rgb="FFF8696B"/>
        <color rgb="FFFFEB84"/>
        <color rgb="FF63BE7B"/>
      </colorScale>
    </cfRule>
  </conditionalFormatting>
  <conditionalFormatting sqref="L12:L28">
    <cfRule type="duplicateValues" dxfId="3" priority="2"/>
  </conditionalFormatting>
  <conditionalFormatting sqref="L12:L28">
    <cfRule type="duplicateValues" dxfId="2" priority="1"/>
  </conditionalFormatting>
  <hyperlinks>
    <hyperlink ref="H1:I1" location="Index!A1" display="Regresar al Índice" xr:uid="{B045DEAA-B18C-4521-B4E7-639B1F68F1FF}"/>
  </hyperlinks>
  <pageMargins left="0.7" right="0.7" top="0.75" bottom="0.75" header="0.3" footer="0.3"/>
  <pageSetup orientation="portrait" horizontalDpi="4294967295" verticalDpi="4294967295"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CFB06-81C9-4FA8-B293-34D4E643AB3D}">
  <sheetPr codeName="Hoja25"/>
  <dimension ref="A1:I17"/>
  <sheetViews>
    <sheetView workbookViewId="0">
      <selection activeCell="B19" sqref="B19"/>
    </sheetView>
  </sheetViews>
  <sheetFormatPr baseColWidth="10" defaultColWidth="9.140625" defaultRowHeight="12"/>
  <cols>
    <col min="1" max="1" width="70.7109375" style="79" customWidth="1"/>
    <col min="2" max="4" width="15.7109375" style="79" customWidth="1"/>
    <col min="5" max="16384" width="9.140625" style="79"/>
  </cols>
  <sheetData>
    <row r="1" spans="1:9" ht="15">
      <c r="A1" t="s">
        <v>1790</v>
      </c>
      <c r="H1" s="688" t="s">
        <v>38</v>
      </c>
      <c r="I1" s="688"/>
    </row>
    <row r="2" spans="1:9">
      <c r="A2" s="79" t="s">
        <v>385</v>
      </c>
    </row>
    <row r="3" spans="1:9">
      <c r="A3" s="79" t="s">
        <v>386</v>
      </c>
    </row>
    <row r="5" spans="1:9" ht="24">
      <c r="A5" s="509" t="s">
        <v>387</v>
      </c>
      <c r="B5" s="509" t="s">
        <v>547</v>
      </c>
      <c r="C5" s="509" t="s">
        <v>290</v>
      </c>
      <c r="D5" s="509" t="s">
        <v>548</v>
      </c>
    </row>
    <row r="6" spans="1:9">
      <c r="A6" s="510" t="s">
        <v>388</v>
      </c>
      <c r="B6" s="511">
        <v>0.32300000000000001</v>
      </c>
      <c r="C6" s="512">
        <v>573</v>
      </c>
      <c r="D6" s="511">
        <v>4.0000000000000001E-3</v>
      </c>
    </row>
    <row r="7" spans="1:9">
      <c r="A7" s="513" t="s">
        <v>389</v>
      </c>
      <c r="B7" s="514">
        <v>0.159</v>
      </c>
      <c r="C7" s="515">
        <v>2097</v>
      </c>
      <c r="D7" s="514">
        <v>2.7E-2</v>
      </c>
    </row>
    <row r="8" spans="1:9">
      <c r="A8" s="510" t="s">
        <v>391</v>
      </c>
      <c r="B8" s="511">
        <v>0.126</v>
      </c>
      <c r="C8" s="512">
        <v>1133</v>
      </c>
      <c r="D8" s="511">
        <v>1.7999999999999999E-2</v>
      </c>
    </row>
    <row r="9" spans="1:9">
      <c r="A9" s="513" t="s">
        <v>390</v>
      </c>
      <c r="B9" s="514">
        <v>0.115</v>
      </c>
      <c r="C9" s="515">
        <v>1773</v>
      </c>
      <c r="D9" s="514">
        <v>3.2000000000000001E-2</v>
      </c>
    </row>
    <row r="10" spans="1:9" ht="24">
      <c r="A10" s="510" t="s">
        <v>392</v>
      </c>
      <c r="B10" s="511">
        <v>5.2999999999999999E-2</v>
      </c>
      <c r="C10" s="512">
        <v>-2227</v>
      </c>
      <c r="D10" s="511">
        <v>-7.6999999999999999E-2</v>
      </c>
    </row>
    <row r="11" spans="1:9">
      <c r="A11" s="513" t="s">
        <v>393</v>
      </c>
      <c r="B11" s="514">
        <v>4.9000000000000002E-2</v>
      </c>
      <c r="C11" s="515">
        <v>1421</v>
      </c>
      <c r="D11" s="514">
        <v>6.0999999999999999E-2</v>
      </c>
    </row>
    <row r="12" spans="1:9">
      <c r="A12" s="510" t="s">
        <v>394</v>
      </c>
      <c r="B12" s="511">
        <v>3.9E-2</v>
      </c>
      <c r="C12" s="512">
        <v>-323</v>
      </c>
      <c r="D12" s="511">
        <v>-1.6E-2</v>
      </c>
    </row>
    <row r="13" spans="1:9">
      <c r="A13" s="513" t="s">
        <v>395</v>
      </c>
      <c r="B13" s="514">
        <v>2.7E-2</v>
      </c>
      <c r="C13" s="515">
        <v>1106</v>
      </c>
      <c r="D13" s="514">
        <v>0.09</v>
      </c>
    </row>
    <row r="14" spans="1:9">
      <c r="A14" s="510" t="s">
        <v>396</v>
      </c>
      <c r="B14" s="511">
        <v>2.5999999999999999E-2</v>
      </c>
      <c r="C14" s="512">
        <v>2718</v>
      </c>
      <c r="D14" s="511">
        <v>0.26</v>
      </c>
    </row>
    <row r="15" spans="1:9">
      <c r="A15" s="513" t="s">
        <v>397</v>
      </c>
      <c r="B15" s="514">
        <v>0.02</v>
      </c>
      <c r="C15" s="515">
        <v>-239</v>
      </c>
      <c r="D15" s="514">
        <v>-2.3E-2</v>
      </c>
    </row>
    <row r="16" spans="1:9">
      <c r="A16" s="510" t="s">
        <v>398</v>
      </c>
      <c r="B16" s="511">
        <v>6.3E-2</v>
      </c>
      <c r="C16" s="512">
        <v>837</v>
      </c>
      <c r="D16" s="511">
        <v>2.7E-2</v>
      </c>
    </row>
    <row r="17" spans="1:4">
      <c r="A17" s="516" t="s">
        <v>53</v>
      </c>
      <c r="B17" s="517">
        <v>1</v>
      </c>
      <c r="C17" s="518">
        <v>8869</v>
      </c>
      <c r="D17" s="517">
        <v>1.7999999999999999E-2</v>
      </c>
    </row>
  </sheetData>
  <mergeCells count="1">
    <mergeCell ref="H1:I1"/>
  </mergeCells>
  <hyperlinks>
    <hyperlink ref="H1:I1" location="Index!A1" display="Regresar al Índice" xr:uid="{4E7963D9-0E57-49D8-8C70-943AC1BD5049}"/>
  </hyperlink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C151-984C-4B55-9E4B-B8836FCDC7D4}">
  <sheetPr codeName="Hoja26"/>
  <dimension ref="A1:I17"/>
  <sheetViews>
    <sheetView workbookViewId="0">
      <selection activeCell="B19" sqref="B19"/>
    </sheetView>
  </sheetViews>
  <sheetFormatPr baseColWidth="10" defaultColWidth="9.140625" defaultRowHeight="12"/>
  <cols>
    <col min="1" max="1" width="70.7109375" style="79" customWidth="1"/>
    <col min="2" max="4" width="15.7109375" style="79" customWidth="1"/>
    <col min="5" max="16384" width="9.140625" style="79"/>
  </cols>
  <sheetData>
    <row r="1" spans="1:9" ht="15">
      <c r="A1" t="s">
        <v>1792</v>
      </c>
      <c r="H1" s="688" t="s">
        <v>38</v>
      </c>
      <c r="I1" s="688"/>
    </row>
    <row r="2" spans="1:9">
      <c r="A2" s="79" t="s">
        <v>385</v>
      </c>
    </row>
    <row r="3" spans="1:9">
      <c r="A3" s="79" t="s">
        <v>399</v>
      </c>
    </row>
    <row r="5" spans="1:9" ht="24">
      <c r="A5" s="509" t="s">
        <v>387</v>
      </c>
      <c r="B5" s="509" t="s">
        <v>547</v>
      </c>
      <c r="C5" s="509" t="s">
        <v>290</v>
      </c>
      <c r="D5" s="509" t="s">
        <v>548</v>
      </c>
    </row>
    <row r="6" spans="1:9" ht="24">
      <c r="A6" s="510" t="s">
        <v>392</v>
      </c>
      <c r="B6" s="511">
        <v>0.23699999999999999</v>
      </c>
      <c r="C6" s="512">
        <v>2896</v>
      </c>
      <c r="D6" s="511">
        <v>0.05</v>
      </c>
    </row>
    <row r="7" spans="1:9">
      <c r="A7" s="513" t="s">
        <v>388</v>
      </c>
      <c r="B7" s="514">
        <v>0.21</v>
      </c>
      <c r="C7" s="515">
        <v>113</v>
      </c>
      <c r="D7" s="514">
        <v>2E-3</v>
      </c>
    </row>
    <row r="8" spans="1:9">
      <c r="A8" s="510" t="s">
        <v>391</v>
      </c>
      <c r="B8" s="511">
        <v>9.6000000000000002E-2</v>
      </c>
      <c r="C8" s="512">
        <v>698</v>
      </c>
      <c r="D8" s="511">
        <v>2.9000000000000001E-2</v>
      </c>
    </row>
    <row r="9" spans="1:9">
      <c r="A9" s="513" t="s">
        <v>393</v>
      </c>
      <c r="B9" s="514">
        <v>9.2999999999999999E-2</v>
      </c>
      <c r="C9" s="515">
        <v>1729</v>
      </c>
      <c r="D9" s="514">
        <v>7.8E-2</v>
      </c>
    </row>
    <row r="10" spans="1:9">
      <c r="A10" s="510" t="s">
        <v>390</v>
      </c>
      <c r="B10" s="511">
        <v>8.5999999999999993E-2</v>
      </c>
      <c r="C10" s="512">
        <v>204</v>
      </c>
      <c r="D10" s="511">
        <v>8.9999999999999993E-3</v>
      </c>
    </row>
    <row r="11" spans="1:9">
      <c r="A11" s="513" t="s">
        <v>389</v>
      </c>
      <c r="B11" s="514">
        <v>5.7000000000000002E-2</v>
      </c>
      <c r="C11" s="515">
        <v>698</v>
      </c>
      <c r="D11" s="514">
        <v>0.05</v>
      </c>
    </row>
    <row r="12" spans="1:9">
      <c r="A12" s="510" t="s">
        <v>394</v>
      </c>
      <c r="B12" s="511">
        <v>5.6000000000000001E-2</v>
      </c>
      <c r="C12" s="512">
        <v>335</v>
      </c>
      <c r="D12" s="511">
        <v>2.4E-2</v>
      </c>
    </row>
    <row r="13" spans="1:9">
      <c r="A13" s="513" t="s">
        <v>400</v>
      </c>
      <c r="B13" s="514">
        <v>2.8000000000000001E-2</v>
      </c>
      <c r="C13" s="515">
        <v>245</v>
      </c>
      <c r="D13" s="514">
        <v>3.5000000000000003E-2</v>
      </c>
    </row>
    <row r="14" spans="1:9" ht="24">
      <c r="A14" s="510" t="s">
        <v>401</v>
      </c>
      <c r="B14" s="511">
        <v>0.02</v>
      </c>
      <c r="C14" s="512">
        <v>-20</v>
      </c>
      <c r="D14" s="511">
        <v>-4.0000000000000001E-3</v>
      </c>
    </row>
    <row r="15" spans="1:9">
      <c r="A15" s="513" t="s">
        <v>402</v>
      </c>
      <c r="B15" s="514">
        <v>1.9E-2</v>
      </c>
      <c r="C15" s="515">
        <v>289</v>
      </c>
      <c r="D15" s="514">
        <v>6.0999999999999999E-2</v>
      </c>
    </row>
    <row r="16" spans="1:9">
      <c r="A16" s="510" t="s">
        <v>398</v>
      </c>
      <c r="B16" s="511">
        <v>9.7000000000000003E-2</v>
      </c>
      <c r="C16" s="512">
        <v>-8</v>
      </c>
      <c r="D16" s="511">
        <v>0</v>
      </c>
    </row>
    <row r="17" spans="1:4">
      <c r="A17" s="516" t="s">
        <v>53</v>
      </c>
      <c r="B17" s="517">
        <v>1</v>
      </c>
      <c r="C17" s="518">
        <v>7179</v>
      </c>
      <c r="D17" s="517">
        <v>2.9000000000000001E-2</v>
      </c>
    </row>
  </sheetData>
  <mergeCells count="1">
    <mergeCell ref="H1:I1"/>
  </mergeCells>
  <hyperlinks>
    <hyperlink ref="H1:I1" location="Index!A1" display="Regresar al Índice" xr:uid="{175D4F73-BBE5-4483-8EBE-A3683C868EDA}"/>
  </hyperlinks>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5"/>
  <dimension ref="A1:I19"/>
  <sheetViews>
    <sheetView zoomScale="106" zoomScaleNormal="106" workbookViewId="0">
      <selection activeCell="B19" sqref="B19"/>
    </sheetView>
  </sheetViews>
  <sheetFormatPr baseColWidth="10" defaultColWidth="9.140625" defaultRowHeight="12"/>
  <cols>
    <col min="1" max="1" width="12" style="62" customWidth="1"/>
    <col min="2" max="2" width="14.7109375" style="62" customWidth="1"/>
    <col min="3" max="3" width="15.7109375" style="62" customWidth="1"/>
    <col min="4" max="4" width="11.42578125" style="62" customWidth="1"/>
    <col min="5" max="5" width="13.7109375" style="62" customWidth="1"/>
    <col min="6" max="6" width="15.42578125" style="62" customWidth="1"/>
    <col min="7" max="7" width="12.42578125" style="62" customWidth="1"/>
    <col min="8" max="16384" width="9.140625" style="62"/>
  </cols>
  <sheetData>
    <row r="1" spans="1:9" ht="15">
      <c r="A1" t="s">
        <v>1794</v>
      </c>
      <c r="H1" s="688" t="s">
        <v>38</v>
      </c>
      <c r="I1" s="688"/>
    </row>
    <row r="2" spans="1:9">
      <c r="A2" s="60" t="s">
        <v>880</v>
      </c>
    </row>
    <row r="6" spans="1:9">
      <c r="A6" s="499" t="s">
        <v>380</v>
      </c>
      <c r="B6" s="500" t="s">
        <v>839</v>
      </c>
      <c r="C6" s="500"/>
      <c r="D6" s="501"/>
      <c r="E6" s="500" t="s">
        <v>840</v>
      </c>
      <c r="F6" s="500"/>
      <c r="G6" s="500"/>
    </row>
    <row r="7" spans="1:9" ht="30" customHeight="1">
      <c r="A7" s="499"/>
      <c r="B7" s="502" t="s">
        <v>403</v>
      </c>
      <c r="C7" s="502" t="s">
        <v>404</v>
      </c>
      <c r="D7" s="503" t="s">
        <v>405</v>
      </c>
      <c r="E7" s="502" t="s">
        <v>403</v>
      </c>
      <c r="F7" s="502" t="s">
        <v>404</v>
      </c>
      <c r="G7" s="502" t="s">
        <v>405</v>
      </c>
    </row>
    <row r="8" spans="1:9">
      <c r="A8" s="504" t="s">
        <v>915</v>
      </c>
      <c r="B8" s="505">
        <v>-1.4765950030871465E-2</v>
      </c>
      <c r="C8" s="505">
        <v>2.9048515776334983E-2</v>
      </c>
      <c r="D8" s="506">
        <v>-7.9546294238093451E-2</v>
      </c>
      <c r="E8" s="505">
        <v>-4.7509315919467832E-2</v>
      </c>
      <c r="F8" s="505">
        <v>-4.1791116346705038E-3</v>
      </c>
      <c r="G8" s="505">
        <v>-8.1435278954804083E-2</v>
      </c>
    </row>
    <row r="9" spans="1:9">
      <c r="A9" s="504" t="s">
        <v>916</v>
      </c>
      <c r="B9" s="507">
        <v>-1.5406561122277425E-2</v>
      </c>
      <c r="C9" s="507">
        <v>-2.433151904027071E-2</v>
      </c>
      <c r="D9" s="508">
        <v>-8.3193494144778474E-2</v>
      </c>
      <c r="E9" s="507">
        <v>-3.894674925182684E-2</v>
      </c>
      <c r="F9" s="507">
        <v>-1.6084016673602281E-2</v>
      </c>
      <c r="G9" s="507">
        <v>-8.1205686444551964E-2</v>
      </c>
    </row>
    <row r="10" spans="1:9">
      <c r="A10" s="504" t="s">
        <v>917</v>
      </c>
      <c r="B10" s="505">
        <v>-2.8944442445224566E-2</v>
      </c>
      <c r="C10" s="505">
        <v>2.3687214649592985E-2</v>
      </c>
      <c r="D10" s="506">
        <v>-8.3986070784871442E-2</v>
      </c>
      <c r="E10" s="505">
        <v>-3.24626850707746E-2</v>
      </c>
      <c r="F10" s="505">
        <v>-2.3311482180532566E-2</v>
      </c>
      <c r="G10" s="505">
        <v>-8.8384659911127511E-3</v>
      </c>
    </row>
    <row r="11" spans="1:9">
      <c r="A11" s="504" t="s">
        <v>918</v>
      </c>
      <c r="B11" s="507">
        <v>-3.2022565716492708E-2</v>
      </c>
      <c r="C11" s="507">
        <v>1.030290081138409E-2</v>
      </c>
      <c r="D11" s="508">
        <v>-5.9315061297602084E-2</v>
      </c>
      <c r="E11" s="507">
        <v>-2.8806517388904274E-2</v>
      </c>
      <c r="F11" s="507">
        <v>3.4388814982763465E-2</v>
      </c>
      <c r="G11" s="507">
        <v>-4.8791026521984047E-2</v>
      </c>
    </row>
    <row r="12" spans="1:9">
      <c r="A12" s="504" t="s">
        <v>919</v>
      </c>
      <c r="B12" s="505">
        <v>-3.226998183305263E-2</v>
      </c>
      <c r="C12" s="505">
        <v>5.3958211606389361E-2</v>
      </c>
      <c r="D12" s="506">
        <v>-1.9390469227145785E-2</v>
      </c>
      <c r="E12" s="505">
        <v>-3.3913733565344273E-2</v>
      </c>
      <c r="F12" s="505">
        <v>3.4852100758694826E-2</v>
      </c>
      <c r="G12" s="505">
        <v>-2.2093240143932907E-2</v>
      </c>
    </row>
    <row r="13" spans="1:9">
      <c r="A13" s="504" t="s">
        <v>920</v>
      </c>
      <c r="B13" s="507">
        <v>-2.8904852145535741E-2</v>
      </c>
      <c r="C13" s="507">
        <v>6.3766334909449648E-2</v>
      </c>
      <c r="D13" s="508">
        <v>3.2723748343942614E-2</v>
      </c>
      <c r="E13" s="507">
        <v>-2.9717835564443341E-2</v>
      </c>
      <c r="F13" s="507">
        <v>6.7478203443837481E-2</v>
      </c>
      <c r="G13" s="507">
        <v>-1.1106897547633485E-2</v>
      </c>
    </row>
    <row r="14" spans="1:9">
      <c r="A14" s="504" t="s">
        <v>790</v>
      </c>
      <c r="B14" s="505">
        <v>-3.9324986912061502E-2</v>
      </c>
      <c r="C14" s="505">
        <v>-2.1775202084157786E-3</v>
      </c>
      <c r="D14" s="506">
        <v>1.2498205855108219E-2</v>
      </c>
      <c r="E14" s="505">
        <v>-2.9415989691531565E-2</v>
      </c>
      <c r="F14" s="505">
        <v>1.2873055714479541E-2</v>
      </c>
      <c r="G14" s="505">
        <v>-5.4415490611249305E-2</v>
      </c>
    </row>
    <row r="15" spans="1:9">
      <c r="A15" s="504" t="s">
        <v>921</v>
      </c>
      <c r="B15" s="507">
        <v>-3.9633538969200931E-2</v>
      </c>
      <c r="C15" s="507">
        <v>6.7233297913610393E-2</v>
      </c>
      <c r="D15" s="508">
        <v>5.0417885458389163E-2</v>
      </c>
      <c r="E15" s="507">
        <v>-2.4580752435973015E-2</v>
      </c>
      <c r="F15" s="507">
        <v>1.7785796645514648E-2</v>
      </c>
      <c r="G15" s="507">
        <v>-3.5614819525107706E-2</v>
      </c>
    </row>
    <row r="16" spans="1:9">
      <c r="A16" s="504" t="s">
        <v>922</v>
      </c>
      <c r="B16" s="505">
        <v>-2.0933651933680051E-2</v>
      </c>
      <c r="C16" s="505">
        <v>8.9506278784267021E-2</v>
      </c>
      <c r="D16" s="506">
        <v>9.9563594047177295E-2</v>
      </c>
      <c r="E16" s="505">
        <v>-2.0660066662921535E-2</v>
      </c>
      <c r="F16" s="505">
        <v>6.4815959090563048E-3</v>
      </c>
      <c r="G16" s="505">
        <v>7.5284155218289461E-2</v>
      </c>
    </row>
    <row r="17" spans="1:7">
      <c r="A17" s="504" t="s">
        <v>923</v>
      </c>
      <c r="B17" s="507">
        <v>-7.5428391079581979E-3</v>
      </c>
      <c r="C17" s="507">
        <v>1.2461219177033274E-2</v>
      </c>
      <c r="D17" s="508">
        <v>0.29866783614597303</v>
      </c>
      <c r="E17" s="507">
        <v>2.9215685753732852E-2</v>
      </c>
      <c r="F17" s="507">
        <v>1.1715363997182567E-2</v>
      </c>
      <c r="G17" s="507">
        <v>0.3519797570383062</v>
      </c>
    </row>
    <row r="18" spans="1:7">
      <c r="A18" s="504" t="s">
        <v>963</v>
      </c>
      <c r="B18" s="505">
        <v>1.0259188382478735E-2</v>
      </c>
      <c r="C18" s="505">
        <v>9.1522248074019014E-2</v>
      </c>
      <c r="D18" s="506">
        <v>0.29444429641181546</v>
      </c>
      <c r="E18" s="505">
        <v>4.4064074829806663E-2</v>
      </c>
      <c r="F18" s="505">
        <v>0.11019598284508728</v>
      </c>
      <c r="G18" s="505">
        <v>0.31362874563924703</v>
      </c>
    </row>
    <row r="19" spans="1:7">
      <c r="A19" s="504" t="s">
        <v>1164</v>
      </c>
      <c r="B19" s="507">
        <v>-1.347168294534786E-3</v>
      </c>
      <c r="C19" s="507">
        <v>0.1086525543713058</v>
      </c>
      <c r="D19" s="508">
        <v>0.23700298239468734</v>
      </c>
      <c r="E19" s="507">
        <v>4.4188446958819447E-2</v>
      </c>
      <c r="F19" s="507">
        <v>5.0850693831494764E-2</v>
      </c>
      <c r="G19" s="507">
        <v>0.14913257033894467</v>
      </c>
    </row>
  </sheetData>
  <mergeCells count="4">
    <mergeCell ref="A6:A7"/>
    <mergeCell ref="B6:D6"/>
    <mergeCell ref="E6:G6"/>
    <mergeCell ref="H1:I1"/>
  </mergeCells>
  <hyperlinks>
    <hyperlink ref="H1:I1" location="Index!A1" display="Regresar al Índice" xr:uid="{00000000-0004-0000-16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4"/>
  <dimension ref="A1:M16"/>
  <sheetViews>
    <sheetView zoomScale="106" zoomScaleNormal="106" workbookViewId="0">
      <selection activeCell="B19" sqref="B19"/>
    </sheetView>
  </sheetViews>
  <sheetFormatPr baseColWidth="10" defaultColWidth="11.42578125" defaultRowHeight="12"/>
  <cols>
    <col min="1" max="1" width="15.28515625" style="80" customWidth="1"/>
    <col min="2" max="2" width="10.140625" style="80" bestFit="1" customWidth="1"/>
    <col min="3" max="3" width="9.140625" style="80" bestFit="1" customWidth="1"/>
    <col min="4" max="5" width="9.140625" style="80" customWidth="1"/>
    <col min="6" max="6" width="9" style="80" bestFit="1" customWidth="1"/>
    <col min="7" max="7" width="8.85546875" style="80" bestFit="1" customWidth="1"/>
    <col min="8" max="8" width="14.7109375" style="80" customWidth="1"/>
    <col min="9" max="9" width="9.42578125" style="80" customWidth="1"/>
    <col min="10" max="10" width="9.28515625" style="80" customWidth="1"/>
    <col min="11" max="16384" width="11.42578125" style="80"/>
  </cols>
  <sheetData>
    <row r="1" spans="1:13" ht="15">
      <c r="A1" t="s">
        <v>1796</v>
      </c>
      <c r="H1" s="688" t="s">
        <v>38</v>
      </c>
      <c r="I1" s="688"/>
    </row>
    <row r="2" spans="1:13">
      <c r="A2" s="80" t="s">
        <v>549</v>
      </c>
    </row>
    <row r="3" spans="1:13">
      <c r="M3" s="107"/>
    </row>
    <row r="4" spans="1:13" ht="25.5" customHeight="1">
      <c r="A4" s="21" t="s">
        <v>420</v>
      </c>
      <c r="B4" s="22" t="s">
        <v>79</v>
      </c>
      <c r="C4" s="22"/>
      <c r="D4" s="22" t="s">
        <v>80</v>
      </c>
      <c r="E4" s="22"/>
      <c r="F4" s="23" t="s">
        <v>1520</v>
      </c>
      <c r="G4" s="23"/>
      <c r="H4" s="21" t="s">
        <v>1521</v>
      </c>
      <c r="I4" s="21" t="s">
        <v>792</v>
      </c>
      <c r="J4" s="21"/>
      <c r="M4" s="88"/>
    </row>
    <row r="5" spans="1:13" ht="33" customHeight="1">
      <c r="A5" s="21"/>
      <c r="B5" s="24" t="s">
        <v>1</v>
      </c>
      <c r="C5" s="24" t="s">
        <v>0</v>
      </c>
      <c r="D5" s="24" t="s">
        <v>1</v>
      </c>
      <c r="E5" s="24" t="s">
        <v>0</v>
      </c>
      <c r="F5" s="24" t="s">
        <v>1</v>
      </c>
      <c r="G5" s="24" t="s">
        <v>0</v>
      </c>
      <c r="H5" s="21"/>
      <c r="I5" s="24" t="s">
        <v>1</v>
      </c>
      <c r="J5" s="24" t="s">
        <v>0</v>
      </c>
    </row>
    <row r="6" spans="1:13">
      <c r="A6" s="25" t="s">
        <v>421</v>
      </c>
      <c r="B6" s="26">
        <v>1846202</v>
      </c>
      <c r="C6" s="26">
        <v>348196</v>
      </c>
      <c r="D6" s="26">
        <v>1933496</v>
      </c>
      <c r="E6" s="26">
        <v>369307</v>
      </c>
      <c r="F6" s="26">
        <v>1004774</v>
      </c>
      <c r="G6" s="26">
        <v>188447</v>
      </c>
      <c r="H6" s="27">
        <f>G6/F6</f>
        <v>0.18755162852541965</v>
      </c>
      <c r="I6" s="26">
        <f t="shared" ref="I6:J9" si="0">D6-B6</f>
        <v>87294</v>
      </c>
      <c r="J6" s="26">
        <f t="shared" si="0"/>
        <v>21111</v>
      </c>
    </row>
    <row r="7" spans="1:13">
      <c r="A7" s="28" t="s">
        <v>422</v>
      </c>
      <c r="B7" s="29">
        <v>5108579</v>
      </c>
      <c r="C7" s="29">
        <v>946940</v>
      </c>
      <c r="D7" s="29">
        <v>4910373</v>
      </c>
      <c r="E7" s="29">
        <v>882104</v>
      </c>
      <c r="F7" s="29">
        <v>2309156</v>
      </c>
      <c r="G7" s="29">
        <v>392416</v>
      </c>
      <c r="H7" s="30">
        <f>G7/F7</f>
        <v>0.1699391465972849</v>
      </c>
      <c r="I7" s="29">
        <f t="shared" si="0"/>
        <v>-198206</v>
      </c>
      <c r="J7" s="29">
        <f t="shared" si="0"/>
        <v>-64836</v>
      </c>
    </row>
    <row r="8" spans="1:13">
      <c r="A8" s="25" t="s">
        <v>423</v>
      </c>
      <c r="B8" s="26">
        <v>121318</v>
      </c>
      <c r="C8" s="26">
        <v>14807</v>
      </c>
      <c r="D8" s="26">
        <v>114307</v>
      </c>
      <c r="E8" s="26">
        <v>11729</v>
      </c>
      <c r="F8" s="26">
        <v>57505</v>
      </c>
      <c r="G8" s="26">
        <v>5996</v>
      </c>
      <c r="H8" s="27">
        <f>G8/F8</f>
        <v>0.10426919398313191</v>
      </c>
      <c r="I8" s="26">
        <f t="shared" si="0"/>
        <v>-7011</v>
      </c>
      <c r="J8" s="26">
        <f t="shared" si="0"/>
        <v>-3078</v>
      </c>
    </row>
    <row r="9" spans="1:13">
      <c r="A9" s="28" t="s">
        <v>424</v>
      </c>
      <c r="B9" s="29">
        <v>41700</v>
      </c>
      <c r="C9" s="29">
        <v>6900</v>
      </c>
      <c r="D9" s="29">
        <v>32563</v>
      </c>
      <c r="E9" s="29">
        <v>5593</v>
      </c>
      <c r="F9" s="29">
        <v>14297</v>
      </c>
      <c r="G9" s="29">
        <v>2096</v>
      </c>
      <c r="H9" s="30">
        <f>G9/F9</f>
        <v>0.14660418269567041</v>
      </c>
      <c r="I9" s="29">
        <f t="shared" si="0"/>
        <v>-9137</v>
      </c>
      <c r="J9" s="29">
        <f t="shared" si="0"/>
        <v>-1307</v>
      </c>
    </row>
    <row r="10" spans="1:13" ht="12.75" thickBot="1">
      <c r="A10" s="31" t="s">
        <v>53</v>
      </c>
      <c r="B10" s="32">
        <v>7117799</v>
      </c>
      <c r="C10" s="32">
        <v>1316843</v>
      </c>
      <c r="D10" s="32">
        <f t="shared" ref="D10:G10" si="1">SUM(D6:D9)</f>
        <v>6990739</v>
      </c>
      <c r="E10" s="32">
        <f t="shared" si="1"/>
        <v>1268733</v>
      </c>
      <c r="F10" s="32">
        <f t="shared" si="1"/>
        <v>3385732</v>
      </c>
      <c r="G10" s="32">
        <f t="shared" si="1"/>
        <v>588955</v>
      </c>
      <c r="H10" s="33">
        <f>G10/F10</f>
        <v>0.17395204345766291</v>
      </c>
      <c r="I10" s="32">
        <f>D10-B10</f>
        <v>-127060</v>
      </c>
      <c r="J10" s="32">
        <f>E10-C10</f>
        <v>-48110</v>
      </c>
    </row>
    <row r="11" spans="1:13">
      <c r="L11" s="107"/>
      <c r="M11" s="87"/>
    </row>
    <row r="12" spans="1:13">
      <c r="A12" s="89" t="s">
        <v>889</v>
      </c>
    </row>
    <row r="13" spans="1:13">
      <c r="A13" s="81" t="s">
        <v>416</v>
      </c>
    </row>
    <row r="16" spans="1:13" ht="35.25" customHeight="1"/>
  </sheetData>
  <mergeCells count="7">
    <mergeCell ref="H1:I1"/>
    <mergeCell ref="A4:A5"/>
    <mergeCell ref="B4:C4"/>
    <mergeCell ref="D4:E4"/>
    <mergeCell ref="F4:G4"/>
    <mergeCell ref="H4:H5"/>
    <mergeCell ref="I4:J4"/>
  </mergeCells>
  <hyperlinks>
    <hyperlink ref="H1:I1" location="Index!A1" display="Regresar al Índice" xr:uid="{00000000-0004-0000-1700-000000000000}"/>
  </hyperlink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5"/>
  <dimension ref="A1:L17"/>
  <sheetViews>
    <sheetView zoomScale="106" zoomScaleNormal="106" workbookViewId="0">
      <selection activeCell="B19" sqref="B19"/>
    </sheetView>
  </sheetViews>
  <sheetFormatPr baseColWidth="10" defaultColWidth="11.42578125" defaultRowHeight="12"/>
  <cols>
    <col min="1" max="1" width="15.28515625" style="80" customWidth="1"/>
    <col min="2" max="2" width="10.140625" style="80" bestFit="1" customWidth="1"/>
    <col min="3" max="3" width="9.140625" style="80" bestFit="1" customWidth="1"/>
    <col min="4" max="4" width="9" style="80" bestFit="1" customWidth="1"/>
    <col min="5" max="7" width="7.5703125" style="80" customWidth="1"/>
    <col min="8" max="8" width="14.7109375" style="80" customWidth="1"/>
    <col min="9" max="9" width="9.42578125" style="80" customWidth="1"/>
    <col min="10" max="10" width="9.28515625" style="80" customWidth="1"/>
    <col min="11" max="16384" width="11.42578125" style="80"/>
  </cols>
  <sheetData>
    <row r="1" spans="1:12" ht="15">
      <c r="A1" t="s">
        <v>1798</v>
      </c>
      <c r="H1" s="688" t="s">
        <v>38</v>
      </c>
      <c r="I1" s="688"/>
    </row>
    <row r="2" spans="1:12">
      <c r="A2" s="83" t="s">
        <v>417</v>
      </c>
    </row>
    <row r="3" spans="1:12">
      <c r="A3" s="83" t="s">
        <v>550</v>
      </c>
    </row>
    <row r="4" spans="1:12" ht="38.450000000000003" customHeight="1">
      <c r="A4" s="21" t="s">
        <v>417</v>
      </c>
      <c r="B4" s="22" t="s">
        <v>79</v>
      </c>
      <c r="C4" s="22"/>
      <c r="D4" s="23" t="s">
        <v>80</v>
      </c>
      <c r="E4" s="23"/>
      <c r="F4" s="23" t="s">
        <v>1520</v>
      </c>
      <c r="G4" s="23"/>
      <c r="H4" s="21" t="s">
        <v>1522</v>
      </c>
      <c r="I4" s="21" t="s">
        <v>792</v>
      </c>
      <c r="J4" s="21"/>
    </row>
    <row r="5" spans="1:12" ht="19.5" customHeight="1">
      <c r="A5" s="21"/>
      <c r="B5" s="24" t="s">
        <v>1</v>
      </c>
      <c r="C5" s="24" t="s">
        <v>0</v>
      </c>
      <c r="D5" s="24" t="s">
        <v>1</v>
      </c>
      <c r="E5" s="24" t="s">
        <v>0</v>
      </c>
      <c r="F5" s="24" t="s">
        <v>1</v>
      </c>
      <c r="G5" s="24" t="s">
        <v>0</v>
      </c>
      <c r="H5" s="21"/>
      <c r="I5" s="24" t="s">
        <v>1</v>
      </c>
      <c r="J5" s="24" t="s">
        <v>0</v>
      </c>
    </row>
    <row r="6" spans="1:12">
      <c r="A6" s="25" t="s">
        <v>421</v>
      </c>
      <c r="B6" s="26">
        <v>491092</v>
      </c>
      <c r="C6" s="26">
        <v>103379</v>
      </c>
      <c r="D6" s="26">
        <v>524140</v>
      </c>
      <c r="E6" s="26">
        <v>110552</v>
      </c>
      <c r="F6" s="26">
        <v>270544</v>
      </c>
      <c r="G6" s="26">
        <v>55985</v>
      </c>
      <c r="H6" s="27">
        <f>G6/F6</f>
        <v>0.2069349163167544</v>
      </c>
      <c r="I6" s="26">
        <f t="shared" ref="I6:J9" si="0">D6-B6</f>
        <v>33048</v>
      </c>
      <c r="J6" s="26">
        <f t="shared" si="0"/>
        <v>7173</v>
      </c>
    </row>
    <row r="7" spans="1:12">
      <c r="A7" s="28" t="s">
        <v>422</v>
      </c>
      <c r="B7" s="29">
        <v>374085</v>
      </c>
      <c r="C7" s="29">
        <v>67554</v>
      </c>
      <c r="D7" s="29">
        <v>361456</v>
      </c>
      <c r="E7" s="29">
        <v>62960</v>
      </c>
      <c r="F7" s="29">
        <v>170502</v>
      </c>
      <c r="G7" s="29">
        <v>28077</v>
      </c>
      <c r="H7" s="30">
        <f>G7/F7</f>
        <v>0.16467255516064327</v>
      </c>
      <c r="I7" s="29">
        <f t="shared" si="0"/>
        <v>-12629</v>
      </c>
      <c r="J7" s="29">
        <f t="shared" si="0"/>
        <v>-4594</v>
      </c>
    </row>
    <row r="8" spans="1:12">
      <c r="A8" s="25" t="s">
        <v>423</v>
      </c>
      <c r="B8" s="26">
        <v>2774</v>
      </c>
      <c r="C8" s="26">
        <v>327</v>
      </c>
      <c r="D8" s="26">
        <v>2661</v>
      </c>
      <c r="E8" s="26">
        <v>259</v>
      </c>
      <c r="F8" s="26">
        <v>1325</v>
      </c>
      <c r="G8" s="26">
        <v>133</v>
      </c>
      <c r="H8" s="27">
        <f>G8/F8</f>
        <v>0.10037735849056603</v>
      </c>
      <c r="I8" s="26">
        <f t="shared" si="0"/>
        <v>-113</v>
      </c>
      <c r="J8" s="26">
        <f t="shared" si="0"/>
        <v>-68</v>
      </c>
    </row>
    <row r="9" spans="1:12">
      <c r="A9" s="28" t="s">
        <v>424</v>
      </c>
      <c r="B9" s="29">
        <v>749</v>
      </c>
      <c r="C9" s="29">
        <v>108</v>
      </c>
      <c r="D9" s="29">
        <v>582</v>
      </c>
      <c r="E9" s="29">
        <v>86</v>
      </c>
      <c r="F9" s="29">
        <v>265</v>
      </c>
      <c r="G9" s="29">
        <v>33</v>
      </c>
      <c r="H9" s="30">
        <f>G9/F9</f>
        <v>0.12452830188679245</v>
      </c>
      <c r="I9" s="29">
        <f t="shared" si="0"/>
        <v>-167</v>
      </c>
      <c r="J9" s="29">
        <f t="shared" si="0"/>
        <v>-22</v>
      </c>
    </row>
    <row r="10" spans="1:12" ht="12.75" thickBot="1">
      <c r="A10" s="31" t="s">
        <v>53</v>
      </c>
      <c r="B10" s="32">
        <f t="shared" ref="B10:G10" si="1">SUM(B6:B9)</f>
        <v>868700</v>
      </c>
      <c r="C10" s="32">
        <f t="shared" si="1"/>
        <v>171368</v>
      </c>
      <c r="D10" s="32">
        <f t="shared" si="1"/>
        <v>888839</v>
      </c>
      <c r="E10" s="32">
        <f t="shared" si="1"/>
        <v>173857</v>
      </c>
      <c r="F10" s="32">
        <f t="shared" si="1"/>
        <v>442636</v>
      </c>
      <c r="G10" s="32">
        <f t="shared" si="1"/>
        <v>84228</v>
      </c>
      <c r="H10" s="33">
        <f>G10/F10</f>
        <v>0.19028727893799871</v>
      </c>
      <c r="I10" s="32">
        <f>D10-B10</f>
        <v>20139</v>
      </c>
      <c r="J10" s="32">
        <f>E10-C10</f>
        <v>2489</v>
      </c>
    </row>
    <row r="11" spans="1:12">
      <c r="A11" s="107"/>
    </row>
    <row r="12" spans="1:12">
      <c r="A12" s="81" t="s">
        <v>416</v>
      </c>
    </row>
    <row r="13" spans="1:12">
      <c r="A13" s="89" t="s">
        <v>889</v>
      </c>
      <c r="K13" s="107"/>
      <c r="L13" s="118"/>
    </row>
    <row r="16" spans="1:12">
      <c r="H16" s="107"/>
    </row>
    <row r="17" ht="35.25" customHeight="1"/>
  </sheetData>
  <mergeCells count="7">
    <mergeCell ref="H1:I1"/>
    <mergeCell ref="A4:A5"/>
    <mergeCell ref="B4:C4"/>
    <mergeCell ref="D4:E4"/>
    <mergeCell ref="F4:G4"/>
    <mergeCell ref="H4:H5"/>
    <mergeCell ref="I4:J4"/>
  </mergeCells>
  <hyperlinks>
    <hyperlink ref="H1:I1" location="Index!A1" display="Regresar al Índice" xr:uid="{00000000-0004-0000-1800-000000000000}"/>
  </hyperlinks>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6"/>
  <dimension ref="A1:P19"/>
  <sheetViews>
    <sheetView zoomScale="106" zoomScaleNormal="106" workbookViewId="0">
      <selection activeCell="B19" sqref="B19"/>
    </sheetView>
  </sheetViews>
  <sheetFormatPr baseColWidth="10" defaultColWidth="11.42578125" defaultRowHeight="12"/>
  <cols>
    <col min="1" max="1" width="15.28515625" style="80" customWidth="1"/>
    <col min="2" max="2" width="10.140625" style="80" bestFit="1" customWidth="1"/>
    <col min="3" max="3" width="9.140625" style="80" bestFit="1" customWidth="1"/>
    <col min="4" max="4" width="9.85546875" style="80" customWidth="1"/>
    <col min="5" max="5" width="9.140625" style="80" bestFit="1" customWidth="1"/>
    <col min="6" max="7" width="9.85546875" style="80" customWidth="1"/>
    <col min="8" max="8" width="14.7109375" style="80" customWidth="1"/>
    <col min="9" max="9" width="9.42578125" style="80" customWidth="1"/>
    <col min="10" max="10" width="9.28515625" style="80" customWidth="1"/>
    <col min="11" max="16384" width="11.42578125" style="80"/>
  </cols>
  <sheetData>
    <row r="1" spans="1:16" ht="15">
      <c r="A1" t="s">
        <v>1800</v>
      </c>
      <c r="H1" s="688" t="s">
        <v>38</v>
      </c>
      <c r="I1" s="688"/>
    </row>
    <row r="3" spans="1:16">
      <c r="A3" s="83" t="s">
        <v>425</v>
      </c>
    </row>
    <row r="4" spans="1:16">
      <c r="A4" s="83" t="s">
        <v>426</v>
      </c>
    </row>
    <row r="5" spans="1:16" ht="31.9" customHeight="1">
      <c r="A5" s="21" t="s">
        <v>425</v>
      </c>
      <c r="B5" s="22" t="s">
        <v>79</v>
      </c>
      <c r="C5" s="22"/>
      <c r="D5" s="23" t="s">
        <v>80</v>
      </c>
      <c r="E5" s="23"/>
      <c r="F5" s="23" t="s">
        <v>1520</v>
      </c>
      <c r="G5" s="23"/>
      <c r="H5" s="21" t="s">
        <v>1522</v>
      </c>
      <c r="I5" s="21" t="s">
        <v>792</v>
      </c>
      <c r="J5" s="21"/>
    </row>
    <row r="6" spans="1:16" ht="27" customHeight="1">
      <c r="A6" s="21"/>
      <c r="B6" s="24" t="s">
        <v>1</v>
      </c>
      <c r="C6" s="24" t="s">
        <v>0</v>
      </c>
      <c r="D6" s="24" t="s">
        <v>1</v>
      </c>
      <c r="E6" s="24" t="s">
        <v>0</v>
      </c>
      <c r="F6" s="24" t="s">
        <v>1</v>
      </c>
      <c r="G6" s="24" t="s">
        <v>0</v>
      </c>
      <c r="H6" s="21"/>
      <c r="I6" s="24" t="s">
        <v>1</v>
      </c>
      <c r="J6" s="24" t="s">
        <v>0</v>
      </c>
      <c r="N6" s="494"/>
      <c r="O6" s="495"/>
      <c r="P6" s="496"/>
    </row>
    <row r="7" spans="1:16">
      <c r="A7" s="25" t="s">
        <v>421</v>
      </c>
      <c r="B7" s="26">
        <v>28113678</v>
      </c>
      <c r="C7" s="26">
        <v>5996983</v>
      </c>
      <c r="D7" s="26">
        <v>32124958</v>
      </c>
      <c r="E7" s="26">
        <v>6908725</v>
      </c>
      <c r="F7" s="26">
        <v>17546176</v>
      </c>
      <c r="G7" s="26">
        <v>3716241</v>
      </c>
      <c r="H7" s="27">
        <f>G7/F7</f>
        <v>0.2117977729164463</v>
      </c>
      <c r="I7" s="26">
        <f t="shared" ref="I7:J10" si="0">D7-B7</f>
        <v>4011280</v>
      </c>
      <c r="J7" s="26">
        <f t="shared" si="0"/>
        <v>911742</v>
      </c>
      <c r="L7" s="494"/>
      <c r="M7" s="88"/>
      <c r="N7" s="494"/>
      <c r="O7" s="496"/>
      <c r="P7" s="496"/>
    </row>
    <row r="8" spans="1:16">
      <c r="A8" s="28" t="s">
        <v>422</v>
      </c>
      <c r="B8" s="29">
        <v>16274987</v>
      </c>
      <c r="C8" s="29">
        <v>3002838</v>
      </c>
      <c r="D8" s="29">
        <v>17218696</v>
      </c>
      <c r="E8" s="29">
        <v>3040478</v>
      </c>
      <c r="F8" s="29">
        <v>8725128</v>
      </c>
      <c r="G8" s="29">
        <v>1460055</v>
      </c>
      <c r="H8" s="30">
        <f>G8/F8</f>
        <v>0.16733909233194058</v>
      </c>
      <c r="I8" s="29">
        <f t="shared" si="0"/>
        <v>943709</v>
      </c>
      <c r="J8" s="29">
        <f t="shared" si="0"/>
        <v>37640</v>
      </c>
      <c r="L8" s="494"/>
      <c r="M8" s="88"/>
      <c r="N8" s="494"/>
    </row>
    <row r="9" spans="1:16">
      <c r="A9" s="25" t="s">
        <v>423</v>
      </c>
      <c r="B9" s="26">
        <v>149168</v>
      </c>
      <c r="C9" s="26">
        <v>16789</v>
      </c>
      <c r="D9" s="26">
        <v>154153</v>
      </c>
      <c r="E9" s="26">
        <v>14412</v>
      </c>
      <c r="F9" s="26">
        <v>81454</v>
      </c>
      <c r="G9" s="26">
        <v>7849</v>
      </c>
      <c r="H9" s="27">
        <f>G9/F9</f>
        <v>9.6361136346895179E-2</v>
      </c>
      <c r="I9" s="26">
        <f t="shared" si="0"/>
        <v>4985</v>
      </c>
      <c r="J9" s="26">
        <f t="shared" si="0"/>
        <v>-2377</v>
      </c>
      <c r="L9" s="494"/>
      <c r="M9" s="88"/>
      <c r="O9" s="496"/>
    </row>
    <row r="10" spans="1:16">
      <c r="A10" s="28" t="s">
        <v>424</v>
      </c>
      <c r="B10" s="29">
        <v>40123</v>
      </c>
      <c r="C10" s="29">
        <v>6345</v>
      </c>
      <c r="D10" s="29">
        <v>33370</v>
      </c>
      <c r="E10" s="29">
        <v>5487</v>
      </c>
      <c r="F10" s="29">
        <v>16185</v>
      </c>
      <c r="G10" s="29">
        <v>2167</v>
      </c>
      <c r="H10" s="30">
        <f>G10/F10</f>
        <v>0.13388940376892183</v>
      </c>
      <c r="I10" s="29">
        <f t="shared" si="0"/>
        <v>-6753</v>
      </c>
      <c r="J10" s="29">
        <f t="shared" si="0"/>
        <v>-858</v>
      </c>
      <c r="L10" s="494"/>
      <c r="M10" s="88"/>
      <c r="N10" s="494"/>
      <c r="O10" s="496"/>
    </row>
    <row r="11" spans="1:16" ht="12.75" thickBot="1">
      <c r="A11" s="31" t="s">
        <v>53</v>
      </c>
      <c r="B11" s="32">
        <v>44577956</v>
      </c>
      <c r="C11" s="32">
        <v>9022955</v>
      </c>
      <c r="D11" s="32">
        <f t="shared" ref="D11:G11" si="1">SUM(D7:D10)</f>
        <v>49531177</v>
      </c>
      <c r="E11" s="32">
        <f t="shared" si="1"/>
        <v>9969102</v>
      </c>
      <c r="F11" s="32">
        <f t="shared" si="1"/>
        <v>26368943</v>
      </c>
      <c r="G11" s="32">
        <f t="shared" si="1"/>
        <v>5186312</v>
      </c>
      <c r="H11" s="33">
        <f>G11/F11</f>
        <v>0.19668258981787778</v>
      </c>
      <c r="I11" s="32">
        <f>D11-B11</f>
        <v>4953221</v>
      </c>
      <c r="J11" s="32">
        <f>E11-C11</f>
        <v>946147</v>
      </c>
      <c r="L11" s="494"/>
      <c r="M11" s="497"/>
    </row>
    <row r="12" spans="1:16">
      <c r="M12" s="88"/>
    </row>
    <row r="13" spans="1:16">
      <c r="A13" s="80" t="s">
        <v>416</v>
      </c>
    </row>
    <row r="14" spans="1:16" ht="38.25" customHeight="1">
      <c r="A14" s="85" t="s">
        <v>418</v>
      </c>
      <c r="B14" s="85"/>
      <c r="C14" s="85"/>
      <c r="D14" s="85"/>
      <c r="E14" s="85"/>
      <c r="F14" s="85"/>
      <c r="G14" s="85"/>
      <c r="H14" s="85"/>
      <c r="I14" s="85"/>
      <c r="J14" s="85"/>
    </row>
    <row r="15" spans="1:16">
      <c r="A15" s="81" t="s">
        <v>891</v>
      </c>
      <c r="J15" s="498"/>
    </row>
    <row r="19" spans="10:10" ht="38.25" customHeight="1">
      <c r="J19" s="87"/>
    </row>
  </sheetData>
  <mergeCells count="8">
    <mergeCell ref="A14:J14"/>
    <mergeCell ref="H1:I1"/>
    <mergeCell ref="A5:A6"/>
    <mergeCell ref="B5:C5"/>
    <mergeCell ref="D5:E5"/>
    <mergeCell ref="F5:G5"/>
    <mergeCell ref="H5:H6"/>
    <mergeCell ref="I5:J5"/>
  </mergeCells>
  <hyperlinks>
    <hyperlink ref="H1:I1" location="Index!A1" display="Regresar al Índice" xr:uid="{00000000-0004-0000-1900-000000000000}"/>
  </hyperlink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dimension ref="A1:I10"/>
  <sheetViews>
    <sheetView zoomScale="106" zoomScaleNormal="106" workbookViewId="0">
      <selection activeCell="B19" sqref="B19"/>
    </sheetView>
  </sheetViews>
  <sheetFormatPr baseColWidth="10" defaultRowHeight="12"/>
  <cols>
    <col min="1" max="2" width="11.42578125" style="486"/>
    <col min="3" max="3" width="18" style="486" bestFit="1" customWidth="1"/>
    <col min="4" max="16384" width="11.42578125" style="486"/>
  </cols>
  <sheetData>
    <row r="1" spans="1:9" ht="15">
      <c r="A1" t="s">
        <v>1802</v>
      </c>
      <c r="H1" s="688" t="s">
        <v>38</v>
      </c>
      <c r="I1" s="688"/>
    </row>
    <row r="2" spans="1:9">
      <c r="A2" s="487" t="s">
        <v>153</v>
      </c>
    </row>
    <row r="6" spans="1:9">
      <c r="A6" s="488" t="s">
        <v>427</v>
      </c>
      <c r="B6" s="489"/>
      <c r="C6" s="488" t="s">
        <v>34</v>
      </c>
    </row>
    <row r="7" spans="1:9">
      <c r="A7" s="490">
        <v>70</v>
      </c>
      <c r="B7" s="490" t="s">
        <v>428</v>
      </c>
      <c r="C7" s="491">
        <v>28461</v>
      </c>
    </row>
    <row r="8" spans="1:9">
      <c r="A8" s="490">
        <v>43</v>
      </c>
      <c r="B8" s="490" t="s">
        <v>429</v>
      </c>
      <c r="C8" s="491">
        <v>-22671</v>
      </c>
    </row>
    <row r="9" spans="1:9">
      <c r="A9" s="490">
        <v>12</v>
      </c>
      <c r="B9" s="490" t="s">
        <v>430</v>
      </c>
      <c r="C9" s="490">
        <v>0</v>
      </c>
    </row>
    <row r="10" spans="1:9">
      <c r="A10" s="492">
        <f>SUM(A7:A9)</f>
        <v>125</v>
      </c>
      <c r="B10" s="492" t="s">
        <v>53</v>
      </c>
      <c r="C10" s="493">
        <f>SUM(C7:C9)</f>
        <v>5790</v>
      </c>
    </row>
  </sheetData>
  <mergeCells count="1">
    <mergeCell ref="H1:I1"/>
  </mergeCells>
  <hyperlinks>
    <hyperlink ref="H1:I1" location="Index!A1" display="Regresar al Índice" xr:uid="{00000000-0004-0000-1A00-000000000000}"/>
  </hyperlinks>
  <pageMargins left="0.7" right="0.7" top="0.75" bottom="0.75" header="0.3" footer="0.3"/>
  <pageSetup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27"/>
  <dimension ref="A1:I24"/>
  <sheetViews>
    <sheetView workbookViewId="0">
      <selection activeCell="B19" sqref="B19"/>
    </sheetView>
  </sheetViews>
  <sheetFormatPr baseColWidth="10" defaultRowHeight="12"/>
  <cols>
    <col min="1" max="1" width="23.7109375" style="121" customWidth="1"/>
    <col min="2" max="16384" width="11.42578125" style="121"/>
  </cols>
  <sheetData>
    <row r="1" spans="1:9" ht="15">
      <c r="A1" t="s">
        <v>1735</v>
      </c>
      <c r="H1" s="688" t="s">
        <v>38</v>
      </c>
      <c r="I1" s="688"/>
    </row>
    <row r="2" spans="1:9">
      <c r="A2" s="121" t="s">
        <v>1068</v>
      </c>
    </row>
    <row r="3" spans="1:9">
      <c r="B3" s="123"/>
      <c r="D3" s="123"/>
      <c r="E3" s="123"/>
      <c r="F3" s="123"/>
      <c r="G3" s="123"/>
    </row>
    <row r="8" spans="1:9">
      <c r="A8" s="472" t="s">
        <v>35</v>
      </c>
      <c r="B8" s="473" t="s">
        <v>1</v>
      </c>
      <c r="C8" s="474" t="s">
        <v>0</v>
      </c>
      <c r="D8" s="473" t="s">
        <v>1</v>
      </c>
      <c r="E8" s="474" t="s">
        <v>0</v>
      </c>
      <c r="G8" s="123"/>
      <c r="H8" s="470"/>
    </row>
    <row r="9" spans="1:9">
      <c r="A9" s="475"/>
      <c r="B9" s="476" t="s">
        <v>44</v>
      </c>
      <c r="C9" s="477" t="s">
        <v>44</v>
      </c>
      <c r="D9" s="478" t="s">
        <v>45</v>
      </c>
      <c r="E9" s="477" t="s">
        <v>45</v>
      </c>
      <c r="G9" s="123"/>
      <c r="H9" s="470"/>
    </row>
    <row r="10" spans="1:9">
      <c r="A10" s="479" t="s">
        <v>517</v>
      </c>
      <c r="B10" s="480">
        <v>20175380</v>
      </c>
      <c r="C10" s="481">
        <v>1820785</v>
      </c>
      <c r="D10" s="480">
        <v>20291923</v>
      </c>
      <c r="E10" s="481">
        <v>1826575</v>
      </c>
      <c r="H10" s="470"/>
    </row>
    <row r="11" spans="1:9">
      <c r="A11" s="479" t="s">
        <v>1043</v>
      </c>
      <c r="B11" s="480">
        <v>1719378</v>
      </c>
      <c r="C11" s="481">
        <v>151788</v>
      </c>
      <c r="D11" s="480">
        <v>4392081</v>
      </c>
      <c r="E11" s="481">
        <v>340723</v>
      </c>
      <c r="H11" s="470"/>
    </row>
    <row r="12" spans="1:9">
      <c r="A12" s="482" t="s">
        <v>1045</v>
      </c>
      <c r="B12" s="483">
        <v>1653442</v>
      </c>
      <c r="C12" s="484">
        <v>146610</v>
      </c>
      <c r="D12" s="483">
        <v>4275538</v>
      </c>
      <c r="E12" s="484">
        <v>334931</v>
      </c>
      <c r="H12" s="470"/>
    </row>
    <row r="13" spans="1:9">
      <c r="B13" s="123"/>
      <c r="C13" s="123"/>
      <c r="G13" s="123"/>
      <c r="H13" s="470"/>
    </row>
    <row r="14" spans="1:9">
      <c r="B14" s="123"/>
      <c r="C14" s="123"/>
      <c r="G14" s="123"/>
      <c r="H14" s="470"/>
    </row>
    <row r="23" spans="2:7">
      <c r="B23" s="258"/>
      <c r="C23" s="258"/>
      <c r="D23" s="258"/>
      <c r="E23" s="258"/>
      <c r="F23" s="258"/>
      <c r="G23" s="258"/>
    </row>
    <row r="24" spans="2:7">
      <c r="B24" s="485"/>
      <c r="C24" s="485"/>
      <c r="D24" s="485"/>
      <c r="E24" s="485"/>
      <c r="F24" s="485"/>
      <c r="G24" s="485"/>
    </row>
  </sheetData>
  <mergeCells count="5">
    <mergeCell ref="A8:A9"/>
    <mergeCell ref="B23:C23"/>
    <mergeCell ref="D23:E23"/>
    <mergeCell ref="F23:G23"/>
    <mergeCell ref="H1:I1"/>
  </mergeCells>
  <hyperlinks>
    <hyperlink ref="H1:I1" location="Index!A1" display="Regresar al Índice" xr:uid="{3D67A816-735C-4986-AB56-3148303DDF37}"/>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28"/>
  <dimension ref="A1:I19"/>
  <sheetViews>
    <sheetView workbookViewId="0">
      <selection activeCell="B19" sqref="B19"/>
    </sheetView>
  </sheetViews>
  <sheetFormatPr baseColWidth="10" defaultRowHeight="12"/>
  <cols>
    <col min="1" max="1" width="24" style="121" customWidth="1"/>
    <col min="2" max="2" width="14.42578125" style="121" customWidth="1"/>
    <col min="3" max="3" width="13.140625" style="121" customWidth="1"/>
    <col min="4" max="16384" width="11.42578125" style="121"/>
  </cols>
  <sheetData>
    <row r="1" spans="1:9" ht="15">
      <c r="A1" t="s">
        <v>1737</v>
      </c>
      <c r="H1" s="688" t="s">
        <v>38</v>
      </c>
      <c r="I1" s="688"/>
    </row>
    <row r="4" spans="1:9">
      <c r="H4" s="471"/>
    </row>
    <row r="5" spans="1:9">
      <c r="A5" s="121" t="s">
        <v>1043</v>
      </c>
    </row>
    <row r="6" spans="1:9">
      <c r="B6" s="254" t="s">
        <v>45</v>
      </c>
      <c r="C6" s="254" t="s">
        <v>44</v>
      </c>
    </row>
    <row r="7" spans="1:9">
      <c r="A7" s="121" t="s">
        <v>1041</v>
      </c>
      <c r="B7" s="123">
        <v>340723</v>
      </c>
      <c r="C7" s="121">
        <v>151788</v>
      </c>
      <c r="D7" s="123">
        <f>B7-C7</f>
        <v>188935</v>
      </c>
      <c r="E7" s="470">
        <f>B7/C7-1</f>
        <v>1.244729491132369</v>
      </c>
    </row>
    <row r="8" spans="1:9">
      <c r="A8" s="121" t="s">
        <v>1069</v>
      </c>
      <c r="B8" s="123">
        <v>4392081</v>
      </c>
      <c r="C8" s="121">
        <v>1719378</v>
      </c>
      <c r="D8" s="123">
        <f>B8-C8</f>
        <v>2672703</v>
      </c>
      <c r="E8" s="470">
        <f>B8/C8-1</f>
        <v>1.5544592288606696</v>
      </c>
    </row>
    <row r="9" spans="1:9">
      <c r="E9" s="470"/>
    </row>
    <row r="10" spans="1:9">
      <c r="A10" s="121" t="s">
        <v>1045</v>
      </c>
      <c r="E10" s="470"/>
    </row>
    <row r="11" spans="1:9">
      <c r="B11" s="121" t="s">
        <v>45</v>
      </c>
      <c r="C11" s="121" t="s">
        <v>44</v>
      </c>
      <c r="E11" s="470"/>
    </row>
    <row r="12" spans="1:9">
      <c r="A12" s="121" t="s">
        <v>1041</v>
      </c>
      <c r="B12" s="123">
        <v>334931</v>
      </c>
      <c r="C12" s="121">
        <v>146610</v>
      </c>
      <c r="D12" s="123">
        <f>B12-C12</f>
        <v>188321</v>
      </c>
      <c r="E12" s="470">
        <f>B12/C12-1</f>
        <v>1.284503103471796</v>
      </c>
    </row>
    <row r="13" spans="1:9">
      <c r="A13" s="121" t="s">
        <v>1069</v>
      </c>
      <c r="B13" s="123">
        <v>4275538</v>
      </c>
      <c r="C13" s="121">
        <v>1653442</v>
      </c>
      <c r="D13" s="123">
        <f>B13-C13</f>
        <v>2622096</v>
      </c>
      <c r="E13" s="470">
        <f>B13/C13-1</f>
        <v>1.585840930616254</v>
      </c>
    </row>
    <row r="17" spans="1:3">
      <c r="B17" s="254" t="s">
        <v>1043</v>
      </c>
      <c r="C17" s="254" t="s">
        <v>1045</v>
      </c>
    </row>
    <row r="18" spans="1:3">
      <c r="A18" s="121" t="s">
        <v>0</v>
      </c>
      <c r="B18" s="470">
        <v>1.244729491132369</v>
      </c>
      <c r="C18" s="466">
        <v>1.284503103471796</v>
      </c>
    </row>
    <row r="19" spans="1:3">
      <c r="A19" s="121" t="s">
        <v>1</v>
      </c>
      <c r="B19" s="470">
        <v>1.5544592288606696</v>
      </c>
      <c r="C19" s="466">
        <v>1.585840930616254</v>
      </c>
    </row>
  </sheetData>
  <mergeCells count="1">
    <mergeCell ref="H1:I1"/>
  </mergeCells>
  <hyperlinks>
    <hyperlink ref="H1:I1" location="Index!A1" display="Regresar al Índice" xr:uid="{6CAF1972-D41D-43F5-807A-5E07CA87D7E6}"/>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29"/>
  <dimension ref="A1:K56"/>
  <sheetViews>
    <sheetView topLeftCell="F1" workbookViewId="0">
      <selection activeCell="B19" sqref="B19"/>
    </sheetView>
  </sheetViews>
  <sheetFormatPr baseColWidth="10" defaultRowHeight="12"/>
  <cols>
    <col min="1" max="1" width="11.42578125" style="121"/>
    <col min="2" max="2" width="15" style="121" customWidth="1"/>
    <col min="3" max="3" width="17.140625" style="121" customWidth="1"/>
    <col min="4" max="7" width="11.42578125" style="121"/>
    <col min="8" max="8" width="16.5703125" style="121" customWidth="1"/>
    <col min="9" max="16384" width="11.42578125" style="121"/>
  </cols>
  <sheetData>
    <row r="1" spans="1:11" ht="15">
      <c r="A1" t="s">
        <v>1739</v>
      </c>
      <c r="H1" s="688" t="s">
        <v>38</v>
      </c>
      <c r="I1" s="688"/>
    </row>
    <row r="2" spans="1:11">
      <c r="F2" s="121" t="s">
        <v>1041</v>
      </c>
      <c r="K2" s="248" t="s">
        <v>1042</v>
      </c>
    </row>
    <row r="3" spans="1:11">
      <c r="A3" s="464" t="s">
        <v>962</v>
      </c>
      <c r="B3" s="261" t="s">
        <v>1043</v>
      </c>
      <c r="C3" s="465" t="s">
        <v>1044</v>
      </c>
      <c r="D3" s="260" t="s">
        <v>314</v>
      </c>
      <c r="G3" s="121" t="s">
        <v>962</v>
      </c>
      <c r="H3" s="121" t="s">
        <v>1043</v>
      </c>
      <c r="I3" s="121" t="s">
        <v>1045</v>
      </c>
    </row>
    <row r="4" spans="1:11">
      <c r="A4" s="121" t="s">
        <v>1046</v>
      </c>
      <c r="B4" s="121">
        <v>340723</v>
      </c>
      <c r="C4" s="121">
        <v>1826575</v>
      </c>
      <c r="D4" s="466">
        <v>0.18653655064807084</v>
      </c>
      <c r="G4" s="121" t="s">
        <v>1047</v>
      </c>
      <c r="H4" s="467">
        <v>8.9878823665579213E-2</v>
      </c>
      <c r="I4" s="467">
        <v>7.6905874021339748E-2</v>
      </c>
    </row>
    <row r="5" spans="1:11">
      <c r="A5" s="121" t="s">
        <v>1048</v>
      </c>
      <c r="B5" s="121">
        <v>107759</v>
      </c>
      <c r="C5" s="121">
        <v>1742635</v>
      </c>
      <c r="D5" s="466">
        <v>6.1836816085984729E-2</v>
      </c>
      <c r="G5" s="121" t="s">
        <v>1049</v>
      </c>
      <c r="H5" s="467">
        <v>9.251578495436838E-2</v>
      </c>
      <c r="I5" s="467">
        <v>8.9697535459526315E-2</v>
      </c>
    </row>
    <row r="6" spans="1:11">
      <c r="A6" s="121" t="s">
        <v>1050</v>
      </c>
      <c r="B6" s="121">
        <v>143643</v>
      </c>
      <c r="C6" s="121">
        <v>1792119</v>
      </c>
      <c r="D6" s="466">
        <v>8.0152601473451254E-2</v>
      </c>
      <c r="G6" s="121" t="s">
        <v>1051</v>
      </c>
      <c r="H6" s="467">
        <v>8.1231081195917501E-2</v>
      </c>
      <c r="I6" s="467">
        <v>7.5083294018361307E-2</v>
      </c>
    </row>
    <row r="7" spans="1:11">
      <c r="A7" s="121" t="s">
        <v>1052</v>
      </c>
      <c r="B7" s="121">
        <v>131877</v>
      </c>
      <c r="C7" s="121">
        <v>1750450</v>
      </c>
      <c r="D7" s="466">
        <v>7.5338912850981182E-2</v>
      </c>
      <c r="G7" s="121" t="s">
        <v>1053</v>
      </c>
      <c r="H7" s="467">
        <v>7.8133510216149768E-2</v>
      </c>
      <c r="I7" s="467">
        <v>7.5688403541806074E-2</v>
      </c>
    </row>
    <row r="8" spans="1:11">
      <c r="A8" s="121" t="s">
        <v>1054</v>
      </c>
      <c r="B8" s="121">
        <v>127993</v>
      </c>
      <c r="C8" s="121">
        <v>1675221</v>
      </c>
      <c r="D8" s="466">
        <v>7.6403650622813346E-2</v>
      </c>
      <c r="G8" s="121" t="s">
        <v>1055</v>
      </c>
      <c r="H8" s="467">
        <v>7.7370755336648486E-2</v>
      </c>
      <c r="I8" s="467">
        <v>7.389627868501801E-2</v>
      </c>
    </row>
    <row r="9" spans="1:11">
      <c r="A9" s="121" t="s">
        <v>1056</v>
      </c>
      <c r="B9" s="121">
        <v>110732</v>
      </c>
      <c r="C9" s="121">
        <v>1582329</v>
      </c>
      <c r="D9" s="466">
        <v>6.9980389666118734E-2</v>
      </c>
      <c r="G9" s="121" t="s">
        <v>1057</v>
      </c>
      <c r="H9" s="467">
        <v>7.2647847029413917E-2</v>
      </c>
      <c r="I9" s="467">
        <v>7.3138899022444512E-2</v>
      </c>
    </row>
    <row r="10" spans="1:11">
      <c r="A10" s="121" t="s">
        <v>1058</v>
      </c>
      <c r="B10" s="121">
        <v>103155</v>
      </c>
      <c r="C10" s="121">
        <v>1498787</v>
      </c>
      <c r="D10" s="466">
        <v>6.8825657014639177E-2</v>
      </c>
      <c r="G10" s="121" t="s">
        <v>1059</v>
      </c>
      <c r="H10" s="467">
        <v>7.6119549309806675E-2</v>
      </c>
      <c r="I10" s="467">
        <v>7.3507863761339456E-2</v>
      </c>
    </row>
    <row r="11" spans="1:11">
      <c r="A11" s="121" t="s">
        <v>1060</v>
      </c>
      <c r="B11" s="121">
        <v>98497</v>
      </c>
      <c r="C11" s="121">
        <v>1433741</v>
      </c>
      <c r="D11" s="466">
        <v>6.8699297850867064E-2</v>
      </c>
      <c r="G11" s="121" t="s">
        <v>1061</v>
      </c>
      <c r="H11" s="467">
        <v>8.2089659153635794E-2</v>
      </c>
      <c r="I11" s="467">
        <v>7.7623977650523979E-2</v>
      </c>
    </row>
    <row r="12" spans="1:11">
      <c r="A12" s="121" t="s">
        <v>1062</v>
      </c>
      <c r="B12" s="121">
        <v>93968</v>
      </c>
      <c r="C12" s="121">
        <v>1383564</v>
      </c>
      <c r="D12" s="466">
        <v>6.7917349685305481E-2</v>
      </c>
      <c r="G12" s="121" t="s">
        <v>1063</v>
      </c>
      <c r="H12" s="467">
        <v>7.4801007094244615E-2</v>
      </c>
      <c r="I12" s="467">
        <v>7.4086337350345532E-2</v>
      </c>
    </row>
    <row r="13" spans="1:11">
      <c r="A13" s="121" t="s">
        <v>1064</v>
      </c>
      <c r="B13" s="121">
        <v>80545</v>
      </c>
      <c r="C13" s="121">
        <v>1334119</v>
      </c>
      <c r="D13" s="466">
        <v>6.0373175106568457E-2</v>
      </c>
      <c r="G13" s="121" t="s">
        <v>1065</v>
      </c>
      <c r="H13" s="467">
        <v>6.3382443984988129E-2</v>
      </c>
      <c r="I13" s="467">
        <v>6.0248573655130755E-2</v>
      </c>
    </row>
    <row r="14" spans="1:11">
      <c r="A14" s="121" t="s">
        <v>1066</v>
      </c>
      <c r="B14" s="121">
        <v>84124</v>
      </c>
      <c r="C14" s="121">
        <v>1294392</v>
      </c>
      <c r="D14" s="466">
        <v>6.4991130971143202E-2</v>
      </c>
      <c r="G14" s="121" t="s">
        <v>1067</v>
      </c>
      <c r="H14" s="467">
        <v>6.3647242757049929E-2</v>
      </c>
      <c r="I14" s="467">
        <v>5.8099622330740473E-2</v>
      </c>
    </row>
    <row r="15" spans="1:11">
      <c r="A15" s="121" t="s">
        <v>1067</v>
      </c>
      <c r="B15" s="121">
        <v>79140</v>
      </c>
      <c r="C15" s="121">
        <v>1243416</v>
      </c>
      <c r="D15" s="466">
        <v>6.3647242757049929E-2</v>
      </c>
      <c r="G15" s="121" t="s">
        <v>1066</v>
      </c>
      <c r="H15" s="467">
        <v>6.4991130971143202E-2</v>
      </c>
      <c r="I15" s="467">
        <v>6.0687952335922966E-2</v>
      </c>
    </row>
    <row r="16" spans="1:11">
      <c r="A16" s="121" t="s">
        <v>1065</v>
      </c>
      <c r="B16" s="121">
        <v>75965</v>
      </c>
      <c r="C16" s="121">
        <v>1198518</v>
      </c>
      <c r="D16" s="466">
        <v>6.3382443984988129E-2</v>
      </c>
      <c r="G16" s="121" t="s">
        <v>1064</v>
      </c>
      <c r="H16" s="467">
        <v>6.0373175106568457E-2</v>
      </c>
      <c r="I16" s="467">
        <v>5.5796371987806188E-2</v>
      </c>
    </row>
    <row r="17" spans="1:9">
      <c r="A17" s="121" t="s">
        <v>1063</v>
      </c>
      <c r="B17" s="121">
        <v>91268</v>
      </c>
      <c r="C17" s="121">
        <v>1220144</v>
      </c>
      <c r="D17" s="466">
        <v>7.4801007094244615E-2</v>
      </c>
      <c r="G17" s="121" t="s">
        <v>1062</v>
      </c>
      <c r="H17" s="467">
        <v>6.7917349685305481E-2</v>
      </c>
      <c r="I17" s="467">
        <v>6.5399215359752058E-2</v>
      </c>
    </row>
    <row r="18" spans="1:9">
      <c r="A18" s="121" t="s">
        <v>1061</v>
      </c>
      <c r="B18" s="121">
        <v>97408</v>
      </c>
      <c r="C18" s="121">
        <v>1186605</v>
      </c>
      <c r="D18" s="466">
        <v>8.2089659153635794E-2</v>
      </c>
      <c r="G18" s="121" t="s">
        <v>1060</v>
      </c>
      <c r="H18" s="467">
        <v>6.8699297850867064E-2</v>
      </c>
      <c r="I18" s="467">
        <v>6.1640142815194657E-2</v>
      </c>
    </row>
    <row r="19" spans="1:9">
      <c r="A19" s="121" t="s">
        <v>1059</v>
      </c>
      <c r="B19" s="121">
        <v>86184</v>
      </c>
      <c r="C19" s="121">
        <v>1132219</v>
      </c>
      <c r="D19" s="466">
        <v>7.6119549309806675E-2</v>
      </c>
      <c r="G19" s="121" t="s">
        <v>1058</v>
      </c>
      <c r="H19" s="467">
        <v>6.8825657014639177E-2</v>
      </c>
      <c r="I19" s="467">
        <v>6.5821894638797909E-2</v>
      </c>
    </row>
    <row r="20" spans="1:9">
      <c r="A20" s="121" t="s">
        <v>1057</v>
      </c>
      <c r="B20" s="121">
        <v>78262</v>
      </c>
      <c r="C20" s="121">
        <v>1077279</v>
      </c>
      <c r="D20" s="466">
        <v>7.2647847029413917E-2</v>
      </c>
      <c r="G20" s="121" t="s">
        <v>1056</v>
      </c>
      <c r="H20" s="467">
        <v>6.9980389666118734E-2</v>
      </c>
      <c r="I20" s="467">
        <v>6.6510820442524918E-2</v>
      </c>
    </row>
    <row r="21" spans="1:9">
      <c r="A21" s="121" t="s">
        <v>1055</v>
      </c>
      <c r="B21" s="121">
        <v>81747</v>
      </c>
      <c r="C21" s="121">
        <v>1056562</v>
      </c>
      <c r="D21" s="466">
        <v>7.7370755336648486E-2</v>
      </c>
      <c r="G21" s="121" t="s">
        <v>1054</v>
      </c>
      <c r="H21" s="467">
        <v>7.6403650622813346E-2</v>
      </c>
      <c r="I21" s="467">
        <v>7.4827739146058933E-2</v>
      </c>
    </row>
    <row r="22" spans="1:9">
      <c r="A22" s="121" t="s">
        <v>1053</v>
      </c>
      <c r="B22" s="121">
        <v>80335</v>
      </c>
      <c r="C22" s="121">
        <v>1028176</v>
      </c>
      <c r="D22" s="466">
        <v>7.8133510216149768E-2</v>
      </c>
      <c r="G22" s="121" t="s">
        <v>1052</v>
      </c>
      <c r="H22" s="467">
        <v>7.5338912850981182E-2</v>
      </c>
      <c r="I22" s="467">
        <v>7.8368419549258758E-2</v>
      </c>
    </row>
    <row r="23" spans="1:9">
      <c r="A23" s="121" t="s">
        <v>1051</v>
      </c>
      <c r="B23" s="121">
        <v>83163</v>
      </c>
      <c r="C23" s="121">
        <v>1023783</v>
      </c>
      <c r="D23" s="466">
        <v>8.1231081195917501E-2</v>
      </c>
      <c r="G23" s="121" t="s">
        <v>1050</v>
      </c>
      <c r="H23" s="467">
        <v>8.0152601473451254E-2</v>
      </c>
      <c r="I23" s="467">
        <v>8.2616723554630025E-2</v>
      </c>
    </row>
    <row r="24" spans="1:9">
      <c r="A24" s="121" t="s">
        <v>1049</v>
      </c>
      <c r="B24" s="121">
        <v>93952</v>
      </c>
      <c r="C24" s="121">
        <v>1015524</v>
      </c>
      <c r="D24" s="466">
        <v>9.251578495436838E-2</v>
      </c>
      <c r="G24" s="121" t="s">
        <v>1048</v>
      </c>
      <c r="H24" s="467">
        <v>6.1836816085984729E-2</v>
      </c>
      <c r="I24" s="467">
        <v>6.9371382991848557E-2</v>
      </c>
    </row>
    <row r="25" spans="1:9">
      <c r="A25" s="121" t="s">
        <v>1047</v>
      </c>
      <c r="B25" s="121">
        <v>91632</v>
      </c>
      <c r="C25" s="121">
        <v>1019506</v>
      </c>
      <c r="D25" s="466">
        <v>8.9878823665579213E-2</v>
      </c>
      <c r="G25" s="121" t="s">
        <v>1046</v>
      </c>
      <c r="H25" s="467">
        <v>0.18653655064807084</v>
      </c>
      <c r="I25" s="467">
        <v>0.18336558860161778</v>
      </c>
    </row>
    <row r="27" spans="1:9">
      <c r="A27" s="248"/>
    </row>
    <row r="28" spans="1:9">
      <c r="A28" s="468" t="s">
        <v>962</v>
      </c>
      <c r="B28" s="469" t="s">
        <v>1045</v>
      </c>
      <c r="C28" s="469" t="s">
        <v>1044</v>
      </c>
      <c r="D28" s="469" t="s">
        <v>314</v>
      </c>
    </row>
    <row r="29" spans="1:9">
      <c r="A29" s="121" t="s">
        <v>1046</v>
      </c>
      <c r="B29" s="121">
        <v>334931</v>
      </c>
      <c r="C29" s="121">
        <v>1826575</v>
      </c>
      <c r="D29" s="466">
        <v>0.18336558860161778</v>
      </c>
    </row>
    <row r="30" spans="1:9">
      <c r="A30" s="121" t="s">
        <v>1048</v>
      </c>
      <c r="B30" s="121">
        <v>120889</v>
      </c>
      <c r="C30" s="121">
        <v>1742635</v>
      </c>
      <c r="D30" s="466">
        <v>6.9371382991848557E-2</v>
      </c>
    </row>
    <row r="31" spans="1:9">
      <c r="A31" s="121" t="s">
        <v>1050</v>
      </c>
      <c r="B31" s="121">
        <v>148059</v>
      </c>
      <c r="C31" s="121">
        <v>1792119</v>
      </c>
      <c r="D31" s="466">
        <v>8.2616723554630025E-2</v>
      </c>
    </row>
    <row r="32" spans="1:9">
      <c r="A32" s="121" t="s">
        <v>1052</v>
      </c>
      <c r="B32" s="121">
        <v>137180</v>
      </c>
      <c r="C32" s="121">
        <v>1750450</v>
      </c>
      <c r="D32" s="466">
        <v>7.8368419549258758E-2</v>
      </c>
    </row>
    <row r="33" spans="1:9">
      <c r="A33" s="121" t="s">
        <v>1054</v>
      </c>
      <c r="B33" s="121">
        <v>125353</v>
      </c>
      <c r="C33" s="121">
        <v>1675221</v>
      </c>
      <c r="D33" s="466">
        <v>7.4827739146058933E-2</v>
      </c>
    </row>
    <row r="34" spans="1:9">
      <c r="A34" s="121" t="s">
        <v>1056</v>
      </c>
      <c r="B34" s="121">
        <v>105242</v>
      </c>
      <c r="C34" s="121">
        <v>1582329</v>
      </c>
      <c r="D34" s="466">
        <v>6.6510820442524918E-2</v>
      </c>
    </row>
    <row r="35" spans="1:9">
      <c r="A35" s="121" t="s">
        <v>1058</v>
      </c>
      <c r="B35" s="121">
        <v>98653</v>
      </c>
      <c r="C35" s="121">
        <v>1498787</v>
      </c>
      <c r="D35" s="466">
        <v>6.5821894638797909E-2</v>
      </c>
      <c r="H35" s="470"/>
      <c r="I35" s="470"/>
    </row>
    <row r="36" spans="1:9">
      <c r="A36" s="121" t="s">
        <v>1060</v>
      </c>
      <c r="B36" s="121">
        <v>88376</v>
      </c>
      <c r="C36" s="121">
        <v>1433741</v>
      </c>
      <c r="D36" s="466">
        <v>6.1640142815194657E-2</v>
      </c>
      <c r="H36" s="470"/>
      <c r="I36" s="470"/>
    </row>
    <row r="37" spans="1:9">
      <c r="A37" s="121" t="s">
        <v>1062</v>
      </c>
      <c r="B37" s="121">
        <v>90484</v>
      </c>
      <c r="C37" s="121">
        <v>1383564</v>
      </c>
      <c r="D37" s="466">
        <v>6.5399215359752058E-2</v>
      </c>
      <c r="H37" s="470"/>
      <c r="I37" s="470"/>
    </row>
    <row r="38" spans="1:9">
      <c r="A38" s="121" t="s">
        <v>1064</v>
      </c>
      <c r="B38" s="121">
        <v>74439</v>
      </c>
      <c r="C38" s="121">
        <v>1334119</v>
      </c>
      <c r="D38" s="466">
        <v>5.5796371987806188E-2</v>
      </c>
      <c r="H38" s="470"/>
      <c r="I38" s="470"/>
    </row>
    <row r="39" spans="1:9">
      <c r="A39" s="121" t="s">
        <v>1066</v>
      </c>
      <c r="B39" s="121">
        <v>78554</v>
      </c>
      <c r="C39" s="121">
        <v>1294392</v>
      </c>
      <c r="D39" s="466">
        <v>6.0687952335922966E-2</v>
      </c>
      <c r="H39" s="470"/>
      <c r="I39" s="470"/>
    </row>
    <row r="40" spans="1:9">
      <c r="A40" s="121" t="s">
        <v>1067</v>
      </c>
      <c r="B40" s="121">
        <v>72242</v>
      </c>
      <c r="C40" s="121">
        <v>1243416</v>
      </c>
      <c r="D40" s="466">
        <v>5.8099622330740473E-2</v>
      </c>
      <c r="H40" s="470"/>
      <c r="I40" s="470"/>
    </row>
    <row r="41" spans="1:9">
      <c r="A41" s="121" t="s">
        <v>1065</v>
      </c>
      <c r="B41" s="121">
        <v>72209</v>
      </c>
      <c r="C41" s="121">
        <v>1198518</v>
      </c>
      <c r="D41" s="466">
        <v>6.0248573655130755E-2</v>
      </c>
      <c r="H41" s="470"/>
      <c r="I41" s="470"/>
    </row>
    <row r="42" spans="1:9">
      <c r="A42" s="121" t="s">
        <v>1063</v>
      </c>
      <c r="B42" s="121">
        <v>90396</v>
      </c>
      <c r="C42" s="121">
        <v>1220144</v>
      </c>
      <c r="D42" s="466">
        <v>7.4086337350345532E-2</v>
      </c>
      <c r="H42" s="470"/>
      <c r="I42" s="470"/>
    </row>
    <row r="43" spans="1:9">
      <c r="A43" s="121" t="s">
        <v>1061</v>
      </c>
      <c r="B43" s="121">
        <v>92109</v>
      </c>
      <c r="C43" s="121">
        <v>1186605</v>
      </c>
      <c r="D43" s="466">
        <v>7.7623977650523979E-2</v>
      </c>
      <c r="H43" s="470"/>
      <c r="I43" s="470"/>
    </row>
    <row r="44" spans="1:9">
      <c r="A44" s="121" t="s">
        <v>1059</v>
      </c>
      <c r="B44" s="121">
        <v>83227</v>
      </c>
      <c r="C44" s="121">
        <v>1132219</v>
      </c>
      <c r="D44" s="466">
        <v>7.3507863761339456E-2</v>
      </c>
      <c r="H44" s="470"/>
      <c r="I44" s="470"/>
    </row>
    <row r="45" spans="1:9">
      <c r="A45" s="121" t="s">
        <v>1057</v>
      </c>
      <c r="B45" s="121">
        <v>78791</v>
      </c>
      <c r="C45" s="121">
        <v>1077279</v>
      </c>
      <c r="D45" s="466">
        <v>7.3138899022444512E-2</v>
      </c>
      <c r="H45" s="470"/>
      <c r="I45" s="470"/>
    </row>
    <row r="46" spans="1:9">
      <c r="A46" s="121" t="s">
        <v>1055</v>
      </c>
      <c r="B46" s="121">
        <v>78076</v>
      </c>
      <c r="C46" s="121">
        <v>1056562</v>
      </c>
      <c r="D46" s="466">
        <v>7.389627868501801E-2</v>
      </c>
      <c r="H46" s="470"/>
      <c r="I46" s="470"/>
    </row>
    <row r="47" spans="1:9">
      <c r="A47" s="121" t="s">
        <v>1053</v>
      </c>
      <c r="B47" s="121">
        <v>77821</v>
      </c>
      <c r="C47" s="121">
        <v>1028176</v>
      </c>
      <c r="D47" s="466">
        <v>7.5688403541806074E-2</v>
      </c>
      <c r="H47" s="470"/>
      <c r="I47" s="470"/>
    </row>
    <row r="48" spans="1:9">
      <c r="A48" s="121" t="s">
        <v>1051</v>
      </c>
      <c r="B48" s="121">
        <v>76869</v>
      </c>
      <c r="C48" s="121">
        <v>1023783</v>
      </c>
      <c r="D48" s="466">
        <v>7.5083294018361307E-2</v>
      </c>
      <c r="H48" s="470"/>
      <c r="I48" s="470"/>
    </row>
    <row r="49" spans="1:9">
      <c r="A49" s="121" t="s">
        <v>1049</v>
      </c>
      <c r="B49" s="121">
        <v>91090</v>
      </c>
      <c r="C49" s="121">
        <v>1015524</v>
      </c>
      <c r="D49" s="466">
        <v>8.9697535459526315E-2</v>
      </c>
      <c r="H49" s="470"/>
      <c r="I49" s="470"/>
    </row>
    <row r="50" spans="1:9">
      <c r="A50" s="121" t="s">
        <v>1047</v>
      </c>
      <c r="B50" s="121">
        <v>78406</v>
      </c>
      <c r="C50" s="121">
        <v>1019506</v>
      </c>
      <c r="D50" s="466">
        <v>7.6905874021339748E-2</v>
      </c>
      <c r="H50" s="470"/>
      <c r="I50" s="470"/>
    </row>
    <row r="51" spans="1:9">
      <c r="H51" s="470"/>
      <c r="I51" s="470"/>
    </row>
    <row r="52" spans="1:9">
      <c r="H52" s="470"/>
      <c r="I52" s="470"/>
    </row>
    <row r="53" spans="1:9">
      <c r="H53" s="470"/>
      <c r="I53" s="470"/>
    </row>
    <row r="54" spans="1:9">
      <c r="H54" s="470"/>
      <c r="I54" s="470"/>
    </row>
    <row r="55" spans="1:9">
      <c r="H55" s="470"/>
      <c r="I55" s="470"/>
    </row>
    <row r="56" spans="1:9">
      <c r="H56" s="470"/>
      <c r="I56" s="470"/>
    </row>
  </sheetData>
  <mergeCells count="1">
    <mergeCell ref="H1:I1"/>
  </mergeCells>
  <hyperlinks>
    <hyperlink ref="H1:I1" location="Index!A1" display="Regresar al Índice" xr:uid="{4D414335-40DD-4737-8C98-1C0B5AC49FC3}"/>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C9A4-162E-43B0-8322-577C968A4B01}">
  <sheetPr codeName="Hoja2"/>
  <dimension ref="A1:I12"/>
  <sheetViews>
    <sheetView workbookViewId="0">
      <selection activeCell="B19" sqref="B19"/>
    </sheetView>
  </sheetViews>
  <sheetFormatPr baseColWidth="10" defaultColWidth="9.140625" defaultRowHeight="12"/>
  <cols>
    <col min="1" max="1" width="45.85546875" style="646" bestFit="1" customWidth="1"/>
    <col min="2" max="2" width="17.42578125" style="646" bestFit="1" customWidth="1"/>
    <col min="3" max="4" width="27.140625" style="646" bestFit="1" customWidth="1"/>
    <col min="5" max="16384" width="9.140625" style="350"/>
  </cols>
  <sheetData>
    <row r="1" spans="1:9" ht="15">
      <c r="A1" t="s">
        <v>1738</v>
      </c>
      <c r="H1" s="688" t="s">
        <v>38</v>
      </c>
      <c r="I1" s="688"/>
    </row>
    <row r="5" spans="1:9" ht="24">
      <c r="A5" s="644" t="s">
        <v>1454</v>
      </c>
      <c r="B5" s="644" t="s">
        <v>1455</v>
      </c>
      <c r="C5" s="644" t="s">
        <v>1456</v>
      </c>
      <c r="D5" s="644" t="s">
        <v>1457</v>
      </c>
    </row>
    <row r="6" spans="1:9" ht="12.75" thickBot="1">
      <c r="A6" s="622" t="s">
        <v>1458</v>
      </c>
      <c r="B6" s="623">
        <v>3957.12</v>
      </c>
      <c r="C6" s="647">
        <v>1</v>
      </c>
      <c r="D6" s="648"/>
    </row>
    <row r="7" spans="1:9">
      <c r="A7" s="625" t="s">
        <v>1459</v>
      </c>
      <c r="B7" s="626">
        <v>3824.7</v>
      </c>
      <c r="C7" s="627">
        <v>0.96650000000000003</v>
      </c>
      <c r="D7" s="627">
        <v>1</v>
      </c>
    </row>
    <row r="8" spans="1:9">
      <c r="A8" s="625" t="s">
        <v>1460</v>
      </c>
      <c r="B8" s="631">
        <v>2734.98</v>
      </c>
      <c r="C8" s="629">
        <v>0.69120000000000004</v>
      </c>
      <c r="D8" s="629">
        <v>0.71509999999999996</v>
      </c>
    </row>
    <row r="9" spans="1:9">
      <c r="A9" s="625" t="s">
        <v>1461</v>
      </c>
      <c r="B9" s="630">
        <v>242.41</v>
      </c>
      <c r="C9" s="627">
        <v>6.13E-2</v>
      </c>
      <c r="D9" s="627">
        <v>6.3399999999999998E-2</v>
      </c>
    </row>
    <row r="10" spans="1:9">
      <c r="A10" s="625" t="s">
        <v>1462</v>
      </c>
      <c r="B10" s="631">
        <v>758.31</v>
      </c>
      <c r="C10" s="629">
        <v>0.19159999999999999</v>
      </c>
      <c r="D10" s="629">
        <v>0.1983</v>
      </c>
    </row>
    <row r="11" spans="1:9" ht="12.75" thickBot="1">
      <c r="A11" s="622" t="s">
        <v>1463</v>
      </c>
      <c r="B11" s="632">
        <v>88.99</v>
      </c>
      <c r="C11" s="633">
        <v>2.2499999999999999E-2</v>
      </c>
      <c r="D11" s="633">
        <v>2.3300000000000001E-2</v>
      </c>
    </row>
    <row r="12" spans="1:9" ht="12.75" thickBot="1">
      <c r="A12" s="622" t="s">
        <v>1464</v>
      </c>
      <c r="B12" s="645">
        <v>132.41999999999999</v>
      </c>
      <c r="C12" s="624">
        <v>3.3500000000000002E-2</v>
      </c>
      <c r="D12" s="648"/>
    </row>
  </sheetData>
  <mergeCells count="1">
    <mergeCell ref="H1:I1"/>
  </mergeCells>
  <hyperlinks>
    <hyperlink ref="H1:I1" location="Index!A1" display="Regresar al Índice" xr:uid="{E8284359-168B-4462-98C8-4000E91207A9}"/>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33"/>
  <dimension ref="A1:I51"/>
  <sheetViews>
    <sheetView topLeftCell="F1" workbookViewId="0">
      <selection activeCell="B19" sqref="B19"/>
    </sheetView>
  </sheetViews>
  <sheetFormatPr baseColWidth="10" defaultRowHeight="12"/>
  <cols>
    <col min="1" max="1" width="11.42578125" style="121"/>
    <col min="2" max="2" width="15" style="121" customWidth="1"/>
    <col min="3" max="3" width="17.140625" style="121" customWidth="1"/>
    <col min="4" max="7" width="11.42578125" style="121"/>
    <col min="8" max="8" width="16.5703125" style="121" customWidth="1"/>
    <col min="9" max="9" width="12.5703125" style="121" bestFit="1" customWidth="1"/>
    <col min="10" max="16384" width="11.42578125" style="121"/>
  </cols>
  <sheetData>
    <row r="1" spans="1:9" ht="15">
      <c r="A1" t="s">
        <v>1741</v>
      </c>
      <c r="H1" s="688" t="s">
        <v>38</v>
      </c>
      <c r="I1" s="688"/>
    </row>
    <row r="2" spans="1:9">
      <c r="A2" s="248" t="s">
        <v>1070</v>
      </c>
    </row>
    <row r="4" spans="1:9">
      <c r="A4" s="464" t="s">
        <v>962</v>
      </c>
      <c r="B4" s="261" t="s">
        <v>1043</v>
      </c>
      <c r="C4" s="465" t="s">
        <v>1044</v>
      </c>
      <c r="D4" s="260" t="s">
        <v>314</v>
      </c>
      <c r="G4" s="121" t="s">
        <v>962</v>
      </c>
      <c r="H4" s="121" t="s">
        <v>1043</v>
      </c>
      <c r="I4" s="121" t="s">
        <v>1045</v>
      </c>
    </row>
    <row r="5" spans="1:9">
      <c r="A5" s="121" t="s">
        <v>1046</v>
      </c>
      <c r="B5" s="121">
        <v>340723</v>
      </c>
      <c r="C5" s="121">
        <v>1826575</v>
      </c>
      <c r="D5" s="466">
        <f>B5/C5</f>
        <v>0.18653655064807084</v>
      </c>
      <c r="G5" s="121" t="s">
        <v>1071</v>
      </c>
      <c r="H5" s="467">
        <v>9.1796983251321268E-2</v>
      </c>
      <c r="I5" s="467">
        <v>8.6532187743683375E-2</v>
      </c>
    </row>
    <row r="6" spans="1:9">
      <c r="A6" s="121" t="s">
        <v>1072</v>
      </c>
      <c r="B6" s="121">
        <v>151788</v>
      </c>
      <c r="C6" s="121">
        <v>1820785</v>
      </c>
      <c r="D6" s="466">
        <f t="shared" ref="D6:D23" si="0">B6/C6</f>
        <v>8.3364043530674961E-2</v>
      </c>
      <c r="G6" s="121" t="s">
        <v>1073</v>
      </c>
      <c r="H6" s="467">
        <v>7.4060673592438592E-2</v>
      </c>
      <c r="I6" s="467">
        <v>6.5533312368128677E-2</v>
      </c>
    </row>
    <row r="7" spans="1:9">
      <c r="A7" s="121" t="s">
        <v>1074</v>
      </c>
      <c r="B7" s="121">
        <v>124408</v>
      </c>
      <c r="C7" s="121">
        <v>1815607</v>
      </c>
      <c r="D7" s="466">
        <f t="shared" si="0"/>
        <v>6.8521436632487095E-2</v>
      </c>
      <c r="G7" s="121" t="s">
        <v>1075</v>
      </c>
      <c r="H7" s="467">
        <v>6.7605380088867545E-2</v>
      </c>
      <c r="I7" s="467">
        <v>7.0894789130648381E-2</v>
      </c>
    </row>
    <row r="8" spans="1:9">
      <c r="A8" s="121" t="s">
        <v>1076</v>
      </c>
      <c r="B8" s="121">
        <v>116549</v>
      </c>
      <c r="C8" s="121">
        <v>1810884</v>
      </c>
      <c r="D8" s="466">
        <f t="shared" si="0"/>
        <v>6.4360279289010225E-2</v>
      </c>
      <c r="G8" s="121" t="s">
        <v>1077</v>
      </c>
      <c r="H8" s="467">
        <v>4.7226132306088485E-2</v>
      </c>
      <c r="I8" s="467">
        <v>6.8491104055926122E-2</v>
      </c>
    </row>
    <row r="9" spans="1:9">
      <c r="A9" s="121" t="s">
        <v>1078</v>
      </c>
      <c r="B9" s="121">
        <v>123649</v>
      </c>
      <c r="C9" s="121">
        <v>1803619</v>
      </c>
      <c r="D9" s="466">
        <f t="shared" si="0"/>
        <v>6.8556053135390566E-2</v>
      </c>
      <c r="G9" s="121" t="s">
        <v>1079</v>
      </c>
      <c r="H9" s="467">
        <v>4.4762427668607552E-2</v>
      </c>
      <c r="I9" s="467">
        <v>5.8020452753281319E-2</v>
      </c>
    </row>
    <row r="10" spans="1:9">
      <c r="A10" s="121" t="s">
        <v>1080</v>
      </c>
      <c r="B10" s="121">
        <v>114768</v>
      </c>
      <c r="C10" s="121">
        <v>1800733</v>
      </c>
      <c r="D10" s="466">
        <f t="shared" si="0"/>
        <v>6.3734046080124035E-2</v>
      </c>
      <c r="G10" s="121" t="s">
        <v>1081</v>
      </c>
      <c r="H10" s="467">
        <v>5.6896566453938882E-2</v>
      </c>
      <c r="I10" s="467">
        <v>6.518867843931278E-2</v>
      </c>
    </row>
    <row r="11" spans="1:9">
      <c r="A11" s="121" t="s">
        <v>1082</v>
      </c>
      <c r="B11" s="121">
        <v>127631</v>
      </c>
      <c r="C11" s="121">
        <v>1787122</v>
      </c>
      <c r="D11" s="466">
        <f t="shared" si="0"/>
        <v>7.141706050286438E-2</v>
      </c>
      <c r="G11" s="121" t="s">
        <v>1048</v>
      </c>
      <c r="H11" s="467">
        <v>6.1836816085984729E-2</v>
      </c>
      <c r="I11" s="467">
        <v>6.9371382991848557E-2</v>
      </c>
    </row>
    <row r="12" spans="1:9">
      <c r="A12" s="121" t="s">
        <v>1083</v>
      </c>
      <c r="B12" s="121">
        <v>84756</v>
      </c>
      <c r="C12" s="121">
        <v>1780367</v>
      </c>
      <c r="D12" s="466">
        <f t="shared" si="0"/>
        <v>4.760591496023011E-2</v>
      </c>
      <c r="G12" s="121" t="s">
        <v>1084</v>
      </c>
      <c r="H12" s="467">
        <v>6.5533273888595714E-2</v>
      </c>
      <c r="I12" s="467">
        <v>5.6513634378468874E-2</v>
      </c>
    </row>
    <row r="13" spans="1:9">
      <c r="A13" s="121" t="s">
        <v>1085</v>
      </c>
      <c r="B13" s="121">
        <v>109736</v>
      </c>
      <c r="C13" s="121">
        <v>1805269</v>
      </c>
      <c r="D13" s="466">
        <f t="shared" si="0"/>
        <v>6.0786508825000599E-2</v>
      </c>
      <c r="G13" s="121" t="s">
        <v>1086</v>
      </c>
      <c r="H13" s="467">
        <v>6.7376746167768856E-2</v>
      </c>
      <c r="I13" s="467">
        <v>6.1067628206758241E-2</v>
      </c>
    </row>
    <row r="14" spans="1:9">
      <c r="A14" s="121" t="s">
        <v>1087</v>
      </c>
      <c r="B14" s="121">
        <v>120974</v>
      </c>
      <c r="C14" s="121">
        <v>1788334</v>
      </c>
      <c r="D14" s="466">
        <f t="shared" si="0"/>
        <v>6.7646200318285069E-2</v>
      </c>
      <c r="G14" s="121" t="s">
        <v>1087</v>
      </c>
      <c r="H14" s="467">
        <v>6.7646200318285069E-2</v>
      </c>
      <c r="I14" s="467">
        <v>5.7204638507124511E-2</v>
      </c>
    </row>
    <row r="15" spans="1:9">
      <c r="A15" s="121" t="s">
        <v>1086</v>
      </c>
      <c r="B15" s="121">
        <v>119234</v>
      </c>
      <c r="C15" s="121">
        <v>1769661</v>
      </c>
      <c r="D15" s="466">
        <f t="shared" si="0"/>
        <v>6.7376746167768856E-2</v>
      </c>
      <c r="G15" s="121" t="s">
        <v>1085</v>
      </c>
      <c r="H15" s="467">
        <v>6.0786508825000599E-2</v>
      </c>
      <c r="I15" s="467">
        <v>5.140563539284173E-2</v>
      </c>
    </row>
    <row r="16" spans="1:9">
      <c r="A16" s="121" t="s">
        <v>1088</v>
      </c>
      <c r="B16" s="121">
        <v>115240</v>
      </c>
      <c r="C16" s="121">
        <v>1758496</v>
      </c>
      <c r="D16" s="466">
        <f t="shared" si="0"/>
        <v>6.5533273888595714E-2</v>
      </c>
      <c r="G16" s="121" t="s">
        <v>1089</v>
      </c>
      <c r="H16" s="467">
        <v>4.760591496023011E-2</v>
      </c>
      <c r="I16" s="467">
        <v>6.1592918763378565E-2</v>
      </c>
    </row>
    <row r="17" spans="1:9">
      <c r="A17" s="121" t="s">
        <v>1048</v>
      </c>
      <c r="B17" s="121">
        <v>107759</v>
      </c>
      <c r="C17" s="121">
        <v>1742635</v>
      </c>
      <c r="D17" s="466">
        <f t="shared" si="0"/>
        <v>6.1836816085984729E-2</v>
      </c>
      <c r="G17" s="121" t="s">
        <v>1090</v>
      </c>
      <c r="H17" s="467">
        <v>7.141706050286438E-2</v>
      </c>
      <c r="I17" s="467">
        <v>6.7633882857465799E-2</v>
      </c>
    </row>
    <row r="18" spans="1:9">
      <c r="A18" s="121" t="s">
        <v>1081</v>
      </c>
      <c r="B18" s="121">
        <v>99897</v>
      </c>
      <c r="C18" s="121">
        <v>1755765</v>
      </c>
      <c r="D18" s="466">
        <f t="shared" si="0"/>
        <v>5.6896566453938882E-2</v>
      </c>
      <c r="G18" s="121" t="s">
        <v>1080</v>
      </c>
      <c r="H18" s="467">
        <v>6.3734046080124035E-2</v>
      </c>
      <c r="I18" s="467">
        <v>5.6175457438720787E-2</v>
      </c>
    </row>
    <row r="19" spans="1:9">
      <c r="A19" s="121" t="s">
        <v>1079</v>
      </c>
      <c r="B19" s="121">
        <v>79244</v>
      </c>
      <c r="C19" s="121">
        <v>1770324</v>
      </c>
      <c r="D19" s="466">
        <f t="shared" si="0"/>
        <v>4.4762427668607552E-2</v>
      </c>
      <c r="G19" s="121" t="s">
        <v>1078</v>
      </c>
      <c r="H19" s="467">
        <v>6.8556053135390566E-2</v>
      </c>
      <c r="I19" s="467">
        <v>6.6959263569523281E-2</v>
      </c>
    </row>
    <row r="20" spans="1:9">
      <c r="A20" s="121" t="s">
        <v>1091</v>
      </c>
      <c r="B20" s="121">
        <v>84714</v>
      </c>
      <c r="C20" s="121">
        <v>1793795</v>
      </c>
      <c r="D20" s="466">
        <f t="shared" si="0"/>
        <v>4.7226132306088485E-2</v>
      </c>
      <c r="G20" s="121" t="s">
        <v>1092</v>
      </c>
      <c r="H20" s="467">
        <v>6.4360279289010225E-2</v>
      </c>
      <c r="I20" s="467">
        <v>6.0348426514343273E-2</v>
      </c>
    </row>
    <row r="21" spans="1:9">
      <c r="A21" s="121" t="s">
        <v>1075</v>
      </c>
      <c r="B21" s="121">
        <v>123849</v>
      </c>
      <c r="C21" s="121">
        <v>1831940</v>
      </c>
      <c r="D21" s="466">
        <f t="shared" si="0"/>
        <v>6.7605380088867545E-2</v>
      </c>
      <c r="G21" s="121" t="s">
        <v>1074</v>
      </c>
      <c r="H21" s="467">
        <v>6.8521436632487095E-2</v>
      </c>
      <c r="I21" s="467">
        <v>6.5920102753514384E-2</v>
      </c>
    </row>
    <row r="22" spans="1:9">
      <c r="A22" s="121" t="s">
        <v>1073</v>
      </c>
      <c r="B22" s="121">
        <v>136121</v>
      </c>
      <c r="C22" s="121">
        <v>1837966</v>
      </c>
      <c r="D22" s="466">
        <f t="shared" si="0"/>
        <v>7.4060673592438592E-2</v>
      </c>
      <c r="G22" s="121" t="s">
        <v>1072</v>
      </c>
      <c r="H22" s="467">
        <v>8.3364043530674961E-2</v>
      </c>
      <c r="I22" s="467">
        <v>8.0520215181913296E-2</v>
      </c>
    </row>
    <row r="23" spans="1:9">
      <c r="A23" s="121" t="s">
        <v>1093</v>
      </c>
      <c r="B23" s="121">
        <v>167281</v>
      </c>
      <c r="C23" s="121">
        <v>1822293</v>
      </c>
      <c r="D23" s="466">
        <f t="shared" si="0"/>
        <v>9.1796983251321268E-2</v>
      </c>
      <c r="G23" s="121" t="s">
        <v>1046</v>
      </c>
      <c r="H23" s="467">
        <v>0.18653655064807084</v>
      </c>
      <c r="I23" s="467">
        <v>0.18336558860161778</v>
      </c>
    </row>
    <row r="24" spans="1:9">
      <c r="H24" s="467"/>
      <c r="I24" s="467"/>
    </row>
    <row r="25" spans="1:9">
      <c r="H25" s="467"/>
      <c r="I25" s="467"/>
    </row>
    <row r="26" spans="1:9">
      <c r="H26" s="467"/>
      <c r="I26" s="467"/>
    </row>
    <row r="28" spans="1:9">
      <c r="A28" s="248"/>
    </row>
    <row r="29" spans="1:9">
      <c r="A29" s="468" t="s">
        <v>962</v>
      </c>
      <c r="B29" s="469" t="s">
        <v>1045</v>
      </c>
      <c r="C29" s="469" t="s">
        <v>1044</v>
      </c>
      <c r="D29" s="469" t="s">
        <v>314</v>
      </c>
    </row>
    <row r="30" spans="1:9">
      <c r="A30" s="121" t="s">
        <v>1046</v>
      </c>
      <c r="B30" s="121">
        <v>334931</v>
      </c>
      <c r="C30" s="121">
        <v>1826575</v>
      </c>
      <c r="D30" s="466">
        <f>B30/C30</f>
        <v>0.18336558860161778</v>
      </c>
    </row>
    <row r="31" spans="1:9">
      <c r="A31" s="121" t="s">
        <v>1072</v>
      </c>
      <c r="B31" s="121">
        <v>146610</v>
      </c>
      <c r="C31" s="121">
        <v>1820785</v>
      </c>
      <c r="D31" s="466">
        <f t="shared" ref="D31:D48" si="1">B31/C31</f>
        <v>8.0520215181913296E-2</v>
      </c>
    </row>
    <row r="32" spans="1:9">
      <c r="A32" s="121" t="s">
        <v>1074</v>
      </c>
      <c r="B32" s="121">
        <v>119685</v>
      </c>
      <c r="C32" s="121">
        <v>1815607</v>
      </c>
      <c r="D32" s="466">
        <f t="shared" si="1"/>
        <v>6.5920102753514384E-2</v>
      </c>
    </row>
    <row r="33" spans="1:9">
      <c r="A33" s="121" t="s">
        <v>1076</v>
      </c>
      <c r="B33" s="121">
        <v>109284</v>
      </c>
      <c r="C33" s="121">
        <v>1810884</v>
      </c>
      <c r="D33" s="466">
        <f t="shared" si="1"/>
        <v>6.0348426514343273E-2</v>
      </c>
      <c r="H33" s="466"/>
      <c r="I33" s="466"/>
    </row>
    <row r="34" spans="1:9">
      <c r="A34" s="121" t="s">
        <v>1078</v>
      </c>
      <c r="B34" s="121">
        <v>120769</v>
      </c>
      <c r="C34" s="121">
        <v>1803619</v>
      </c>
      <c r="D34" s="466">
        <f t="shared" si="1"/>
        <v>6.6959263569523281E-2</v>
      </c>
      <c r="H34" s="466"/>
      <c r="I34" s="466"/>
    </row>
    <row r="35" spans="1:9">
      <c r="A35" s="121" t="s">
        <v>1080</v>
      </c>
      <c r="B35" s="121">
        <v>101157</v>
      </c>
      <c r="C35" s="121">
        <v>1800733</v>
      </c>
      <c r="D35" s="466">
        <f t="shared" si="1"/>
        <v>5.6175457438720787E-2</v>
      </c>
      <c r="H35" s="466"/>
      <c r="I35" s="466"/>
    </row>
    <row r="36" spans="1:9">
      <c r="A36" s="121" t="s">
        <v>1082</v>
      </c>
      <c r="B36" s="121">
        <v>120870</v>
      </c>
      <c r="C36" s="121">
        <v>1787122</v>
      </c>
      <c r="D36" s="466">
        <f t="shared" si="1"/>
        <v>6.7633882857465799E-2</v>
      </c>
      <c r="H36" s="466"/>
      <c r="I36" s="466"/>
    </row>
    <row r="37" spans="1:9">
      <c r="A37" s="121" t="s">
        <v>1083</v>
      </c>
      <c r="B37" s="121">
        <v>109658</v>
      </c>
      <c r="C37" s="121">
        <v>1780367</v>
      </c>
      <c r="D37" s="466">
        <f t="shared" si="1"/>
        <v>6.1592918763378565E-2</v>
      </c>
      <c r="H37" s="466"/>
      <c r="I37" s="466"/>
    </row>
    <row r="38" spans="1:9">
      <c r="A38" s="121" t="s">
        <v>1085</v>
      </c>
      <c r="B38" s="121">
        <v>92801</v>
      </c>
      <c r="C38" s="121">
        <v>1805269</v>
      </c>
      <c r="D38" s="466">
        <f t="shared" si="1"/>
        <v>5.140563539284173E-2</v>
      </c>
      <c r="H38" s="466"/>
      <c r="I38" s="466"/>
    </row>
    <row r="39" spans="1:9">
      <c r="A39" s="121" t="s">
        <v>1087</v>
      </c>
      <c r="B39" s="121">
        <v>102301</v>
      </c>
      <c r="C39" s="121">
        <v>1788334</v>
      </c>
      <c r="D39" s="466">
        <f t="shared" si="1"/>
        <v>5.7204638507124511E-2</v>
      </c>
      <c r="H39" s="466"/>
      <c r="I39" s="466"/>
    </row>
    <row r="40" spans="1:9">
      <c r="A40" s="121" t="s">
        <v>1086</v>
      </c>
      <c r="B40" s="121">
        <v>108069</v>
      </c>
      <c r="C40" s="121">
        <v>1769661</v>
      </c>
      <c r="D40" s="466">
        <f t="shared" si="1"/>
        <v>6.1067628206758241E-2</v>
      </c>
      <c r="H40" s="466"/>
      <c r="I40" s="466"/>
    </row>
    <row r="41" spans="1:9">
      <c r="A41" s="121" t="s">
        <v>1088</v>
      </c>
      <c r="B41" s="121">
        <v>99379</v>
      </c>
      <c r="C41" s="121">
        <v>1758496</v>
      </c>
      <c r="D41" s="466">
        <f t="shared" si="1"/>
        <v>5.6513634378468874E-2</v>
      </c>
      <c r="H41" s="466"/>
      <c r="I41" s="466"/>
    </row>
    <row r="42" spans="1:9">
      <c r="A42" s="121" t="s">
        <v>1048</v>
      </c>
      <c r="B42" s="121">
        <v>120889</v>
      </c>
      <c r="C42" s="121">
        <v>1742635</v>
      </c>
      <c r="D42" s="466">
        <f t="shared" si="1"/>
        <v>6.9371382991848557E-2</v>
      </c>
      <c r="H42" s="466"/>
      <c r="I42" s="466"/>
    </row>
    <row r="43" spans="1:9">
      <c r="A43" s="121" t="s">
        <v>1081</v>
      </c>
      <c r="B43" s="121">
        <v>114456</v>
      </c>
      <c r="C43" s="121">
        <v>1755765</v>
      </c>
      <c r="D43" s="466">
        <f t="shared" si="1"/>
        <v>6.518867843931278E-2</v>
      </c>
      <c r="H43" s="466"/>
      <c r="I43" s="466"/>
    </row>
    <row r="44" spans="1:9">
      <c r="A44" s="121" t="s">
        <v>1079</v>
      </c>
      <c r="B44" s="121">
        <v>102715</v>
      </c>
      <c r="C44" s="121">
        <v>1770324</v>
      </c>
      <c r="D44" s="466">
        <f t="shared" si="1"/>
        <v>5.8020452753281319E-2</v>
      </c>
      <c r="H44" s="466"/>
      <c r="I44" s="466"/>
    </row>
    <row r="45" spans="1:9">
      <c r="A45" s="121" t="s">
        <v>1091</v>
      </c>
      <c r="B45" s="121">
        <v>122859</v>
      </c>
      <c r="C45" s="121">
        <v>1793795</v>
      </c>
      <c r="D45" s="466">
        <f t="shared" si="1"/>
        <v>6.8491104055926122E-2</v>
      </c>
      <c r="H45" s="466"/>
      <c r="I45" s="466"/>
    </row>
    <row r="46" spans="1:9">
      <c r="A46" s="121" t="s">
        <v>1075</v>
      </c>
      <c r="B46" s="121">
        <v>129875</v>
      </c>
      <c r="C46" s="121">
        <v>1831940</v>
      </c>
      <c r="D46" s="466">
        <f t="shared" si="1"/>
        <v>7.0894789130648381E-2</v>
      </c>
      <c r="H46" s="466"/>
      <c r="I46" s="466"/>
    </row>
    <row r="47" spans="1:9">
      <c r="A47" s="121" t="s">
        <v>1073</v>
      </c>
      <c r="B47" s="121">
        <v>120448</v>
      </c>
      <c r="C47" s="121">
        <v>1837966</v>
      </c>
      <c r="D47" s="466">
        <f t="shared" si="1"/>
        <v>6.5533312368128677E-2</v>
      </c>
      <c r="H47" s="466"/>
      <c r="I47" s="466"/>
    </row>
    <row r="48" spans="1:9">
      <c r="A48" s="121" t="s">
        <v>1093</v>
      </c>
      <c r="B48" s="121">
        <v>157687</v>
      </c>
      <c r="C48" s="121">
        <v>1822293</v>
      </c>
      <c r="D48" s="466">
        <f t="shared" si="1"/>
        <v>8.6532187743683375E-2</v>
      </c>
      <c r="H48" s="466"/>
      <c r="I48" s="466"/>
    </row>
    <row r="49" spans="8:9">
      <c r="H49" s="466"/>
      <c r="I49" s="466"/>
    </row>
    <row r="50" spans="8:9">
      <c r="H50" s="466"/>
      <c r="I50" s="466"/>
    </row>
    <row r="51" spans="8:9">
      <c r="H51" s="466"/>
      <c r="I51" s="466"/>
    </row>
  </sheetData>
  <mergeCells count="1">
    <mergeCell ref="H1:I1"/>
  </mergeCells>
  <hyperlinks>
    <hyperlink ref="H1:I1" location="Index!A1" display="Regresar al Índice" xr:uid="{10BB3630-1E15-4585-963A-9E6BA8FD2618}"/>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4E900-9297-4B9D-B41A-EE7E63A28D93}">
  <sheetPr codeName="Hoja37"/>
  <dimension ref="A1:I40"/>
  <sheetViews>
    <sheetView workbookViewId="0">
      <selection activeCell="B19" sqref="B19"/>
    </sheetView>
  </sheetViews>
  <sheetFormatPr baseColWidth="10" defaultRowHeight="12"/>
  <cols>
    <col min="1" max="1" width="20.5703125" style="421" bestFit="1" customWidth="1"/>
    <col min="2" max="5" width="11.42578125" style="421"/>
    <col min="6" max="6" width="11.85546875" style="421" bestFit="1" customWidth="1"/>
    <col min="7" max="16384" width="11.42578125" style="421"/>
  </cols>
  <sheetData>
    <row r="1" spans="1:9" ht="15">
      <c r="A1" t="s">
        <v>1743</v>
      </c>
      <c r="H1" s="688" t="s">
        <v>38</v>
      </c>
      <c r="I1" s="688"/>
    </row>
    <row r="6" spans="1:9">
      <c r="A6" s="421" t="s">
        <v>1478</v>
      </c>
      <c r="B6" s="461" t="s">
        <v>1479</v>
      </c>
      <c r="C6" s="461" t="s">
        <v>1479</v>
      </c>
      <c r="D6" s="421" t="s">
        <v>1480</v>
      </c>
      <c r="E6" s="421" t="s">
        <v>1480</v>
      </c>
    </row>
    <row r="7" spans="1:9">
      <c r="A7" s="421" t="s">
        <v>2</v>
      </c>
      <c r="B7" s="462">
        <v>44348</v>
      </c>
      <c r="C7" s="462">
        <v>44378</v>
      </c>
      <c r="D7" s="462">
        <v>44348</v>
      </c>
      <c r="E7" s="462">
        <v>44378</v>
      </c>
      <c r="F7" s="421" t="s">
        <v>2</v>
      </c>
      <c r="G7" s="421" t="s">
        <v>1482</v>
      </c>
    </row>
    <row r="8" spans="1:9">
      <c r="A8" s="421" t="s">
        <v>33</v>
      </c>
      <c r="B8" s="256">
        <v>5.6545236188951159E-2</v>
      </c>
      <c r="C8" s="256">
        <v>0.12760966209883073</v>
      </c>
      <c r="D8" s="256">
        <v>5.6808604778559688E-2</v>
      </c>
      <c r="E8" s="256">
        <v>0.12171877699989003</v>
      </c>
      <c r="F8" s="421" t="s">
        <v>33</v>
      </c>
      <c r="G8" s="463">
        <f t="shared" ref="G8:G40" si="0">C8-E8</f>
        <v>5.8908850989407013E-3</v>
      </c>
    </row>
    <row r="9" spans="1:9">
      <c r="A9" s="421" t="s">
        <v>29</v>
      </c>
      <c r="B9" s="256">
        <v>7.0773903219347359E-2</v>
      </c>
      <c r="C9" s="256">
        <v>0.14556853837529007</v>
      </c>
      <c r="D9" s="256">
        <v>6.471579507371307E-2</v>
      </c>
      <c r="E9" s="256">
        <v>0.1367218396266047</v>
      </c>
      <c r="F9" s="421" t="s">
        <v>29</v>
      </c>
      <c r="G9" s="463">
        <f t="shared" si="0"/>
        <v>8.8466987486853776E-3</v>
      </c>
    </row>
    <row r="10" spans="1:9">
      <c r="A10" s="421" t="s">
        <v>21</v>
      </c>
      <c r="B10" s="256">
        <v>6.9121601577078765E-2</v>
      </c>
      <c r="C10" s="256">
        <v>0.15328595619993532</v>
      </c>
      <c r="D10" s="256">
        <v>6.0566332047809986E-2</v>
      </c>
      <c r="E10" s="256">
        <v>0.14741613866849326</v>
      </c>
      <c r="F10" s="421" t="s">
        <v>21</v>
      </c>
      <c r="G10" s="463">
        <f t="shared" si="0"/>
        <v>5.8698175314420564E-3</v>
      </c>
    </row>
    <row r="11" spans="1:9">
      <c r="A11" s="421" t="s">
        <v>11</v>
      </c>
      <c r="B11" s="256">
        <v>7.8084669779280858E-2</v>
      </c>
      <c r="C11" s="256">
        <v>0.15473517085520574</v>
      </c>
      <c r="D11" s="256">
        <v>6.3484459570573637E-2</v>
      </c>
      <c r="E11" s="256">
        <v>0.1549854819561455</v>
      </c>
      <c r="F11" s="421" t="s">
        <v>11</v>
      </c>
      <c r="G11" s="463">
        <f t="shared" si="0"/>
        <v>-2.5031110093975961E-4</v>
      </c>
    </row>
    <row r="12" spans="1:9">
      <c r="A12" s="421" t="s">
        <v>17</v>
      </c>
      <c r="B12" s="256">
        <v>7.3998415265551565E-2</v>
      </c>
      <c r="C12" s="256">
        <v>0.16241498820066702</v>
      </c>
      <c r="D12" s="256">
        <v>6.9380976674011441E-2</v>
      </c>
      <c r="E12" s="256">
        <v>0.16523855551782091</v>
      </c>
      <c r="F12" s="421" t="s">
        <v>17</v>
      </c>
      <c r="G12" s="463">
        <f t="shared" si="0"/>
        <v>-2.8235673171538855E-3</v>
      </c>
    </row>
    <row r="13" spans="1:9">
      <c r="A13" s="421" t="s">
        <v>3</v>
      </c>
      <c r="B13" s="256">
        <v>6.3580961150521281E-2</v>
      </c>
      <c r="C13" s="256">
        <v>0.16301695861330101</v>
      </c>
      <c r="D13" s="256">
        <v>6.8827124968953129E-2</v>
      </c>
      <c r="E13" s="256">
        <v>0.15378290214060855</v>
      </c>
      <c r="F13" s="421" t="s">
        <v>3</v>
      </c>
      <c r="G13" s="463">
        <f t="shared" si="0"/>
        <v>9.234056472692459E-3</v>
      </c>
    </row>
    <row r="14" spans="1:9">
      <c r="A14" s="421" t="s">
        <v>8</v>
      </c>
      <c r="B14" s="256">
        <v>8.0733168598064203E-2</v>
      </c>
      <c r="C14" s="256">
        <v>0.16948398051639491</v>
      </c>
      <c r="D14" s="256">
        <v>7.8044139172307292E-2</v>
      </c>
      <c r="E14" s="256">
        <v>0.16832551908189786</v>
      </c>
      <c r="F14" s="421" t="s">
        <v>8</v>
      </c>
      <c r="G14" s="463">
        <f t="shared" si="0"/>
        <v>1.158461434497049E-3</v>
      </c>
    </row>
    <row r="15" spans="1:9">
      <c r="A15" s="421" t="s">
        <v>1483</v>
      </c>
      <c r="B15" s="256">
        <v>6.276526385311966E-2</v>
      </c>
      <c r="C15" s="256">
        <v>0.17131989177956078</v>
      </c>
      <c r="D15" s="256">
        <v>6.1782346809903847E-2</v>
      </c>
      <c r="E15" s="256">
        <v>0.16767682748878107</v>
      </c>
      <c r="F15" s="421" t="s">
        <v>1483</v>
      </c>
      <c r="G15" s="463">
        <f t="shared" si="0"/>
        <v>3.6430642907797073E-3</v>
      </c>
    </row>
    <row r="16" spans="1:9">
      <c r="A16" s="421" t="s">
        <v>12</v>
      </c>
      <c r="B16" s="256">
        <v>7.099474720945502E-2</v>
      </c>
      <c r="C16" s="256">
        <v>0.17828113408379834</v>
      </c>
      <c r="D16" s="256">
        <v>6.9583059750492449E-2</v>
      </c>
      <c r="E16" s="256">
        <v>0.16076669999677451</v>
      </c>
      <c r="F16" s="421" t="s">
        <v>12</v>
      </c>
      <c r="G16" s="463">
        <f t="shared" si="0"/>
        <v>1.7514434087023828E-2</v>
      </c>
    </row>
    <row r="17" spans="1:7">
      <c r="A17" s="421" t="s">
        <v>4</v>
      </c>
      <c r="B17" s="256">
        <v>9.6219573570162448E-2</v>
      </c>
      <c r="C17" s="256">
        <v>0.18310338513470478</v>
      </c>
      <c r="D17" s="256">
        <v>9.6583387063196427E-2</v>
      </c>
      <c r="E17" s="256">
        <v>0.16783166677281702</v>
      </c>
      <c r="F17" s="421" t="s">
        <v>4</v>
      </c>
      <c r="G17" s="463">
        <f t="shared" si="0"/>
        <v>1.5271718361887759E-2</v>
      </c>
    </row>
    <row r="18" spans="1:7">
      <c r="A18" s="421" t="s">
        <v>0</v>
      </c>
      <c r="B18" s="256">
        <v>8.3364043530674961E-2</v>
      </c>
      <c r="C18" s="256">
        <v>0.18653655064807084</v>
      </c>
      <c r="D18" s="256">
        <v>8.0520215181913296E-2</v>
      </c>
      <c r="E18" s="256">
        <v>0.18336558860161778</v>
      </c>
      <c r="F18" s="421" t="s">
        <v>0</v>
      </c>
      <c r="G18" s="463">
        <f t="shared" si="0"/>
        <v>3.170962046453063E-3</v>
      </c>
    </row>
    <row r="19" spans="1:7">
      <c r="A19" s="421" t="s">
        <v>32</v>
      </c>
      <c r="B19" s="256">
        <v>8.7474094250959394E-2</v>
      </c>
      <c r="C19" s="256">
        <v>0.19175207109027262</v>
      </c>
      <c r="D19" s="256">
        <v>7.2643791682317368E-2</v>
      </c>
      <c r="E19" s="256">
        <v>0.19682881627092871</v>
      </c>
      <c r="F19" s="421" t="s">
        <v>32</v>
      </c>
      <c r="G19" s="463">
        <f t="shared" si="0"/>
        <v>-5.0767451806560948E-3</v>
      </c>
    </row>
    <row r="20" spans="1:7">
      <c r="A20" s="421" t="s">
        <v>18</v>
      </c>
      <c r="B20" s="256">
        <v>5.6647075011794307E-2</v>
      </c>
      <c r="C20" s="256">
        <v>0.19310022310772498</v>
      </c>
      <c r="D20" s="256">
        <v>6.3192915552759868E-2</v>
      </c>
      <c r="E20" s="256">
        <v>0.18434153993043714</v>
      </c>
      <c r="F20" s="421" t="s">
        <v>18</v>
      </c>
      <c r="G20" s="463">
        <f t="shared" si="0"/>
        <v>8.7586831772878404E-3</v>
      </c>
    </row>
    <row r="21" spans="1:7">
      <c r="A21" s="421" t="s">
        <v>27</v>
      </c>
      <c r="B21" s="256">
        <v>9.4605615556554945E-2</v>
      </c>
      <c r="C21" s="256">
        <v>0.19487186412752647</v>
      </c>
      <c r="D21" s="256">
        <v>9.4095476543673937E-2</v>
      </c>
      <c r="E21" s="256">
        <v>0.20084439185048761</v>
      </c>
      <c r="F21" s="421" t="s">
        <v>27</v>
      </c>
      <c r="G21" s="463">
        <f t="shared" si="0"/>
        <v>-5.9725277229611407E-3</v>
      </c>
    </row>
    <row r="22" spans="1:7">
      <c r="A22" s="421" t="s">
        <v>14</v>
      </c>
      <c r="B22" s="256">
        <v>8.585309870698693E-2</v>
      </c>
      <c r="C22" s="256">
        <v>0.20845576590162498</v>
      </c>
      <c r="D22" s="256">
        <v>7.8641157522077731E-2</v>
      </c>
      <c r="E22" s="256">
        <v>0.20134886658153661</v>
      </c>
      <c r="F22" s="421" t="s">
        <v>14</v>
      </c>
      <c r="G22" s="463">
        <f t="shared" si="0"/>
        <v>7.1068993200883723E-3</v>
      </c>
    </row>
    <row r="23" spans="1:7">
      <c r="A23" s="421" t="s">
        <v>25</v>
      </c>
      <c r="B23" s="256">
        <v>7.6334640476433679E-2</v>
      </c>
      <c r="C23" s="256">
        <v>0.21247860457729703</v>
      </c>
      <c r="D23" s="256">
        <v>6.614691814738001E-2</v>
      </c>
      <c r="E23" s="256">
        <v>0.2058107321204849</v>
      </c>
      <c r="F23" s="421" t="s">
        <v>25</v>
      </c>
      <c r="G23" s="463">
        <f t="shared" si="0"/>
        <v>6.667872456812135E-3</v>
      </c>
    </row>
    <row r="24" spans="1:7">
      <c r="A24" s="421" t="s">
        <v>7</v>
      </c>
      <c r="B24" s="256">
        <v>6.5779083076759268E-2</v>
      </c>
      <c r="C24" s="256">
        <v>0.21273438965958133</v>
      </c>
      <c r="D24" s="256">
        <v>5.711915388232789E-2</v>
      </c>
      <c r="E24" s="256">
        <v>0.19635711449255758</v>
      </c>
      <c r="F24" s="421" t="s">
        <v>7</v>
      </c>
      <c r="G24" s="463">
        <f t="shared" si="0"/>
        <v>1.6377275167023753E-2</v>
      </c>
    </row>
    <row r="25" spans="1:7">
      <c r="A25" s="421" t="s">
        <v>16</v>
      </c>
      <c r="B25" s="256">
        <v>7.020758907872135E-2</v>
      </c>
      <c r="C25" s="256">
        <v>0.21372065031573806</v>
      </c>
      <c r="D25" s="256">
        <v>6.1852802077215545E-2</v>
      </c>
      <c r="E25" s="256">
        <v>0.20130481805812372</v>
      </c>
      <c r="F25" s="421" t="s">
        <v>16</v>
      </c>
      <c r="G25" s="463">
        <f t="shared" si="0"/>
        <v>1.2415832257614334E-2</v>
      </c>
    </row>
    <row r="26" spans="1:7">
      <c r="A26" s="421" t="s">
        <v>19</v>
      </c>
      <c r="B26" s="256">
        <v>0.10890958366607768</v>
      </c>
      <c r="C26" s="256">
        <v>0.21457135479970527</v>
      </c>
      <c r="D26" s="256">
        <v>9.5717187215071275E-2</v>
      </c>
      <c r="E26" s="256">
        <v>0.21608277547216151</v>
      </c>
      <c r="F26" s="421" t="s">
        <v>19</v>
      </c>
      <c r="G26" s="463">
        <f t="shared" si="0"/>
        <v>-1.5114206724562429E-3</v>
      </c>
    </row>
    <row r="27" spans="1:7">
      <c r="A27" s="421" t="s">
        <v>1</v>
      </c>
      <c r="B27" s="256">
        <v>8.5221591860971141E-2</v>
      </c>
      <c r="C27" s="256">
        <v>0.21644478938738335</v>
      </c>
      <c r="D27" s="256">
        <v>8.1953450195237962E-2</v>
      </c>
      <c r="E27" s="256">
        <v>0.21070146974241918</v>
      </c>
      <c r="F27" s="421" t="s">
        <v>1</v>
      </c>
      <c r="G27" s="463">
        <f t="shared" si="0"/>
        <v>5.7433196449641621E-3</v>
      </c>
    </row>
    <row r="28" spans="1:7">
      <c r="A28" s="421" t="s">
        <v>26</v>
      </c>
      <c r="B28" s="256">
        <v>8.3620891462963531E-2</v>
      </c>
      <c r="C28" s="256">
        <v>0.2235885457005799</v>
      </c>
      <c r="D28" s="256">
        <v>0.10171605637628507</v>
      </c>
      <c r="E28" s="256">
        <v>0.21087173986298735</v>
      </c>
      <c r="F28" s="421" t="s">
        <v>26</v>
      </c>
      <c r="G28" s="463">
        <f t="shared" si="0"/>
        <v>1.2716805837592549E-2</v>
      </c>
    </row>
    <row r="29" spans="1:7">
      <c r="A29" s="421" t="s">
        <v>22</v>
      </c>
      <c r="B29" s="256">
        <v>7.4859433700612696E-2</v>
      </c>
      <c r="C29" s="256">
        <v>0.22364401069982456</v>
      </c>
      <c r="D29" s="256">
        <v>6.7888689980921638E-2</v>
      </c>
      <c r="E29" s="256">
        <v>0.21577090101328139</v>
      </c>
      <c r="F29" s="421" t="s">
        <v>22</v>
      </c>
      <c r="G29" s="463">
        <f t="shared" si="0"/>
        <v>7.8731096865431727E-3</v>
      </c>
    </row>
    <row r="30" spans="1:7">
      <c r="A30" s="421" t="s">
        <v>30</v>
      </c>
      <c r="B30" s="256">
        <v>6.0966873826256991E-2</v>
      </c>
      <c r="C30" s="256">
        <v>0.22625877575258363</v>
      </c>
      <c r="D30" s="256">
        <v>5.9408336721457476E-2</v>
      </c>
      <c r="E30" s="256">
        <v>0.2156751941919603</v>
      </c>
      <c r="F30" s="421" t="s">
        <v>30</v>
      </c>
      <c r="G30" s="463">
        <f t="shared" si="0"/>
        <v>1.0583581560623334E-2</v>
      </c>
    </row>
    <row r="31" spans="1:7">
      <c r="A31" s="421" t="s">
        <v>15</v>
      </c>
      <c r="B31" s="256">
        <v>7.1275257197838796E-2</v>
      </c>
      <c r="C31" s="256">
        <v>0.22703106608651952</v>
      </c>
      <c r="D31" s="256">
        <v>6.6423991226004397E-2</v>
      </c>
      <c r="E31" s="256">
        <v>0.20980519222884952</v>
      </c>
      <c r="F31" s="421" t="s">
        <v>15</v>
      </c>
      <c r="G31" s="463">
        <f t="shared" si="0"/>
        <v>1.7225873857669993E-2</v>
      </c>
    </row>
    <row r="32" spans="1:7">
      <c r="A32" s="421" t="s">
        <v>6</v>
      </c>
      <c r="B32" s="256">
        <v>7.5075051779910168E-2</v>
      </c>
      <c r="C32" s="256">
        <v>0.23358239493187433</v>
      </c>
      <c r="D32" s="256">
        <v>7.7797860539441946E-2</v>
      </c>
      <c r="E32" s="256">
        <v>0.21046210272654248</v>
      </c>
      <c r="F32" s="421" t="s">
        <v>6</v>
      </c>
      <c r="G32" s="463">
        <f t="shared" si="0"/>
        <v>2.3120292205331849E-2</v>
      </c>
    </row>
    <row r="33" spans="1:7">
      <c r="A33" s="421" t="s">
        <v>10</v>
      </c>
      <c r="B33" s="256">
        <v>8.3998793766080451E-2</v>
      </c>
      <c r="C33" s="256">
        <v>0.23457600386665139</v>
      </c>
      <c r="D33" s="256">
        <v>7.4319408175442872E-2</v>
      </c>
      <c r="E33" s="256">
        <v>0.22576792460029763</v>
      </c>
      <c r="F33" s="421" t="s">
        <v>10</v>
      </c>
      <c r="G33" s="463">
        <f t="shared" si="0"/>
        <v>8.8080792663537688E-3</v>
      </c>
    </row>
    <row r="34" spans="1:7">
      <c r="A34" s="421" t="s">
        <v>23</v>
      </c>
      <c r="B34" s="256">
        <v>8.8389447715493133E-2</v>
      </c>
      <c r="C34" s="256">
        <v>0.23903284847317213</v>
      </c>
      <c r="D34" s="256">
        <v>8.3649391002945564E-2</v>
      </c>
      <c r="E34" s="256">
        <v>0.232125999422021</v>
      </c>
      <c r="F34" s="421" t="s">
        <v>23</v>
      </c>
      <c r="G34" s="463">
        <f t="shared" si="0"/>
        <v>6.9068490511511316E-3</v>
      </c>
    </row>
    <row r="35" spans="1:7">
      <c r="A35" s="421" t="s">
        <v>20</v>
      </c>
      <c r="B35" s="256">
        <v>0.10148782592226267</v>
      </c>
      <c r="C35" s="256">
        <v>0.24116765058612383</v>
      </c>
      <c r="D35" s="256">
        <v>9.4716399154623862E-2</v>
      </c>
      <c r="E35" s="256">
        <v>0.2315370699644741</v>
      </c>
      <c r="F35" s="421" t="s">
        <v>20</v>
      </c>
      <c r="G35" s="463">
        <f t="shared" si="0"/>
        <v>9.6305806216497314E-3</v>
      </c>
    </row>
    <row r="36" spans="1:7">
      <c r="A36" s="421" t="s">
        <v>5</v>
      </c>
      <c r="B36" s="256">
        <v>9.7900233307410281E-2</v>
      </c>
      <c r="C36" s="256">
        <v>0.24497768466079592</v>
      </c>
      <c r="D36" s="256">
        <v>8.2835240528830137E-2</v>
      </c>
      <c r="E36" s="256">
        <v>0.22717997402909179</v>
      </c>
      <c r="F36" s="421" t="s">
        <v>5</v>
      </c>
      <c r="G36" s="463">
        <f t="shared" si="0"/>
        <v>1.7797710631704128E-2</v>
      </c>
    </row>
    <row r="37" spans="1:7">
      <c r="A37" s="421" t="s">
        <v>9</v>
      </c>
      <c r="B37" s="256">
        <v>8.9685882107120474E-2</v>
      </c>
      <c r="C37" s="256">
        <v>0.25409643335207388</v>
      </c>
      <c r="D37" s="256">
        <v>9.1461781936092987E-2</v>
      </c>
      <c r="E37" s="256">
        <v>0.25092710135258983</v>
      </c>
      <c r="F37" s="421" t="s">
        <v>9</v>
      </c>
      <c r="G37" s="463">
        <f t="shared" si="0"/>
        <v>3.1693319994840485E-3</v>
      </c>
    </row>
    <row r="38" spans="1:7">
      <c r="A38" s="421" t="s">
        <v>13</v>
      </c>
      <c r="B38" s="256">
        <v>8.7594236549916257E-2</v>
      </c>
      <c r="C38" s="256">
        <v>0.26499574648161739</v>
      </c>
      <c r="D38" s="256">
        <v>8.6454832392354339E-2</v>
      </c>
      <c r="E38" s="256">
        <v>0.27215692163163846</v>
      </c>
      <c r="F38" s="421" t="s">
        <v>51</v>
      </c>
      <c r="G38" s="463">
        <f t="shared" si="0"/>
        <v>-7.1611751500210707E-3</v>
      </c>
    </row>
    <row r="39" spans="1:7">
      <c r="A39" s="421" t="s">
        <v>28</v>
      </c>
      <c r="B39" s="256">
        <v>9.6572697481448047E-2</v>
      </c>
      <c r="C39" s="256">
        <v>0.26671356793948736</v>
      </c>
      <c r="D39" s="256">
        <v>8.6603108829547734E-2</v>
      </c>
      <c r="E39" s="256">
        <v>0.23963057763408027</v>
      </c>
      <c r="F39" s="421" t="s">
        <v>28</v>
      </c>
      <c r="G39" s="463">
        <f t="shared" si="0"/>
        <v>2.708299030540709E-2</v>
      </c>
    </row>
    <row r="40" spans="1:7">
      <c r="A40" s="421" t="s">
        <v>24</v>
      </c>
      <c r="B40" s="256">
        <v>0.12678906933965511</v>
      </c>
      <c r="C40" s="256">
        <v>0.32102468038624338</v>
      </c>
      <c r="D40" s="256">
        <v>0.10253887998111333</v>
      </c>
      <c r="E40" s="256">
        <v>0.29510344778025044</v>
      </c>
      <c r="F40" s="421" t="s">
        <v>24</v>
      </c>
      <c r="G40" s="463">
        <f t="shared" si="0"/>
        <v>2.5921232605992939E-2</v>
      </c>
    </row>
  </sheetData>
  <autoFilter ref="A7:G40" xr:uid="{0DC76F06-DF85-45C5-BF57-D5AFEFCD164E}">
    <sortState ref="A8:G40">
      <sortCondition ref="C7:C40"/>
    </sortState>
  </autoFilter>
  <mergeCells count="1">
    <mergeCell ref="H1:I1"/>
  </mergeCells>
  <hyperlinks>
    <hyperlink ref="H1:I1" location="Index!A1" display="Regresar al Índice" xr:uid="{B497D4F9-9CF9-4F72-9A0F-B86EA6E499D2}"/>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2ED00-E84A-4D66-A489-46A4422E375C}">
  <sheetPr codeName="Hoja38"/>
  <dimension ref="A1:AE40"/>
  <sheetViews>
    <sheetView workbookViewId="0">
      <selection activeCell="B19" sqref="B19"/>
    </sheetView>
  </sheetViews>
  <sheetFormatPr baseColWidth="10" defaultRowHeight="12"/>
  <cols>
    <col min="1" max="1" width="20.5703125" style="421" bestFit="1" customWidth="1"/>
    <col min="2" max="5" width="11.42578125" style="421"/>
    <col min="6" max="6" width="11.85546875" style="421" bestFit="1" customWidth="1"/>
    <col min="7" max="16384" width="11.42578125" style="421"/>
  </cols>
  <sheetData>
    <row r="1" spans="1:31" ht="15">
      <c r="A1" t="s">
        <v>1745</v>
      </c>
      <c r="H1" s="688" t="s">
        <v>38</v>
      </c>
      <c r="I1" s="688"/>
    </row>
    <row r="6" spans="1:31">
      <c r="A6" s="421" t="s">
        <v>1478</v>
      </c>
      <c r="B6" s="461" t="s">
        <v>1479</v>
      </c>
      <c r="C6" s="461" t="s">
        <v>1479</v>
      </c>
      <c r="D6" s="421" t="s">
        <v>1480</v>
      </c>
      <c r="E6" s="421" t="s">
        <v>1480</v>
      </c>
      <c r="AE6" s="421" t="s">
        <v>1481</v>
      </c>
    </row>
    <row r="7" spans="1:31">
      <c r="A7" s="421" t="s">
        <v>2</v>
      </c>
      <c r="B7" s="462">
        <v>44348</v>
      </c>
      <c r="C7" s="462">
        <v>44378</v>
      </c>
      <c r="D7" s="462">
        <v>44348</v>
      </c>
      <c r="E7" s="462">
        <v>44378</v>
      </c>
      <c r="F7" s="421" t="s">
        <v>2</v>
      </c>
      <c r="G7" s="421" t="s">
        <v>1482</v>
      </c>
    </row>
    <row r="8" spans="1:31">
      <c r="A8" s="421" t="s">
        <v>33</v>
      </c>
      <c r="B8" s="256">
        <v>5.6545236188951159E-2</v>
      </c>
      <c r="C8" s="256">
        <v>0.12760966209883073</v>
      </c>
      <c r="D8" s="256">
        <v>5.6808604778559688E-2</v>
      </c>
      <c r="E8" s="256">
        <v>0.12171877699989003</v>
      </c>
      <c r="F8" s="421" t="s">
        <v>33</v>
      </c>
      <c r="G8" s="463">
        <f t="shared" ref="G8:G40" si="0">C8-E8</f>
        <v>5.8908850989407013E-3</v>
      </c>
    </row>
    <row r="9" spans="1:31">
      <c r="A9" s="421" t="s">
        <v>29</v>
      </c>
      <c r="B9" s="256">
        <v>7.0773903219347359E-2</v>
      </c>
      <c r="C9" s="256">
        <v>0.14556853837529007</v>
      </c>
      <c r="D9" s="256">
        <v>6.471579507371307E-2</v>
      </c>
      <c r="E9" s="256">
        <v>0.1367218396266047</v>
      </c>
      <c r="F9" s="421" t="s">
        <v>29</v>
      </c>
      <c r="G9" s="463">
        <f t="shared" si="0"/>
        <v>8.8466987486853776E-3</v>
      </c>
    </row>
    <row r="10" spans="1:31">
      <c r="A10" s="421" t="s">
        <v>21</v>
      </c>
      <c r="B10" s="256">
        <v>6.9121601577078765E-2</v>
      </c>
      <c r="C10" s="256">
        <v>0.15328595619993532</v>
      </c>
      <c r="D10" s="256">
        <v>6.0566332047809986E-2</v>
      </c>
      <c r="E10" s="256">
        <v>0.14741613866849326</v>
      </c>
      <c r="F10" s="421" t="s">
        <v>21</v>
      </c>
      <c r="G10" s="463">
        <f t="shared" si="0"/>
        <v>5.8698175314420564E-3</v>
      </c>
    </row>
    <row r="11" spans="1:31">
      <c r="A11" s="421" t="s">
        <v>11</v>
      </c>
      <c r="B11" s="256">
        <v>7.8084669779280858E-2</v>
      </c>
      <c r="C11" s="256">
        <v>0.15473517085520574</v>
      </c>
      <c r="D11" s="256">
        <v>6.3484459570573637E-2</v>
      </c>
      <c r="E11" s="256">
        <v>0.1549854819561455</v>
      </c>
      <c r="F11" s="421" t="s">
        <v>11</v>
      </c>
      <c r="G11" s="463">
        <f t="shared" si="0"/>
        <v>-2.5031110093975961E-4</v>
      </c>
    </row>
    <row r="12" spans="1:31">
      <c r="A12" s="421" t="s">
        <v>17</v>
      </c>
      <c r="B12" s="256">
        <v>7.3998415265551565E-2</v>
      </c>
      <c r="C12" s="256">
        <v>0.16241498820066702</v>
      </c>
      <c r="D12" s="256">
        <v>6.9380976674011441E-2</v>
      </c>
      <c r="E12" s="256">
        <v>0.16523855551782091</v>
      </c>
      <c r="F12" s="421" t="s">
        <v>17</v>
      </c>
      <c r="G12" s="463">
        <f t="shared" si="0"/>
        <v>-2.8235673171538855E-3</v>
      </c>
    </row>
    <row r="13" spans="1:31">
      <c r="A13" s="421" t="s">
        <v>3</v>
      </c>
      <c r="B13" s="256">
        <v>6.3580961150521281E-2</v>
      </c>
      <c r="C13" s="256">
        <v>0.16301695861330101</v>
      </c>
      <c r="D13" s="256">
        <v>6.8827124968953129E-2</v>
      </c>
      <c r="E13" s="256">
        <v>0.15378290214060855</v>
      </c>
      <c r="F13" s="421" t="s">
        <v>3</v>
      </c>
      <c r="G13" s="463">
        <f t="shared" si="0"/>
        <v>9.234056472692459E-3</v>
      </c>
    </row>
    <row r="14" spans="1:31">
      <c r="A14" s="421" t="s">
        <v>8</v>
      </c>
      <c r="B14" s="256">
        <v>8.0733168598064203E-2</v>
      </c>
      <c r="C14" s="256">
        <v>0.16948398051639491</v>
      </c>
      <c r="D14" s="256">
        <v>7.8044139172307292E-2</v>
      </c>
      <c r="E14" s="256">
        <v>0.16832551908189786</v>
      </c>
      <c r="F14" s="421" t="s">
        <v>8</v>
      </c>
      <c r="G14" s="463">
        <f t="shared" si="0"/>
        <v>1.158461434497049E-3</v>
      </c>
    </row>
    <row r="15" spans="1:31">
      <c r="A15" s="421" t="s">
        <v>1483</v>
      </c>
      <c r="B15" s="256">
        <v>6.276526385311966E-2</v>
      </c>
      <c r="C15" s="256">
        <v>0.17131989177956078</v>
      </c>
      <c r="D15" s="256">
        <v>6.1782346809903847E-2</v>
      </c>
      <c r="E15" s="256">
        <v>0.16767682748878107</v>
      </c>
      <c r="F15" s="421" t="s">
        <v>1483</v>
      </c>
      <c r="G15" s="463">
        <f t="shared" si="0"/>
        <v>3.6430642907797073E-3</v>
      </c>
    </row>
    <row r="16" spans="1:31">
      <c r="A16" s="421" t="s">
        <v>12</v>
      </c>
      <c r="B16" s="256">
        <v>7.099474720945502E-2</v>
      </c>
      <c r="C16" s="256">
        <v>0.17828113408379834</v>
      </c>
      <c r="D16" s="256">
        <v>6.9583059750492449E-2</v>
      </c>
      <c r="E16" s="256">
        <v>0.16076669999677451</v>
      </c>
      <c r="F16" s="421" t="s">
        <v>12</v>
      </c>
      <c r="G16" s="463">
        <f t="shared" si="0"/>
        <v>1.7514434087023828E-2</v>
      </c>
    </row>
    <row r="17" spans="1:7">
      <c r="A17" s="421" t="s">
        <v>4</v>
      </c>
      <c r="B17" s="256">
        <v>9.6219573570162448E-2</v>
      </c>
      <c r="C17" s="256">
        <v>0.18310338513470478</v>
      </c>
      <c r="D17" s="256">
        <v>9.6583387063196427E-2</v>
      </c>
      <c r="E17" s="256">
        <v>0.16783166677281702</v>
      </c>
      <c r="F17" s="421" t="s">
        <v>4</v>
      </c>
      <c r="G17" s="463">
        <f t="shared" si="0"/>
        <v>1.5271718361887759E-2</v>
      </c>
    </row>
    <row r="18" spans="1:7">
      <c r="A18" s="421" t="s">
        <v>0</v>
      </c>
      <c r="B18" s="256">
        <v>8.3364043530674961E-2</v>
      </c>
      <c r="C18" s="256">
        <v>0.18653655064807084</v>
      </c>
      <c r="D18" s="256">
        <v>8.0520215181913296E-2</v>
      </c>
      <c r="E18" s="256">
        <v>0.18336558860161778</v>
      </c>
      <c r="F18" s="421" t="s">
        <v>0</v>
      </c>
      <c r="G18" s="463">
        <f t="shared" si="0"/>
        <v>3.170962046453063E-3</v>
      </c>
    </row>
    <row r="19" spans="1:7">
      <c r="A19" s="421" t="s">
        <v>32</v>
      </c>
      <c r="B19" s="256">
        <v>8.7474094250959394E-2</v>
      </c>
      <c r="C19" s="256">
        <v>0.19175207109027262</v>
      </c>
      <c r="D19" s="256">
        <v>7.2643791682317368E-2</v>
      </c>
      <c r="E19" s="256">
        <v>0.19682881627092871</v>
      </c>
      <c r="F19" s="421" t="s">
        <v>32</v>
      </c>
      <c r="G19" s="463">
        <f t="shared" si="0"/>
        <v>-5.0767451806560948E-3</v>
      </c>
    </row>
    <row r="20" spans="1:7">
      <c r="A20" s="421" t="s">
        <v>18</v>
      </c>
      <c r="B20" s="256">
        <v>5.6647075011794307E-2</v>
      </c>
      <c r="C20" s="256">
        <v>0.19310022310772498</v>
      </c>
      <c r="D20" s="256">
        <v>6.3192915552759868E-2</v>
      </c>
      <c r="E20" s="256">
        <v>0.18434153993043714</v>
      </c>
      <c r="F20" s="421" t="s">
        <v>18</v>
      </c>
      <c r="G20" s="463">
        <f t="shared" si="0"/>
        <v>8.7586831772878404E-3</v>
      </c>
    </row>
    <row r="21" spans="1:7">
      <c r="A21" s="421" t="s">
        <v>27</v>
      </c>
      <c r="B21" s="256">
        <v>9.4605615556554945E-2</v>
      </c>
      <c r="C21" s="256">
        <v>0.19487186412752647</v>
      </c>
      <c r="D21" s="256">
        <v>9.4095476543673937E-2</v>
      </c>
      <c r="E21" s="256">
        <v>0.20084439185048761</v>
      </c>
      <c r="F21" s="421" t="s">
        <v>27</v>
      </c>
      <c r="G21" s="463">
        <f t="shared" si="0"/>
        <v>-5.9725277229611407E-3</v>
      </c>
    </row>
    <row r="22" spans="1:7">
      <c r="A22" s="421" t="s">
        <v>14</v>
      </c>
      <c r="B22" s="256">
        <v>8.585309870698693E-2</v>
      </c>
      <c r="C22" s="256">
        <v>0.20845576590162498</v>
      </c>
      <c r="D22" s="256">
        <v>7.8641157522077731E-2</v>
      </c>
      <c r="E22" s="256">
        <v>0.20134886658153661</v>
      </c>
      <c r="F22" s="421" t="s">
        <v>14</v>
      </c>
      <c r="G22" s="463">
        <f t="shared" si="0"/>
        <v>7.1068993200883723E-3</v>
      </c>
    </row>
    <row r="23" spans="1:7">
      <c r="A23" s="421" t="s">
        <v>25</v>
      </c>
      <c r="B23" s="256">
        <v>7.6334640476433679E-2</v>
      </c>
      <c r="C23" s="256">
        <v>0.21247860457729703</v>
      </c>
      <c r="D23" s="256">
        <v>6.614691814738001E-2</v>
      </c>
      <c r="E23" s="256">
        <v>0.2058107321204849</v>
      </c>
      <c r="F23" s="421" t="s">
        <v>25</v>
      </c>
      <c r="G23" s="463">
        <f t="shared" si="0"/>
        <v>6.667872456812135E-3</v>
      </c>
    </row>
    <row r="24" spans="1:7">
      <c r="A24" s="421" t="s">
        <v>7</v>
      </c>
      <c r="B24" s="256">
        <v>6.5779083076759268E-2</v>
      </c>
      <c r="C24" s="256">
        <v>0.21273438965958133</v>
      </c>
      <c r="D24" s="256">
        <v>5.711915388232789E-2</v>
      </c>
      <c r="E24" s="256">
        <v>0.19635711449255758</v>
      </c>
      <c r="F24" s="421" t="s">
        <v>7</v>
      </c>
      <c r="G24" s="463">
        <f t="shared" si="0"/>
        <v>1.6377275167023753E-2</v>
      </c>
    </row>
    <row r="25" spans="1:7">
      <c r="A25" s="421" t="s">
        <v>16</v>
      </c>
      <c r="B25" s="256">
        <v>7.020758907872135E-2</v>
      </c>
      <c r="C25" s="256">
        <v>0.21372065031573806</v>
      </c>
      <c r="D25" s="256">
        <v>6.1852802077215545E-2</v>
      </c>
      <c r="E25" s="256">
        <v>0.20130481805812372</v>
      </c>
      <c r="F25" s="421" t="s">
        <v>16</v>
      </c>
      <c r="G25" s="463">
        <f t="shared" si="0"/>
        <v>1.2415832257614334E-2</v>
      </c>
    </row>
    <row r="26" spans="1:7">
      <c r="A26" s="421" t="s">
        <v>19</v>
      </c>
      <c r="B26" s="256">
        <v>0.10890958366607768</v>
      </c>
      <c r="C26" s="256">
        <v>0.21457135479970527</v>
      </c>
      <c r="D26" s="256">
        <v>9.5717187215071275E-2</v>
      </c>
      <c r="E26" s="256">
        <v>0.21608277547216151</v>
      </c>
      <c r="F26" s="421" t="s">
        <v>19</v>
      </c>
      <c r="G26" s="463">
        <f t="shared" si="0"/>
        <v>-1.5114206724562429E-3</v>
      </c>
    </row>
    <row r="27" spans="1:7">
      <c r="A27" s="421" t="s">
        <v>1</v>
      </c>
      <c r="B27" s="256">
        <v>8.5221591860971141E-2</v>
      </c>
      <c r="C27" s="256">
        <v>0.21644478938738335</v>
      </c>
      <c r="D27" s="256">
        <v>8.1953450195237962E-2</v>
      </c>
      <c r="E27" s="256">
        <v>0.21070146974241918</v>
      </c>
      <c r="F27" s="421" t="s">
        <v>1</v>
      </c>
      <c r="G27" s="463">
        <f t="shared" si="0"/>
        <v>5.7433196449641621E-3</v>
      </c>
    </row>
    <row r="28" spans="1:7">
      <c r="A28" s="421" t="s">
        <v>26</v>
      </c>
      <c r="B28" s="256">
        <v>8.3620891462963531E-2</v>
      </c>
      <c r="C28" s="256">
        <v>0.2235885457005799</v>
      </c>
      <c r="D28" s="256">
        <v>0.10171605637628507</v>
      </c>
      <c r="E28" s="256">
        <v>0.21087173986298735</v>
      </c>
      <c r="F28" s="421" t="s">
        <v>26</v>
      </c>
      <c r="G28" s="463">
        <f t="shared" si="0"/>
        <v>1.2716805837592549E-2</v>
      </c>
    </row>
    <row r="29" spans="1:7">
      <c r="A29" s="421" t="s">
        <v>22</v>
      </c>
      <c r="B29" s="256">
        <v>7.4859433700612696E-2</v>
      </c>
      <c r="C29" s="256">
        <v>0.22364401069982456</v>
      </c>
      <c r="D29" s="256">
        <v>6.7888689980921638E-2</v>
      </c>
      <c r="E29" s="256">
        <v>0.21577090101328139</v>
      </c>
      <c r="F29" s="421" t="s">
        <v>22</v>
      </c>
      <c r="G29" s="463">
        <f t="shared" si="0"/>
        <v>7.8731096865431727E-3</v>
      </c>
    </row>
    <row r="30" spans="1:7">
      <c r="A30" s="421" t="s">
        <v>30</v>
      </c>
      <c r="B30" s="256">
        <v>6.0966873826256991E-2</v>
      </c>
      <c r="C30" s="256">
        <v>0.22625877575258363</v>
      </c>
      <c r="D30" s="256">
        <v>5.9408336721457476E-2</v>
      </c>
      <c r="E30" s="256">
        <v>0.2156751941919603</v>
      </c>
      <c r="F30" s="421" t="s">
        <v>30</v>
      </c>
      <c r="G30" s="463">
        <f t="shared" si="0"/>
        <v>1.0583581560623334E-2</v>
      </c>
    </row>
    <row r="31" spans="1:7">
      <c r="A31" s="421" t="s">
        <v>15</v>
      </c>
      <c r="B31" s="256">
        <v>7.1275257197838796E-2</v>
      </c>
      <c r="C31" s="256">
        <v>0.22703106608651952</v>
      </c>
      <c r="D31" s="256">
        <v>6.6423991226004397E-2</v>
      </c>
      <c r="E31" s="256">
        <v>0.20980519222884952</v>
      </c>
      <c r="F31" s="421" t="s">
        <v>15</v>
      </c>
      <c r="G31" s="463">
        <f t="shared" si="0"/>
        <v>1.7225873857669993E-2</v>
      </c>
    </row>
    <row r="32" spans="1:7">
      <c r="A32" s="421" t="s">
        <v>6</v>
      </c>
      <c r="B32" s="256">
        <v>7.5075051779910168E-2</v>
      </c>
      <c r="C32" s="256">
        <v>0.23358239493187433</v>
      </c>
      <c r="D32" s="256">
        <v>7.7797860539441946E-2</v>
      </c>
      <c r="E32" s="256">
        <v>0.21046210272654248</v>
      </c>
      <c r="F32" s="421" t="s">
        <v>6</v>
      </c>
      <c r="G32" s="463">
        <f t="shared" si="0"/>
        <v>2.3120292205331849E-2</v>
      </c>
    </row>
    <row r="33" spans="1:7">
      <c r="A33" s="421" t="s">
        <v>10</v>
      </c>
      <c r="B33" s="256">
        <v>8.3998793766080451E-2</v>
      </c>
      <c r="C33" s="256">
        <v>0.23457600386665139</v>
      </c>
      <c r="D33" s="256">
        <v>7.4319408175442872E-2</v>
      </c>
      <c r="E33" s="256">
        <v>0.22576792460029763</v>
      </c>
      <c r="F33" s="421" t="s">
        <v>10</v>
      </c>
      <c r="G33" s="463">
        <f t="shared" si="0"/>
        <v>8.8080792663537688E-3</v>
      </c>
    </row>
    <row r="34" spans="1:7">
      <c r="A34" s="421" t="s">
        <v>23</v>
      </c>
      <c r="B34" s="256">
        <v>8.8389447715493133E-2</v>
      </c>
      <c r="C34" s="256">
        <v>0.23903284847317213</v>
      </c>
      <c r="D34" s="256">
        <v>8.3649391002945564E-2</v>
      </c>
      <c r="E34" s="256">
        <v>0.232125999422021</v>
      </c>
      <c r="F34" s="421" t="s">
        <v>23</v>
      </c>
      <c r="G34" s="463">
        <f t="shared" si="0"/>
        <v>6.9068490511511316E-3</v>
      </c>
    </row>
    <row r="35" spans="1:7">
      <c r="A35" s="421" t="s">
        <v>20</v>
      </c>
      <c r="B35" s="256">
        <v>0.10148782592226267</v>
      </c>
      <c r="C35" s="256">
        <v>0.24116765058612383</v>
      </c>
      <c r="D35" s="256">
        <v>9.4716399154623862E-2</v>
      </c>
      <c r="E35" s="256">
        <v>0.2315370699644741</v>
      </c>
      <c r="F35" s="421" t="s">
        <v>20</v>
      </c>
      <c r="G35" s="463">
        <f t="shared" si="0"/>
        <v>9.6305806216497314E-3</v>
      </c>
    </row>
    <row r="36" spans="1:7">
      <c r="A36" s="421" t="s">
        <v>5</v>
      </c>
      <c r="B36" s="256">
        <v>9.7900233307410281E-2</v>
      </c>
      <c r="C36" s="256">
        <v>0.24497768466079592</v>
      </c>
      <c r="D36" s="256">
        <v>8.2835240528830137E-2</v>
      </c>
      <c r="E36" s="256">
        <v>0.22717997402909179</v>
      </c>
      <c r="F36" s="421" t="s">
        <v>5</v>
      </c>
      <c r="G36" s="463">
        <f t="shared" si="0"/>
        <v>1.7797710631704128E-2</v>
      </c>
    </row>
    <row r="37" spans="1:7">
      <c r="A37" s="421" t="s">
        <v>9</v>
      </c>
      <c r="B37" s="256">
        <v>8.9685882107120474E-2</v>
      </c>
      <c r="C37" s="256">
        <v>0.25409643335207388</v>
      </c>
      <c r="D37" s="256">
        <v>9.1461781936092987E-2</v>
      </c>
      <c r="E37" s="256">
        <v>0.25092710135258983</v>
      </c>
      <c r="F37" s="421" t="s">
        <v>9</v>
      </c>
      <c r="G37" s="463">
        <f t="shared" si="0"/>
        <v>3.1693319994840485E-3</v>
      </c>
    </row>
    <row r="38" spans="1:7">
      <c r="A38" s="421" t="s">
        <v>13</v>
      </c>
      <c r="B38" s="256">
        <v>8.7594236549916257E-2</v>
      </c>
      <c r="C38" s="256">
        <v>0.26499574648161739</v>
      </c>
      <c r="D38" s="256">
        <v>8.6454832392354339E-2</v>
      </c>
      <c r="E38" s="256">
        <v>0.27215692163163846</v>
      </c>
      <c r="F38" s="421" t="s">
        <v>51</v>
      </c>
      <c r="G38" s="463">
        <f t="shared" si="0"/>
        <v>-7.1611751500210707E-3</v>
      </c>
    </row>
    <row r="39" spans="1:7">
      <c r="A39" s="421" t="s">
        <v>28</v>
      </c>
      <c r="B39" s="256">
        <v>9.6572697481448047E-2</v>
      </c>
      <c r="C39" s="256">
        <v>0.26671356793948736</v>
      </c>
      <c r="D39" s="256">
        <v>8.6603108829547734E-2</v>
      </c>
      <c r="E39" s="256">
        <v>0.23963057763408027</v>
      </c>
      <c r="F39" s="421" t="s">
        <v>28</v>
      </c>
      <c r="G39" s="463">
        <f t="shared" si="0"/>
        <v>2.708299030540709E-2</v>
      </c>
    </row>
    <row r="40" spans="1:7">
      <c r="A40" s="421" t="s">
        <v>24</v>
      </c>
      <c r="B40" s="256">
        <v>0.12678906933965511</v>
      </c>
      <c r="C40" s="256">
        <v>0.32102468038624338</v>
      </c>
      <c r="D40" s="256">
        <v>0.10253887998111333</v>
      </c>
      <c r="E40" s="256">
        <v>0.29510344778025044</v>
      </c>
      <c r="F40" s="421" t="s">
        <v>24</v>
      </c>
      <c r="G40" s="463">
        <f t="shared" si="0"/>
        <v>2.5921232605992939E-2</v>
      </c>
    </row>
  </sheetData>
  <autoFilter ref="A7:G40" xr:uid="{0DC76F06-DF85-45C5-BF57-D5AFEFCD164E}">
    <sortState ref="A8:G40">
      <sortCondition ref="C7:C40"/>
    </sortState>
  </autoFilter>
  <mergeCells count="1">
    <mergeCell ref="H1:I1"/>
  </mergeCells>
  <hyperlinks>
    <hyperlink ref="H1:I1" location="Index!A1" display="Regresar al Índice" xr:uid="{9324F7F5-A8BD-411B-9ADC-602ACF82BB47}"/>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43CF-B06C-4B00-B17A-9CDF54308F64}">
  <sheetPr codeName="Hoja187"/>
  <dimension ref="A1:N24"/>
  <sheetViews>
    <sheetView workbookViewId="0">
      <selection activeCell="B19" sqref="B19"/>
    </sheetView>
  </sheetViews>
  <sheetFormatPr baseColWidth="10" defaultRowHeight="12"/>
  <cols>
    <col min="1" max="16384" width="11.42578125" style="60"/>
  </cols>
  <sheetData>
    <row r="1" spans="1:14" ht="15">
      <c r="A1" t="s">
        <v>1747</v>
      </c>
      <c r="H1" s="686" t="s">
        <v>38</v>
      </c>
      <c r="I1" s="686"/>
    </row>
    <row r="2" spans="1:14">
      <c r="A2" s="296" t="s">
        <v>1673</v>
      </c>
    </row>
    <row r="6" spans="1:14">
      <c r="C6" s="60" t="s">
        <v>1654</v>
      </c>
      <c r="E6" s="60" t="s">
        <v>1655</v>
      </c>
      <c r="G6" s="62"/>
      <c r="H6" s="62"/>
      <c r="I6" s="62"/>
      <c r="J6" s="62"/>
      <c r="K6" s="62"/>
      <c r="L6" s="62"/>
      <c r="M6" s="62"/>
      <c r="N6" s="62"/>
    </row>
    <row r="7" spans="1:14">
      <c r="A7" s="60" t="s">
        <v>1007</v>
      </c>
      <c r="C7" s="458">
        <v>39335.936810411702</v>
      </c>
      <c r="D7" s="459">
        <f>C7/$C$12</f>
        <v>0.64974481199927414</v>
      </c>
      <c r="E7" s="458">
        <v>36592.457065876297</v>
      </c>
      <c r="F7" s="459">
        <f>E7/$E$12</f>
        <v>0.65641037358890997</v>
      </c>
      <c r="G7" s="460"/>
      <c r="H7" s="62"/>
      <c r="I7" s="62"/>
      <c r="J7" s="62"/>
      <c r="K7" s="62"/>
      <c r="L7" s="62"/>
      <c r="M7" s="62"/>
      <c r="N7" s="62"/>
    </row>
    <row r="8" spans="1:14">
      <c r="A8" s="60" t="s">
        <v>1008</v>
      </c>
      <c r="C8" s="458">
        <v>4937.0013106217402</v>
      </c>
      <c r="D8" s="459">
        <f>C8/$C$12</f>
        <v>8.1548610469626151E-2</v>
      </c>
      <c r="E8" s="458">
        <v>3532.7756771569698</v>
      </c>
      <c r="F8" s="459">
        <f>E8/$E$12</f>
        <v>6.3372366547392103E-2</v>
      </c>
      <c r="G8" s="460"/>
      <c r="H8" s="62"/>
      <c r="I8" s="62"/>
      <c r="J8" s="62"/>
      <c r="K8" s="62"/>
      <c r="L8" s="62"/>
      <c r="M8" s="62"/>
      <c r="N8" s="62"/>
    </row>
    <row r="9" spans="1:14">
      <c r="A9" s="60" t="s">
        <v>1009</v>
      </c>
      <c r="C9" s="458">
        <v>10066.1654913124</v>
      </c>
      <c r="D9" s="459">
        <f>C9/$C$12</f>
        <v>0.16627133697690882</v>
      </c>
      <c r="E9" s="458">
        <v>9424.4930663224495</v>
      </c>
      <c r="F9" s="459">
        <f>E9/$E$12</f>
        <v>0.16906038868649181</v>
      </c>
      <c r="G9" s="460"/>
      <c r="H9" s="62"/>
      <c r="I9" s="62"/>
      <c r="J9" s="62"/>
      <c r="K9" s="62"/>
      <c r="L9" s="62"/>
      <c r="M9" s="62"/>
      <c r="N9" s="62"/>
    </row>
    <row r="10" spans="1:14">
      <c r="A10" s="60" t="s">
        <v>1672</v>
      </c>
      <c r="C10" s="458">
        <v>6159.6527727341199</v>
      </c>
      <c r="D10" s="459">
        <f>C10/$C$12</f>
        <v>0.10174417485187764</v>
      </c>
      <c r="E10" s="458">
        <v>6113.7209848818102</v>
      </c>
      <c r="F10" s="459">
        <f>E10/$E$12</f>
        <v>0.10967041290722694</v>
      </c>
      <c r="G10" s="460"/>
      <c r="H10" s="62"/>
      <c r="I10" s="62"/>
      <c r="J10" s="62"/>
      <c r="K10" s="62"/>
      <c r="L10" s="62"/>
      <c r="M10" s="62"/>
      <c r="N10" s="62"/>
    </row>
    <row r="11" spans="1:14">
      <c r="A11" s="60" t="s">
        <v>1010</v>
      </c>
      <c r="C11" s="458">
        <v>41.837528050897497</v>
      </c>
      <c r="D11" s="459">
        <f>C11/$C$12</f>
        <v>6.9106570231091031E-4</v>
      </c>
      <c r="E11" s="458">
        <v>82.864565541567103</v>
      </c>
      <c r="F11" s="459">
        <f>E11/$E$12</f>
        <v>1.4864582699789853E-3</v>
      </c>
      <c r="G11" s="460"/>
      <c r="H11" s="62"/>
      <c r="I11" s="62"/>
      <c r="J11" s="62"/>
      <c r="K11" s="62"/>
      <c r="L11" s="62"/>
      <c r="M11" s="62"/>
      <c r="N11" s="62"/>
    </row>
    <row r="12" spans="1:14">
      <c r="A12" s="60" t="s">
        <v>0</v>
      </c>
      <c r="C12" s="458">
        <v>60540.593913131001</v>
      </c>
      <c r="D12" s="459">
        <f>C12/$C$12</f>
        <v>1</v>
      </c>
      <c r="E12" s="458">
        <v>55746.311359779102</v>
      </c>
      <c r="F12" s="459">
        <f>E12/$E$12</f>
        <v>1</v>
      </c>
      <c r="G12" s="62"/>
      <c r="H12" s="62"/>
      <c r="I12" s="62"/>
      <c r="J12" s="62"/>
      <c r="K12" s="62"/>
      <c r="L12" s="62"/>
      <c r="M12" s="62"/>
      <c r="N12" s="62"/>
    </row>
    <row r="13" spans="1:14">
      <c r="G13" s="62"/>
      <c r="H13" s="62"/>
      <c r="I13" s="62"/>
      <c r="J13" s="62"/>
      <c r="K13" s="62"/>
      <c r="L13" s="62"/>
      <c r="M13" s="62"/>
      <c r="N13" s="62"/>
    </row>
    <row r="14" spans="1:14">
      <c r="G14" s="62"/>
      <c r="H14" s="62"/>
      <c r="I14" s="62"/>
      <c r="J14" s="62"/>
      <c r="K14" s="62"/>
      <c r="L14" s="62"/>
      <c r="M14" s="62"/>
      <c r="N14" s="62"/>
    </row>
    <row r="15" spans="1:14">
      <c r="A15" s="62"/>
      <c r="B15" s="62"/>
      <c r="C15" s="62"/>
      <c r="D15" s="62"/>
      <c r="E15" s="62"/>
      <c r="F15" s="62"/>
      <c r="G15" s="62"/>
      <c r="H15" s="62"/>
      <c r="I15" s="62"/>
      <c r="J15" s="62"/>
      <c r="K15" s="62"/>
      <c r="L15" s="62"/>
      <c r="M15" s="62"/>
      <c r="N15" s="62"/>
    </row>
    <row r="16" spans="1:14">
      <c r="A16" s="62"/>
      <c r="B16" s="62"/>
      <c r="C16" s="62"/>
      <c r="D16" s="62"/>
      <c r="E16" s="62"/>
      <c r="F16" s="62"/>
      <c r="G16" s="62"/>
      <c r="H16" s="62"/>
      <c r="I16" s="62"/>
      <c r="J16" s="62"/>
      <c r="K16" s="62"/>
      <c r="L16" s="62"/>
      <c r="M16" s="62"/>
      <c r="N16" s="62"/>
    </row>
    <row r="17" spans="1:14">
      <c r="A17" s="62"/>
      <c r="B17" s="62"/>
      <c r="C17" s="62"/>
      <c r="D17" s="62"/>
      <c r="E17" s="62"/>
      <c r="F17" s="62"/>
      <c r="G17" s="62"/>
      <c r="H17" s="62"/>
      <c r="I17" s="62"/>
      <c r="J17" s="62"/>
      <c r="K17" s="62"/>
      <c r="L17" s="62"/>
      <c r="M17" s="62"/>
      <c r="N17" s="62"/>
    </row>
    <row r="18" spans="1:14">
      <c r="A18" s="62"/>
      <c r="B18" s="62"/>
      <c r="C18" s="62"/>
      <c r="D18" s="62"/>
      <c r="E18" s="62"/>
      <c r="F18" s="62"/>
      <c r="G18" s="62"/>
      <c r="H18" s="62"/>
      <c r="I18" s="62"/>
      <c r="J18" s="62"/>
      <c r="K18" s="62"/>
      <c r="L18" s="62"/>
      <c r="M18" s="62"/>
      <c r="N18" s="62"/>
    </row>
    <row r="19" spans="1:14">
      <c r="A19" s="62"/>
      <c r="B19" s="62"/>
      <c r="C19" s="62"/>
      <c r="D19" s="62"/>
      <c r="E19" s="62"/>
      <c r="F19" s="62"/>
      <c r="G19" s="62"/>
      <c r="H19" s="62"/>
      <c r="I19" s="62"/>
      <c r="J19" s="62"/>
      <c r="K19" s="62"/>
      <c r="L19" s="62"/>
      <c r="M19" s="62"/>
      <c r="N19" s="62"/>
    </row>
    <row r="20" spans="1:14">
      <c r="A20" s="62"/>
      <c r="B20" s="62"/>
      <c r="C20" s="62"/>
      <c r="D20" s="62"/>
      <c r="E20" s="62"/>
      <c r="F20" s="62"/>
      <c r="G20" s="62"/>
      <c r="H20" s="62"/>
      <c r="I20" s="62"/>
      <c r="J20" s="62"/>
      <c r="K20" s="62"/>
      <c r="L20" s="62"/>
      <c r="M20" s="62"/>
      <c r="N20" s="62"/>
    </row>
    <row r="21" spans="1:14">
      <c r="A21" s="62"/>
      <c r="B21" s="62"/>
      <c r="C21" s="62"/>
      <c r="D21" s="62"/>
      <c r="E21" s="62"/>
      <c r="F21" s="62"/>
      <c r="G21" s="62"/>
      <c r="H21" s="62"/>
      <c r="I21" s="62"/>
      <c r="J21" s="62"/>
      <c r="K21" s="62"/>
      <c r="L21" s="62"/>
      <c r="M21" s="62"/>
      <c r="N21" s="62"/>
    </row>
    <row r="22" spans="1:14">
      <c r="A22" s="62"/>
      <c r="B22" s="62"/>
      <c r="C22" s="62"/>
      <c r="D22" s="62"/>
      <c r="E22" s="62"/>
      <c r="F22" s="62"/>
      <c r="G22" s="62"/>
      <c r="H22" s="62"/>
      <c r="I22" s="62"/>
      <c r="J22" s="62"/>
      <c r="K22" s="62"/>
      <c r="L22" s="62"/>
      <c r="M22" s="62"/>
      <c r="N22" s="62"/>
    </row>
    <row r="23" spans="1:14">
      <c r="A23" s="62"/>
      <c r="B23" s="62"/>
      <c r="C23" s="62"/>
      <c r="D23" s="62"/>
      <c r="E23" s="62"/>
      <c r="F23" s="62"/>
      <c r="G23" s="62"/>
      <c r="H23" s="62"/>
      <c r="I23" s="62"/>
      <c r="J23" s="62"/>
      <c r="K23" s="62"/>
      <c r="L23" s="62"/>
      <c r="M23" s="62"/>
      <c r="N23" s="62"/>
    </row>
    <row r="24" spans="1:14">
      <c r="A24" s="62"/>
      <c r="B24" s="62"/>
      <c r="C24" s="62"/>
      <c r="D24" s="62"/>
      <c r="E24" s="62"/>
      <c r="F24" s="62"/>
      <c r="G24" s="62"/>
      <c r="H24" s="62"/>
      <c r="I24" s="62"/>
      <c r="J24" s="62"/>
      <c r="K24" s="62"/>
      <c r="L24" s="62"/>
      <c r="M24" s="62"/>
      <c r="N24" s="62"/>
    </row>
  </sheetData>
  <mergeCells count="1">
    <mergeCell ref="H1:I1"/>
  </mergeCells>
  <hyperlinks>
    <hyperlink ref="H1:I1" location="Index!A1" display="Regresar al Índice" xr:uid="{1430AF76-E76B-4319-8CD3-ADA1A2A3B814}"/>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5CAE6-9208-479F-B256-BF9FFEB891E7}">
  <sheetPr codeName="Hoja185"/>
  <dimension ref="A1:I15"/>
  <sheetViews>
    <sheetView workbookViewId="0">
      <selection activeCell="B19" sqref="B19"/>
    </sheetView>
  </sheetViews>
  <sheetFormatPr baseColWidth="10" defaultColWidth="9.140625" defaultRowHeight="12"/>
  <cols>
    <col min="1" max="1" width="28.5703125" style="62" bestFit="1" customWidth="1"/>
    <col min="2" max="2" width="17.28515625" style="62" bestFit="1" customWidth="1"/>
    <col min="3" max="3" width="13.5703125" style="62" bestFit="1" customWidth="1"/>
    <col min="4" max="4" width="17.28515625" style="62" bestFit="1" customWidth="1"/>
    <col min="5" max="5" width="13.5703125" style="62" bestFit="1" customWidth="1"/>
    <col min="6" max="16384" width="9.140625" style="62"/>
  </cols>
  <sheetData>
    <row r="1" spans="1:9" ht="15">
      <c r="A1" t="s">
        <v>1749</v>
      </c>
      <c r="H1" s="688" t="s">
        <v>38</v>
      </c>
      <c r="I1" s="688"/>
    </row>
    <row r="2" spans="1:9">
      <c r="A2" s="296" t="s">
        <v>1673</v>
      </c>
    </row>
    <row r="6" spans="1:9">
      <c r="A6" s="62" t="s">
        <v>570</v>
      </c>
      <c r="B6" s="62" t="s">
        <v>1675</v>
      </c>
      <c r="C6" s="455" t="s">
        <v>1676</v>
      </c>
      <c r="D6" s="62" t="s">
        <v>1674</v>
      </c>
      <c r="E6" s="455" t="s">
        <v>1677</v>
      </c>
    </row>
    <row r="7" spans="1:9">
      <c r="A7" s="62" t="s">
        <v>1656</v>
      </c>
      <c r="B7" s="62">
        <v>4399.9288482308521</v>
      </c>
      <c r="C7" s="456">
        <f>B7/$B$14</f>
        <v>0.43710078599723123</v>
      </c>
      <c r="D7" s="62">
        <v>4744.8005802794141</v>
      </c>
      <c r="E7" s="456">
        <f>D7/$D$14</f>
        <v>0.50345419609193809</v>
      </c>
    </row>
    <row r="8" spans="1:9">
      <c r="A8" s="62" t="s">
        <v>1657</v>
      </c>
      <c r="B8" s="62">
        <v>166.40136368388318</v>
      </c>
      <c r="C8" s="456">
        <f>B8/$B$14</f>
        <v>1.6530759784100103E-2</v>
      </c>
      <c r="D8" s="62">
        <v>43.105393755112878</v>
      </c>
      <c r="E8" s="456">
        <f>D8/$D$14</f>
        <v>4.5737625834906693E-3</v>
      </c>
    </row>
    <row r="9" spans="1:9">
      <c r="A9" s="62" t="s">
        <v>1658</v>
      </c>
      <c r="B9" s="62">
        <v>1824.745294494893</v>
      </c>
      <c r="C9" s="456">
        <f>B9/$B$14</f>
        <v>0.18127511375307112</v>
      </c>
      <c r="D9" s="62">
        <v>1298.7603059038513</v>
      </c>
      <c r="E9" s="456">
        <f>D9/$D$14</f>
        <v>0.13780691404451773</v>
      </c>
    </row>
    <row r="10" spans="1:9">
      <c r="A10" s="62" t="s">
        <v>1659</v>
      </c>
      <c r="B10" s="62">
        <v>549.24412903412838</v>
      </c>
      <c r="C10" s="456">
        <f>B10/$B$14</f>
        <v>5.4563391542504808E-2</v>
      </c>
      <c r="D10" s="62">
        <v>345.92444334236393</v>
      </c>
      <c r="E10" s="456">
        <f>D10/$D$14</f>
        <v>3.6704832918652432E-2</v>
      </c>
    </row>
    <row r="11" spans="1:9" ht="24">
      <c r="A11" s="457" t="s">
        <v>1660</v>
      </c>
      <c r="B11" s="62">
        <v>488.37876564630432</v>
      </c>
      <c r="C11" s="456">
        <f>B11/$B$14</f>
        <v>4.8516862361124478E-2</v>
      </c>
      <c r="D11" s="62">
        <v>931.79900910491358</v>
      </c>
      <c r="E11" s="456">
        <f>D11/$D$14</f>
        <v>9.8869934175516622E-2</v>
      </c>
    </row>
    <row r="12" spans="1:9" ht="24">
      <c r="A12" s="457" t="s">
        <v>1661</v>
      </c>
      <c r="B12" s="62">
        <v>1860.9640871598401</v>
      </c>
      <c r="C12" s="456">
        <f>B12/$B$14</f>
        <v>0.18487318619646634</v>
      </c>
      <c r="D12" s="62">
        <v>1503.0687179856563</v>
      </c>
      <c r="E12" s="456">
        <f>D12/$D$14</f>
        <v>0.15948536514464978</v>
      </c>
    </row>
    <row r="13" spans="1:9" ht="24">
      <c r="A13" s="457" t="s">
        <v>1662</v>
      </c>
      <c r="B13" s="62">
        <v>776.5030030624938</v>
      </c>
      <c r="C13" s="456">
        <f>B13/$B$14</f>
        <v>7.7139900365502126E-2</v>
      </c>
      <c r="D13" s="62">
        <v>557.0346159511289</v>
      </c>
      <c r="E13" s="456">
        <f>D13/$D$14</f>
        <v>5.9104995041233593E-2</v>
      </c>
    </row>
    <row r="14" spans="1:9">
      <c r="A14" s="62" t="s">
        <v>1009</v>
      </c>
      <c r="B14" s="62">
        <v>10066.165491312393</v>
      </c>
      <c r="C14" s="456">
        <f>B14/$B$14</f>
        <v>1</v>
      </c>
      <c r="D14" s="62">
        <v>9424.4930663224513</v>
      </c>
      <c r="E14" s="456">
        <f>D14/$D$14</f>
        <v>1</v>
      </c>
    </row>
    <row r="15" spans="1:9">
      <c r="A15" s="62" t="s">
        <v>1653</v>
      </c>
      <c r="B15" s="62">
        <v>60540.593913130979</v>
      </c>
      <c r="C15" s="456">
        <f>B14/B15</f>
        <v>0.16627133697690877</v>
      </c>
      <c r="D15" s="62">
        <v>55746.311359779036</v>
      </c>
      <c r="E15" s="456">
        <f>D14/D15</f>
        <v>0.16906038868649206</v>
      </c>
    </row>
  </sheetData>
  <mergeCells count="1">
    <mergeCell ref="H1:I1"/>
  </mergeCells>
  <hyperlinks>
    <hyperlink ref="H1:I1" location="Index!A1" display="Regresar al Índice" xr:uid="{6E4F0110-2E5C-482B-8DDF-8FDE48D9A355}"/>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9AC62-3DDE-43A2-830B-132609E06D8E}">
  <sheetPr codeName="Hoja186"/>
  <dimension ref="A1:P20"/>
  <sheetViews>
    <sheetView topLeftCell="F1" workbookViewId="0">
      <selection activeCell="B19" sqref="B19"/>
    </sheetView>
  </sheetViews>
  <sheetFormatPr baseColWidth="10" defaultRowHeight="12"/>
  <cols>
    <col min="1" max="16384" width="11.42578125" style="62"/>
  </cols>
  <sheetData>
    <row r="1" spans="1:16" ht="15">
      <c r="A1" t="s">
        <v>1751</v>
      </c>
      <c r="H1" s="688" t="s">
        <v>38</v>
      </c>
      <c r="I1" s="688"/>
    </row>
    <row r="6" spans="1:16" ht="15" customHeight="1">
      <c r="A6" s="444"/>
      <c r="B6" s="452" t="s">
        <v>1041</v>
      </c>
      <c r="C6" s="453" t="s">
        <v>1663</v>
      </c>
      <c r="D6" s="453" t="s">
        <v>1664</v>
      </c>
      <c r="E6" s="453" t="s">
        <v>1665</v>
      </c>
      <c r="F6" s="453" t="s">
        <v>1666</v>
      </c>
      <c r="G6" s="453" t="s">
        <v>1667</v>
      </c>
      <c r="H6" s="444"/>
      <c r="I6" s="452" t="s">
        <v>1069</v>
      </c>
      <c r="J6" s="454" t="s">
        <v>1663</v>
      </c>
      <c r="K6" s="454" t="s">
        <v>1664</v>
      </c>
      <c r="L6" s="454" t="s">
        <v>1665</v>
      </c>
      <c r="M6" s="454" t="s">
        <v>1666</v>
      </c>
      <c r="N6" s="454" t="s">
        <v>1667</v>
      </c>
      <c r="O6" s="444"/>
      <c r="P6" s="444"/>
    </row>
    <row r="7" spans="1:16">
      <c r="A7" s="444"/>
      <c r="B7" s="452"/>
      <c r="C7" s="453"/>
      <c r="D7" s="453"/>
      <c r="E7" s="453"/>
      <c r="F7" s="453"/>
      <c r="G7" s="453"/>
      <c r="H7" s="444"/>
      <c r="I7" s="452"/>
      <c r="J7" s="454"/>
      <c r="K7" s="454"/>
      <c r="L7" s="454"/>
      <c r="M7" s="454"/>
      <c r="N7" s="454"/>
      <c r="O7" s="444" t="s">
        <v>1668</v>
      </c>
      <c r="P7" s="444" t="s">
        <v>1669</v>
      </c>
    </row>
    <row r="8" spans="1:16">
      <c r="A8" s="444"/>
      <c r="B8" s="447">
        <v>55746.311359779102</v>
      </c>
      <c r="C8" s="447">
        <v>36592.457065876297</v>
      </c>
      <c r="D8" s="447">
        <v>3532.7756771569698</v>
      </c>
      <c r="E8" s="447">
        <v>9424.4930663224495</v>
      </c>
      <c r="F8" s="447">
        <v>6113.7209848818102</v>
      </c>
      <c r="G8" s="447">
        <v>82.864565541567103</v>
      </c>
      <c r="H8" s="451">
        <f>E8/B8</f>
        <v>0.16906038868649181</v>
      </c>
      <c r="I8" s="447">
        <v>50309.3131502346</v>
      </c>
      <c r="J8" s="447">
        <v>32106.2246894011</v>
      </c>
      <c r="K8" s="447">
        <v>2719.6925222565101</v>
      </c>
      <c r="L8" s="447">
        <v>8870.7241859661008</v>
      </c>
      <c r="M8" s="447">
        <v>6568.4352004800503</v>
      </c>
      <c r="N8" s="447">
        <v>44.236552131028802</v>
      </c>
      <c r="O8" s="451">
        <f>L8/I8</f>
        <v>0.17632369894369618</v>
      </c>
      <c r="P8" s="451">
        <f>E8/B8</f>
        <v>0.16906038868649181</v>
      </c>
    </row>
    <row r="9" spans="1:16">
      <c r="A9" s="448" t="s">
        <v>1011</v>
      </c>
      <c r="B9" s="447">
        <v>15010.636209203099</v>
      </c>
      <c r="C9" s="447">
        <v>6863.6020125620498</v>
      </c>
      <c r="D9" s="447">
        <v>335.65175341674001</v>
      </c>
      <c r="E9" s="447">
        <v>4828.24633112634</v>
      </c>
      <c r="F9" s="447">
        <v>2808.1034495478302</v>
      </c>
      <c r="G9" s="447">
        <v>175.032662550146</v>
      </c>
      <c r="H9" s="451">
        <f>E9/B9</f>
        <v>0.32165500941033509</v>
      </c>
      <c r="I9" s="447">
        <v>9937.7777390855808</v>
      </c>
      <c r="J9" s="447">
        <v>4366.0683050155803</v>
      </c>
      <c r="K9" s="447">
        <v>99.661586051891305</v>
      </c>
      <c r="L9" s="447">
        <v>3147.8844957279298</v>
      </c>
      <c r="M9" s="447">
        <v>2290.7745158092498</v>
      </c>
      <c r="N9" s="447">
        <v>33.388836480916602</v>
      </c>
      <c r="O9" s="451">
        <f>L9/I9</f>
        <v>0.31675939816476323</v>
      </c>
      <c r="P9" s="451">
        <f>E9/B9</f>
        <v>0.32165500941033509</v>
      </c>
    </row>
    <row r="10" spans="1:16">
      <c r="A10" s="448" t="s">
        <v>1012</v>
      </c>
      <c r="B10" s="447">
        <v>22629.613607168401</v>
      </c>
      <c r="C10" s="447">
        <v>14320.428565564</v>
      </c>
      <c r="D10" s="447">
        <v>210.35682000917899</v>
      </c>
      <c r="E10" s="447">
        <v>5083.5691791323798</v>
      </c>
      <c r="F10" s="447">
        <v>2955.15711106956</v>
      </c>
      <c r="G10" s="447">
        <v>60.101931393214102</v>
      </c>
      <c r="H10" s="451">
        <f>E10/B10</f>
        <v>0.22464233227217159</v>
      </c>
      <c r="I10" s="447">
        <v>16862.471497737701</v>
      </c>
      <c r="J10" s="447">
        <v>8768.8575753776695</v>
      </c>
      <c r="K10" s="447">
        <v>219.007585181953</v>
      </c>
      <c r="L10" s="447">
        <v>4512.61422533927</v>
      </c>
      <c r="M10" s="447">
        <v>3324.19807217692</v>
      </c>
      <c r="N10" s="447">
        <v>37.794039661926803</v>
      </c>
      <c r="O10" s="451">
        <f>L10/I10</f>
        <v>0.26761286006886298</v>
      </c>
      <c r="P10" s="451">
        <f>E10/B10</f>
        <v>0.22464233227217159</v>
      </c>
    </row>
    <row r="11" spans="1:16">
      <c r="A11" s="448" t="s">
        <v>1013</v>
      </c>
      <c r="B11" s="447">
        <v>28567.532296228001</v>
      </c>
      <c r="C11" s="447">
        <v>17273.216492699099</v>
      </c>
      <c r="D11" s="447">
        <v>570.03129840382098</v>
      </c>
      <c r="E11" s="447">
        <v>6275.0192111324504</v>
      </c>
      <c r="F11" s="447">
        <v>4426.0519347079598</v>
      </c>
      <c r="G11" s="447">
        <v>23.213359284694398</v>
      </c>
      <c r="H11" s="451">
        <f>E11/B11</f>
        <v>0.21965562674662631</v>
      </c>
      <c r="I11" s="447">
        <v>22273.713530157602</v>
      </c>
      <c r="J11" s="447">
        <v>12895.532131937</v>
      </c>
      <c r="K11" s="447">
        <v>286.06367782901401</v>
      </c>
      <c r="L11" s="447">
        <v>5276.4098559174599</v>
      </c>
      <c r="M11" s="447">
        <v>3789.8183023694</v>
      </c>
      <c r="N11" s="447">
        <v>25.889562104803801</v>
      </c>
      <c r="O11" s="451">
        <f>L11/I11</f>
        <v>0.23688954465421491</v>
      </c>
      <c r="P11" s="451">
        <f>E11/B11</f>
        <v>0.21965562674662631</v>
      </c>
    </row>
    <row r="12" spans="1:16">
      <c r="A12" s="448" t="s">
        <v>1014</v>
      </c>
      <c r="B12" s="447">
        <v>34263.739571844999</v>
      </c>
      <c r="C12" s="447">
        <v>22287.596871727801</v>
      </c>
      <c r="D12" s="447">
        <v>714.76048756544503</v>
      </c>
      <c r="E12" s="447">
        <v>7088.81431516455</v>
      </c>
      <c r="F12" s="447">
        <v>4140.0022765519798</v>
      </c>
      <c r="G12" s="447">
        <v>32.565620835316501</v>
      </c>
      <c r="H12" s="451">
        <f>E12/B12</f>
        <v>0.20688968582371345</v>
      </c>
      <c r="I12" s="447">
        <v>27558.387117213599</v>
      </c>
      <c r="J12" s="447">
        <v>16642.584652764399</v>
      </c>
      <c r="K12" s="447">
        <v>447.30457355526602</v>
      </c>
      <c r="L12" s="447">
        <v>5947.1966884738804</v>
      </c>
      <c r="M12" s="447">
        <v>4485.5887819964601</v>
      </c>
      <c r="N12" s="447">
        <v>35.7124204236965</v>
      </c>
      <c r="O12" s="451">
        <f>L12/I12</f>
        <v>0.21580351067639678</v>
      </c>
      <c r="P12" s="451">
        <f>E12/B12</f>
        <v>0.20688968582371345</v>
      </c>
    </row>
    <row r="13" spans="1:16">
      <c r="A13" s="448" t="s">
        <v>1015</v>
      </c>
      <c r="B13" s="447">
        <v>40317.135197907497</v>
      </c>
      <c r="C13" s="447">
        <v>28780.237336387501</v>
      </c>
      <c r="D13" s="447">
        <v>777.21313413680605</v>
      </c>
      <c r="E13" s="447">
        <v>6162.6489937614697</v>
      </c>
      <c r="F13" s="447">
        <v>4570.2280992469596</v>
      </c>
      <c r="G13" s="447">
        <v>26.807634374787501</v>
      </c>
      <c r="H13" s="451">
        <f>E13/B13</f>
        <v>0.15285433757905789</v>
      </c>
      <c r="I13" s="447">
        <v>33366.628170037999</v>
      </c>
      <c r="J13" s="447">
        <v>21203.142963877999</v>
      </c>
      <c r="K13" s="447">
        <v>647.97612042915102</v>
      </c>
      <c r="L13" s="447">
        <v>6450.1621625946</v>
      </c>
      <c r="M13" s="447">
        <v>5028.1594125648799</v>
      </c>
      <c r="N13" s="447">
        <v>37.187510571432199</v>
      </c>
      <c r="O13" s="451">
        <f>L13/I13</f>
        <v>0.19331177635703112</v>
      </c>
      <c r="P13" s="451">
        <f>E13/B13</f>
        <v>0.15285433757905789</v>
      </c>
    </row>
    <row r="14" spans="1:16">
      <c r="A14" s="448" t="s">
        <v>1016</v>
      </c>
      <c r="B14" s="447">
        <v>47148.242267797701</v>
      </c>
      <c r="C14" s="447">
        <v>34484.396646154899</v>
      </c>
      <c r="D14" s="447">
        <v>593.03087148126701</v>
      </c>
      <c r="E14" s="447">
        <v>7327.9168251087904</v>
      </c>
      <c r="F14" s="447">
        <v>4671.8718192442402</v>
      </c>
      <c r="G14" s="447">
        <v>71.026105808458595</v>
      </c>
      <c r="H14" s="451">
        <f>E14/B14</f>
        <v>0.15542290597997044</v>
      </c>
      <c r="I14" s="447">
        <v>40107.593574446197</v>
      </c>
      <c r="J14" s="447">
        <v>26624.869863257401</v>
      </c>
      <c r="K14" s="447">
        <v>848.28926609071698</v>
      </c>
      <c r="L14" s="447">
        <v>7006.0325671664104</v>
      </c>
      <c r="M14" s="447">
        <v>5599.3688819722702</v>
      </c>
      <c r="N14" s="447">
        <v>29.032995959400999</v>
      </c>
      <c r="O14" s="451">
        <f>L14/I14</f>
        <v>0.17468095048290738</v>
      </c>
      <c r="P14" s="451">
        <f>E14/B14</f>
        <v>0.15542290597997044</v>
      </c>
    </row>
    <row r="15" spans="1:16">
      <c r="A15" s="448" t="s">
        <v>1017</v>
      </c>
      <c r="B15" s="447">
        <v>55890.003509680799</v>
      </c>
      <c r="C15" s="447">
        <v>39318.875671406502</v>
      </c>
      <c r="D15" s="447">
        <v>1292.41616462399</v>
      </c>
      <c r="E15" s="447">
        <v>8237.3552911028801</v>
      </c>
      <c r="F15" s="447">
        <v>7019.2216042105802</v>
      </c>
      <c r="G15" s="447">
        <v>22.134778336846399</v>
      </c>
      <c r="H15" s="451">
        <f>E15/B15</f>
        <v>0.14738512746158755</v>
      </c>
      <c r="I15" s="447">
        <v>48670.215830644498</v>
      </c>
      <c r="J15" s="447">
        <v>33690.963079000598</v>
      </c>
      <c r="K15" s="447">
        <v>906.840735713497</v>
      </c>
      <c r="L15" s="447">
        <v>7660.5592752600396</v>
      </c>
      <c r="M15" s="447">
        <v>6373.2492046747302</v>
      </c>
      <c r="N15" s="447">
        <v>38.6035359954573</v>
      </c>
      <c r="O15" s="451">
        <f>L15/I15</f>
        <v>0.15739727355876404</v>
      </c>
      <c r="P15" s="451">
        <f>E15/B15</f>
        <v>0.14738512746158755</v>
      </c>
    </row>
    <row r="16" spans="1:16">
      <c r="A16" s="448" t="s">
        <v>1018</v>
      </c>
      <c r="B16" s="447">
        <v>67897.947932362105</v>
      </c>
      <c r="C16" s="447">
        <v>49068.230685982897</v>
      </c>
      <c r="D16" s="447">
        <v>1925.5601822261499</v>
      </c>
      <c r="E16" s="447">
        <v>9419.9943648007793</v>
      </c>
      <c r="F16" s="447">
        <v>7397.3568867716003</v>
      </c>
      <c r="G16" s="447">
        <v>86.805812580743904</v>
      </c>
      <c r="H16" s="451">
        <f>E16/B16</f>
        <v>0.13873754143769845</v>
      </c>
      <c r="I16" s="447">
        <v>60597.788863317401</v>
      </c>
      <c r="J16" s="447">
        <v>41889.464556741397</v>
      </c>
      <c r="K16" s="447">
        <v>1577.5130766119401</v>
      </c>
      <c r="L16" s="447">
        <v>9551.6763571783194</v>
      </c>
      <c r="M16" s="447">
        <v>7529.01335479928</v>
      </c>
      <c r="N16" s="447">
        <v>50.121517986889401</v>
      </c>
      <c r="O16" s="451">
        <f>L16/I16</f>
        <v>0.15762417303249796</v>
      </c>
      <c r="P16" s="451">
        <f>E16/B16</f>
        <v>0.13873754143769845</v>
      </c>
    </row>
    <row r="17" spans="1:16">
      <c r="A17" s="448" t="s">
        <v>1019</v>
      </c>
      <c r="B17" s="447">
        <v>87085.258804310899</v>
      </c>
      <c r="C17" s="447">
        <v>62139.622383006397</v>
      </c>
      <c r="D17" s="447">
        <v>4163.2364573842397</v>
      </c>
      <c r="E17" s="447">
        <v>12015.384536445201</v>
      </c>
      <c r="F17" s="447">
        <v>8763.3157838954303</v>
      </c>
      <c r="G17" s="447">
        <v>3.6996435795879501</v>
      </c>
      <c r="H17" s="451">
        <f>E17/B17</f>
        <v>0.13797265692744792</v>
      </c>
      <c r="I17" s="447">
        <v>80436.753840795704</v>
      </c>
      <c r="J17" s="447">
        <v>56088.1383789717</v>
      </c>
      <c r="K17" s="447">
        <v>2326.17822128329</v>
      </c>
      <c r="L17" s="447">
        <v>12541.340223563</v>
      </c>
      <c r="M17" s="447">
        <v>9443.0635104679404</v>
      </c>
      <c r="N17" s="447">
        <v>38.0335065098539</v>
      </c>
      <c r="O17" s="451">
        <f>L17/I17</f>
        <v>0.15591554388663451</v>
      </c>
      <c r="P17" s="451">
        <f>E17/B17</f>
        <v>0.13797265692744792</v>
      </c>
    </row>
    <row r="18" spans="1:16">
      <c r="A18" s="448" t="s">
        <v>1020</v>
      </c>
      <c r="B18" s="447">
        <v>158650.81764670601</v>
      </c>
      <c r="C18" s="447">
        <v>91387.199693477305</v>
      </c>
      <c r="D18" s="447">
        <v>24745.048875771801</v>
      </c>
      <c r="E18" s="447">
        <v>27805.591046800699</v>
      </c>
      <c r="F18" s="447">
        <v>14385.725116842401</v>
      </c>
      <c r="G18" s="447">
        <v>327.252913814132</v>
      </c>
      <c r="H18" s="451">
        <f>E18/B18</f>
        <v>0.17526282851387506</v>
      </c>
      <c r="I18" s="447">
        <v>163281.51693058299</v>
      </c>
      <c r="J18" s="447">
        <v>98892.457252251494</v>
      </c>
      <c r="K18" s="447">
        <v>19838.0472842376</v>
      </c>
      <c r="L18" s="447">
        <v>26613.321341324499</v>
      </c>
      <c r="M18" s="447">
        <v>17821.0896393316</v>
      </c>
      <c r="N18" s="447">
        <v>116.60141343685299</v>
      </c>
      <c r="O18" s="451">
        <f>L18/I18</f>
        <v>0.16299040970227394</v>
      </c>
      <c r="P18" s="451">
        <f>E18/B18</f>
        <v>0.17526282851387506</v>
      </c>
    </row>
    <row r="20" spans="1:16" ht="57" customHeight="1"/>
  </sheetData>
  <mergeCells count="13">
    <mergeCell ref="H1:I1"/>
    <mergeCell ref="I6:I7"/>
    <mergeCell ref="J6:J7"/>
    <mergeCell ref="K6:K7"/>
    <mergeCell ref="L6:L7"/>
    <mergeCell ref="M6:M7"/>
    <mergeCell ref="N6:N7"/>
    <mergeCell ref="B6:B7"/>
    <mergeCell ref="C6:C7"/>
    <mergeCell ref="D6:D7"/>
    <mergeCell ref="E6:E7"/>
    <mergeCell ref="F6:F7"/>
    <mergeCell ref="G6:G7"/>
  </mergeCells>
  <hyperlinks>
    <hyperlink ref="H1:I1" location="Index!A1" display="Regresar al Índice" xr:uid="{27F87C45-819D-4B82-ADEC-7531C6CD9B3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C4394-506A-4816-839F-064F4E83F3AB}">
  <sheetPr codeName="Hoja188"/>
  <dimension ref="A1:W20"/>
  <sheetViews>
    <sheetView workbookViewId="0">
      <selection activeCell="B19" sqref="B19"/>
    </sheetView>
  </sheetViews>
  <sheetFormatPr baseColWidth="10" defaultRowHeight="12"/>
  <cols>
    <col min="1" max="16384" width="11.42578125" style="60"/>
  </cols>
  <sheetData>
    <row r="1" spans="1:23" ht="15">
      <c r="A1" t="s">
        <v>1753</v>
      </c>
      <c r="H1" s="686" t="s">
        <v>38</v>
      </c>
      <c r="I1" s="686"/>
    </row>
    <row r="6" spans="1:23" ht="60">
      <c r="A6" s="444"/>
      <c r="B6" s="445" t="s">
        <v>1041</v>
      </c>
      <c r="C6" s="446" t="s">
        <v>1663</v>
      </c>
      <c r="D6" s="446" t="s">
        <v>1664</v>
      </c>
      <c r="E6" s="446" t="s">
        <v>1665</v>
      </c>
      <c r="F6" s="446" t="s">
        <v>1666</v>
      </c>
      <c r="G6" s="446" t="s">
        <v>1667</v>
      </c>
      <c r="H6" s="445" t="s">
        <v>1069</v>
      </c>
      <c r="I6" s="446" t="s">
        <v>1663</v>
      </c>
      <c r="J6" s="446" t="s">
        <v>1664</v>
      </c>
      <c r="K6" s="446" t="s">
        <v>1665</v>
      </c>
      <c r="L6" s="446" t="s">
        <v>1666</v>
      </c>
      <c r="M6" s="446" t="s">
        <v>1667</v>
      </c>
      <c r="N6" s="447" t="s">
        <v>1670</v>
      </c>
      <c r="O6" s="444" t="s">
        <v>1671</v>
      </c>
      <c r="P6" s="62"/>
      <c r="Q6" s="62"/>
      <c r="R6" s="62"/>
      <c r="S6" s="62"/>
      <c r="T6" s="62"/>
      <c r="U6" s="62"/>
      <c r="V6" s="62"/>
      <c r="W6" s="62"/>
    </row>
    <row r="7" spans="1:23">
      <c r="A7" s="448" t="s">
        <v>1011</v>
      </c>
      <c r="B7" s="449">
        <v>60540.593913131001</v>
      </c>
      <c r="C7" s="450">
        <v>39335.936810411702</v>
      </c>
      <c r="D7" s="449">
        <v>4937.0013106217402</v>
      </c>
      <c r="E7" s="449">
        <v>10066.1654913124</v>
      </c>
      <c r="F7" s="449">
        <v>6159.6527727341199</v>
      </c>
      <c r="G7" s="449">
        <v>41.837528050897497</v>
      </c>
      <c r="H7" s="449">
        <v>49610.291973715997</v>
      </c>
      <c r="I7" s="450">
        <v>33381.711704513204</v>
      </c>
      <c r="J7" s="449">
        <v>2918.33181647634</v>
      </c>
      <c r="K7" s="449">
        <v>7628.2800744102096</v>
      </c>
      <c r="L7" s="449">
        <v>5637.7517152181399</v>
      </c>
      <c r="M7" s="449">
        <v>44.216663097501304</v>
      </c>
      <c r="N7" s="451">
        <f>K7/H7</f>
        <v>0.15376406328049319</v>
      </c>
      <c r="O7" s="451">
        <f>E7/B7</f>
        <v>0.16627133697690882</v>
      </c>
      <c r="P7" s="62"/>
      <c r="Q7" s="62"/>
      <c r="R7" s="62"/>
      <c r="S7" s="62"/>
      <c r="T7" s="62"/>
      <c r="U7" s="62"/>
      <c r="V7" s="62"/>
      <c r="W7" s="62"/>
    </row>
    <row r="8" spans="1:23">
      <c r="A8" s="448" t="s">
        <v>1012</v>
      </c>
      <c r="B8" s="449">
        <v>13345.9725073685</v>
      </c>
      <c r="C8" s="449">
        <v>5682.3061713894103</v>
      </c>
      <c r="D8" s="449">
        <v>118.481254343157</v>
      </c>
      <c r="E8" s="449">
        <v>5043.4587424502697</v>
      </c>
      <c r="F8" s="449">
        <v>2501.0093860500701</v>
      </c>
      <c r="G8" s="449">
        <v>0.71695313563826302</v>
      </c>
      <c r="H8" s="449">
        <v>9113.2318659679204</v>
      </c>
      <c r="I8" s="449">
        <v>3589.6473977667702</v>
      </c>
      <c r="J8" s="449">
        <v>83.839511858029994</v>
      </c>
      <c r="K8" s="449">
        <v>3361.6651005804902</v>
      </c>
      <c r="L8" s="449">
        <v>2058.8141324848302</v>
      </c>
      <c r="M8" s="449">
        <v>19.265723277807499</v>
      </c>
      <c r="N8" s="451">
        <f>K8/H8</f>
        <v>0.36887738071651116</v>
      </c>
      <c r="O8" s="451">
        <f>E8/B8</f>
        <v>0.37790117877627161</v>
      </c>
      <c r="P8" s="62"/>
      <c r="Q8" s="62"/>
      <c r="R8" s="62"/>
      <c r="S8" s="62"/>
      <c r="T8" s="62"/>
      <c r="U8" s="62"/>
      <c r="V8" s="62"/>
      <c r="W8" s="62"/>
    </row>
    <row r="9" spans="1:23">
      <c r="A9" s="448" t="s">
        <v>1013</v>
      </c>
      <c r="B9" s="449">
        <v>21845.106710665601</v>
      </c>
      <c r="C9" s="449">
        <v>12407.346483130301</v>
      </c>
      <c r="D9" s="449">
        <v>341.97169034995602</v>
      </c>
      <c r="E9" s="449">
        <v>5597.5876400462103</v>
      </c>
      <c r="F9" s="449">
        <v>3359.0064573459199</v>
      </c>
      <c r="G9" s="449">
        <v>139.194439793198</v>
      </c>
      <c r="H9" s="449">
        <v>16099.5909120125</v>
      </c>
      <c r="I9" s="449">
        <v>8735.3240240858795</v>
      </c>
      <c r="J9" s="449">
        <v>204.18172966552399</v>
      </c>
      <c r="K9" s="449">
        <v>4339.0287847220998</v>
      </c>
      <c r="L9" s="449">
        <v>2771.67324153449</v>
      </c>
      <c r="M9" s="449">
        <v>49.383132004463398</v>
      </c>
      <c r="N9" s="451">
        <f>K9/H9</f>
        <v>0.26951174153652502</v>
      </c>
      <c r="O9" s="451">
        <f>E9/B9</f>
        <v>0.25623988539791648</v>
      </c>
      <c r="P9" s="62"/>
      <c r="Q9" s="62"/>
      <c r="R9" s="62"/>
      <c r="S9" s="62"/>
      <c r="T9" s="62"/>
      <c r="U9" s="62"/>
      <c r="V9" s="62"/>
      <c r="W9" s="62"/>
    </row>
    <row r="10" spans="1:23">
      <c r="A10" s="448" t="s">
        <v>1014</v>
      </c>
      <c r="B10" s="449">
        <v>27846.131459168799</v>
      </c>
      <c r="C10" s="449">
        <v>18699.230598575901</v>
      </c>
      <c r="D10" s="449">
        <v>590.67202414158101</v>
      </c>
      <c r="E10" s="449">
        <v>5047.8824527688603</v>
      </c>
      <c r="F10" s="449">
        <v>3490.0948283162802</v>
      </c>
      <c r="G10" s="449">
        <v>18.251555366186899</v>
      </c>
      <c r="H10" s="449">
        <v>21428.308607170398</v>
      </c>
      <c r="I10" s="449">
        <v>13247.7943994628</v>
      </c>
      <c r="J10" s="449">
        <v>297.81916283899699</v>
      </c>
      <c r="K10" s="449">
        <v>4570.8321314204704</v>
      </c>
      <c r="L10" s="449">
        <v>3275.3751151524498</v>
      </c>
      <c r="M10" s="449">
        <v>36.487798295630299</v>
      </c>
      <c r="N10" s="451">
        <f>K10/H10</f>
        <v>0.2133081156900534</v>
      </c>
      <c r="O10" s="451">
        <f>E10/B10</f>
        <v>0.18127769238504984</v>
      </c>
      <c r="P10" s="62"/>
      <c r="Q10" s="62"/>
      <c r="R10" s="62"/>
      <c r="S10" s="62"/>
      <c r="T10" s="62"/>
      <c r="U10" s="62"/>
      <c r="V10" s="62"/>
      <c r="W10" s="62"/>
    </row>
    <row r="11" spans="1:23">
      <c r="A11" s="448" t="s">
        <v>1015</v>
      </c>
      <c r="B11" s="449">
        <v>33900.930945633103</v>
      </c>
      <c r="C11" s="449">
        <v>24478.834563663801</v>
      </c>
      <c r="D11" s="449">
        <v>430.156191507399</v>
      </c>
      <c r="E11" s="449">
        <v>5308.3116213865596</v>
      </c>
      <c r="F11" s="449">
        <v>3680.2703391066402</v>
      </c>
      <c r="G11" s="449">
        <v>3.3582299687688102</v>
      </c>
      <c r="H11" s="449">
        <v>26696.370130966199</v>
      </c>
      <c r="I11" s="449">
        <v>17657.427948922501</v>
      </c>
      <c r="J11" s="449">
        <v>403.28469304048599</v>
      </c>
      <c r="K11" s="449">
        <v>4894.1931991511901</v>
      </c>
      <c r="L11" s="449">
        <v>3701.6721219025198</v>
      </c>
      <c r="M11" s="449">
        <v>39.792167949688</v>
      </c>
      <c r="N11" s="451">
        <f>K11/H11</f>
        <v>0.18332803954775176</v>
      </c>
      <c r="O11" s="451">
        <f>E11/B11</f>
        <v>0.15658306345331621</v>
      </c>
      <c r="P11" s="62"/>
      <c r="Q11" s="62"/>
      <c r="R11" s="62"/>
      <c r="S11" s="62"/>
      <c r="T11" s="62"/>
      <c r="U11" s="62"/>
      <c r="V11" s="62"/>
      <c r="W11" s="62"/>
    </row>
    <row r="12" spans="1:23">
      <c r="A12" s="448" t="s">
        <v>1016</v>
      </c>
      <c r="B12" s="449">
        <v>41156.417702728198</v>
      </c>
      <c r="C12" s="449">
        <v>29799.228024132801</v>
      </c>
      <c r="D12" s="449">
        <v>742.62989954185502</v>
      </c>
      <c r="E12" s="449">
        <v>6416.2184144129096</v>
      </c>
      <c r="F12" s="449">
        <v>4198.0630610523704</v>
      </c>
      <c r="G12" s="449">
        <v>0.27830358829291402</v>
      </c>
      <c r="H12" s="449">
        <v>32317.818966990999</v>
      </c>
      <c r="I12" s="449">
        <v>22039.7226002934</v>
      </c>
      <c r="J12" s="449">
        <v>585.22392310391103</v>
      </c>
      <c r="K12" s="449">
        <v>5435.0896544894103</v>
      </c>
      <c r="L12" s="449">
        <v>4225.9971784476502</v>
      </c>
      <c r="M12" s="449">
        <v>31.785610656670698</v>
      </c>
      <c r="N12" s="451">
        <f>K12/H12</f>
        <v>0.16817625162269584</v>
      </c>
      <c r="O12" s="451">
        <f>E12/B12</f>
        <v>0.15589836950234831</v>
      </c>
      <c r="P12" s="62"/>
      <c r="Q12" s="62"/>
      <c r="R12" s="62"/>
      <c r="S12" s="62"/>
      <c r="T12" s="62"/>
      <c r="U12" s="62"/>
      <c r="V12" s="62"/>
      <c r="W12" s="62"/>
    </row>
    <row r="13" spans="1:23">
      <c r="A13" s="448" t="s">
        <v>1017</v>
      </c>
      <c r="B13" s="449">
        <v>49125.744303711297</v>
      </c>
      <c r="C13" s="449">
        <v>35229.027198856202</v>
      </c>
      <c r="D13" s="449">
        <v>1303.95595281498</v>
      </c>
      <c r="E13" s="449">
        <v>7460.2696227658298</v>
      </c>
      <c r="F13" s="449">
        <v>5107.6459812788598</v>
      </c>
      <c r="G13" s="449">
        <v>24.845547995449301</v>
      </c>
      <c r="H13" s="449">
        <v>38956.685714303698</v>
      </c>
      <c r="I13" s="449">
        <v>27668.813734966501</v>
      </c>
      <c r="J13" s="449">
        <v>700.47855515687104</v>
      </c>
      <c r="K13" s="449">
        <v>5797.3176370916999</v>
      </c>
      <c r="L13" s="449">
        <v>4755.43241890227</v>
      </c>
      <c r="M13" s="449">
        <v>34.643368186500403</v>
      </c>
      <c r="N13" s="451">
        <f>K13/H13</f>
        <v>0.14881444688615036</v>
      </c>
      <c r="O13" s="451">
        <f>E13/B13</f>
        <v>0.15186069399058916</v>
      </c>
      <c r="P13" s="62"/>
      <c r="Q13" s="62"/>
      <c r="R13" s="62"/>
      <c r="S13" s="62"/>
      <c r="T13" s="62"/>
      <c r="U13" s="62"/>
      <c r="V13" s="62"/>
      <c r="W13" s="62"/>
    </row>
    <row r="14" spans="1:23">
      <c r="A14" s="448" t="s">
        <v>1018</v>
      </c>
      <c r="B14" s="449">
        <v>58369.343972906601</v>
      </c>
      <c r="C14" s="449">
        <v>41379.807261186797</v>
      </c>
      <c r="D14" s="449">
        <v>3856.2039749711198</v>
      </c>
      <c r="E14" s="449">
        <v>7825.0037995317498</v>
      </c>
      <c r="F14" s="449">
        <v>5284.21081359238</v>
      </c>
      <c r="G14" s="449">
        <v>24.118123624575599</v>
      </c>
      <c r="H14" s="449">
        <v>47264.244336811498</v>
      </c>
      <c r="I14" s="449">
        <v>34372.4639950688</v>
      </c>
      <c r="J14" s="449">
        <v>1002.7215106198601</v>
      </c>
      <c r="K14" s="449">
        <v>6453.2345967930096</v>
      </c>
      <c r="L14" s="449">
        <v>5406.5881926883503</v>
      </c>
      <c r="M14" s="449">
        <v>29.236041641902801</v>
      </c>
      <c r="N14" s="451">
        <f>K14/H14</f>
        <v>0.13653523265507797</v>
      </c>
      <c r="O14" s="451">
        <f>E14/B14</f>
        <v>0.13406016355372943</v>
      </c>
      <c r="P14" s="62"/>
      <c r="Q14" s="62"/>
      <c r="R14" s="62"/>
      <c r="S14" s="62"/>
      <c r="T14" s="62"/>
      <c r="U14" s="62"/>
      <c r="V14" s="62"/>
      <c r="W14" s="62"/>
    </row>
    <row r="15" spans="1:23">
      <c r="A15" s="448" t="s">
        <v>1019</v>
      </c>
      <c r="B15" s="449">
        <v>71335.022402517803</v>
      </c>
      <c r="C15" s="449">
        <v>51242.714785708296</v>
      </c>
      <c r="D15" s="449">
        <v>3368.2127709668498</v>
      </c>
      <c r="E15" s="449">
        <v>9480.9174260839809</v>
      </c>
      <c r="F15" s="449">
        <v>7242.7324153441396</v>
      </c>
      <c r="G15" s="449">
        <v>0.445004414535903</v>
      </c>
      <c r="H15" s="449">
        <v>58885.387456198601</v>
      </c>
      <c r="I15" s="449">
        <v>42389.045748294498</v>
      </c>
      <c r="J15" s="449">
        <v>1961.27823985798</v>
      </c>
      <c r="K15" s="449">
        <v>7859.4041105448396</v>
      </c>
      <c r="L15" s="449">
        <v>6647.9759604211404</v>
      </c>
      <c r="M15" s="449">
        <v>27.683397080024299</v>
      </c>
      <c r="N15" s="451">
        <f>K15/H15</f>
        <v>0.13346951510493144</v>
      </c>
      <c r="O15" s="451">
        <f>E15/B15</f>
        <v>0.13290691033342056</v>
      </c>
      <c r="P15" s="62"/>
      <c r="Q15" s="62"/>
      <c r="R15" s="62"/>
      <c r="S15" s="62"/>
      <c r="T15" s="62"/>
      <c r="U15" s="62"/>
      <c r="V15" s="62"/>
      <c r="W15" s="62"/>
    </row>
    <row r="16" spans="1:23">
      <c r="A16" s="448" t="s">
        <v>1020</v>
      </c>
      <c r="B16" s="449">
        <v>94746.826204685101</v>
      </c>
      <c r="C16" s="449">
        <v>65547.959194006806</v>
      </c>
      <c r="D16" s="449">
        <v>7296.8926764826001</v>
      </c>
      <c r="E16" s="449">
        <v>13848.004851289401</v>
      </c>
      <c r="F16" s="449">
        <v>7937.5390696090999</v>
      </c>
      <c r="G16" s="449">
        <v>116.43041329719701</v>
      </c>
      <c r="H16" s="449">
        <v>78591.152121597202</v>
      </c>
      <c r="I16" s="449">
        <v>56828.433879877302</v>
      </c>
      <c r="J16" s="449">
        <v>2836.6046037177998</v>
      </c>
      <c r="K16" s="449">
        <v>10722.8459020182</v>
      </c>
      <c r="L16" s="449">
        <v>8159.64305100817</v>
      </c>
      <c r="M16" s="449">
        <v>43.624684975971903</v>
      </c>
      <c r="N16" s="451">
        <f>K16/H16</f>
        <v>0.13643833450141665</v>
      </c>
      <c r="O16" s="451">
        <f>E16/B16</f>
        <v>0.14615798128554766</v>
      </c>
      <c r="P16" s="62"/>
      <c r="Q16" s="62"/>
      <c r="R16" s="62"/>
      <c r="S16" s="62"/>
      <c r="T16" s="62"/>
      <c r="U16" s="62"/>
      <c r="V16" s="62"/>
      <c r="W16" s="62"/>
    </row>
    <row r="17" spans="1:23">
      <c r="A17" s="444"/>
      <c r="B17" s="449">
        <v>193730.93263217999</v>
      </c>
      <c r="C17" s="449">
        <v>108891.08066717</v>
      </c>
      <c r="D17" s="449">
        <v>31320.141331880899</v>
      </c>
      <c r="E17" s="449">
        <v>34633.352863398999</v>
      </c>
      <c r="F17" s="449">
        <v>18795.622349130099</v>
      </c>
      <c r="G17" s="449">
        <v>90.735420599746107</v>
      </c>
      <c r="H17" s="449">
        <v>166749.859911026</v>
      </c>
      <c r="I17" s="449">
        <v>107288.273146376</v>
      </c>
      <c r="J17" s="449">
        <v>21107.8443535121</v>
      </c>
      <c r="K17" s="449">
        <v>22849.1545811945</v>
      </c>
      <c r="L17" s="449">
        <v>15374.323321161801</v>
      </c>
      <c r="M17" s="449">
        <v>130.264508781003</v>
      </c>
      <c r="N17" s="451">
        <f>K17/H17</f>
        <v>0.13702652939790352</v>
      </c>
      <c r="O17" s="451">
        <f>E17/B17</f>
        <v>0.17877038216274074</v>
      </c>
      <c r="P17" s="62"/>
      <c r="Q17" s="62"/>
      <c r="R17" s="62"/>
      <c r="S17" s="62"/>
      <c r="T17" s="62"/>
      <c r="U17" s="62"/>
      <c r="V17" s="62"/>
      <c r="W17" s="62"/>
    </row>
    <row r="18" spans="1:23">
      <c r="A18" s="62"/>
      <c r="B18" s="62"/>
      <c r="C18" s="62"/>
      <c r="D18" s="62"/>
      <c r="E18" s="62"/>
      <c r="F18" s="62"/>
      <c r="G18" s="62"/>
      <c r="H18" s="62"/>
      <c r="I18" s="62"/>
      <c r="J18" s="62"/>
      <c r="K18" s="62"/>
      <c r="L18" s="62"/>
      <c r="M18" s="62"/>
      <c r="N18" s="62"/>
      <c r="O18" s="62"/>
      <c r="P18" s="62"/>
      <c r="Q18" s="62"/>
      <c r="R18" s="62"/>
      <c r="S18" s="62"/>
      <c r="T18" s="62"/>
      <c r="U18" s="62"/>
      <c r="V18" s="62"/>
      <c r="W18" s="62"/>
    </row>
    <row r="19" spans="1:23">
      <c r="A19" s="62"/>
      <c r="B19" s="62"/>
      <c r="C19" s="62"/>
      <c r="D19" s="62"/>
      <c r="E19" s="62"/>
      <c r="F19" s="62"/>
      <c r="G19" s="62"/>
      <c r="H19" s="62"/>
      <c r="I19" s="62"/>
      <c r="J19" s="62"/>
      <c r="K19" s="62"/>
      <c r="L19" s="62"/>
      <c r="M19" s="62"/>
      <c r="N19" s="62"/>
      <c r="O19" s="62"/>
      <c r="P19" s="62"/>
      <c r="Q19" s="62"/>
      <c r="R19" s="62"/>
      <c r="S19" s="62"/>
      <c r="T19" s="62"/>
      <c r="U19" s="62"/>
      <c r="V19" s="62"/>
      <c r="W19" s="62"/>
    </row>
    <row r="20" spans="1:23">
      <c r="A20" s="62"/>
      <c r="B20" s="62"/>
      <c r="C20" s="62"/>
      <c r="D20" s="62"/>
      <c r="E20" s="62"/>
      <c r="F20" s="62"/>
      <c r="G20" s="62"/>
      <c r="H20" s="62"/>
      <c r="I20" s="62"/>
      <c r="J20" s="62"/>
      <c r="K20" s="62"/>
      <c r="L20" s="62"/>
      <c r="M20" s="62"/>
      <c r="N20" s="62"/>
      <c r="O20" s="62"/>
      <c r="P20" s="62"/>
      <c r="Q20" s="62"/>
      <c r="R20" s="62"/>
      <c r="S20" s="62"/>
      <c r="T20" s="62"/>
      <c r="U20" s="62"/>
      <c r="V20" s="62"/>
      <c r="W20" s="62"/>
    </row>
  </sheetData>
  <mergeCells count="1">
    <mergeCell ref="H1:I1"/>
  </mergeCells>
  <hyperlinks>
    <hyperlink ref="H1:I1" location="Index!A1" display="Regresar al Índice" xr:uid="{E3BCA63B-6633-4A3B-80A4-2CBB96CF8FCC}"/>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CAC1E-0F1E-403B-8B8E-D189BEC2910F}">
  <sheetPr codeName="Hoja190"/>
  <dimension ref="A1:I24"/>
  <sheetViews>
    <sheetView workbookViewId="0">
      <selection activeCell="B19" sqref="B19"/>
    </sheetView>
  </sheetViews>
  <sheetFormatPr baseColWidth="10" defaultRowHeight="12"/>
  <cols>
    <col min="1" max="1" width="15.28515625" style="421" bestFit="1" customWidth="1"/>
    <col min="2" max="2" width="12.140625" style="421" bestFit="1" customWidth="1"/>
    <col min="3" max="3" width="13.28515625" style="421" bestFit="1" customWidth="1"/>
    <col min="4" max="4" width="12.140625" style="421" bestFit="1" customWidth="1"/>
    <col min="5" max="5" width="13.140625" style="421" bestFit="1" customWidth="1"/>
    <col min="6" max="16384" width="11.42578125" style="421"/>
  </cols>
  <sheetData>
    <row r="1" spans="1:9" ht="15">
      <c r="A1" t="s">
        <v>1755</v>
      </c>
      <c r="H1" s="688" t="s">
        <v>38</v>
      </c>
      <c r="I1" s="688"/>
    </row>
    <row r="2" spans="1:9">
      <c r="A2" s="421" t="s">
        <v>1681</v>
      </c>
    </row>
    <row r="6" spans="1:9">
      <c r="A6" s="421" t="s">
        <v>325</v>
      </c>
      <c r="B6" s="421" t="s">
        <v>1682</v>
      </c>
      <c r="C6" s="421" t="s">
        <v>1683</v>
      </c>
      <c r="D6" s="421" t="s">
        <v>1684</v>
      </c>
      <c r="F6" s="256"/>
      <c r="G6" s="256"/>
      <c r="H6" s="256"/>
      <c r="I6" s="256"/>
    </row>
    <row r="7" spans="1:9">
      <c r="A7" s="421" t="s">
        <v>1685</v>
      </c>
      <c r="B7" s="288">
        <f>B8/$E$8</f>
        <v>0.1601765129839211</v>
      </c>
      <c r="C7" s="288">
        <f>C8/$E$8</f>
        <v>0.57750413485480956</v>
      </c>
      <c r="D7" s="288">
        <v>0.26231935216126934</v>
      </c>
      <c r="E7" s="288">
        <v>1</v>
      </c>
      <c r="F7" s="256"/>
      <c r="G7" s="256"/>
      <c r="H7" s="256"/>
      <c r="I7" s="256"/>
    </row>
    <row r="8" spans="1:9">
      <c r="B8" s="438">
        <f>E8-C8-D8</f>
        <v>369368</v>
      </c>
      <c r="C8" s="438">
        <v>1331728</v>
      </c>
      <c r="D8" s="438">
        <v>604910</v>
      </c>
      <c r="E8" s="438">
        <v>2306006</v>
      </c>
      <c r="F8" s="256"/>
      <c r="G8" s="256"/>
      <c r="H8" s="256"/>
      <c r="I8" s="256"/>
    </row>
    <row r="9" spans="1:9">
      <c r="B9" s="256"/>
      <c r="C9" s="443"/>
      <c r="D9" s="256"/>
      <c r="F9" s="256"/>
      <c r="G9" s="256"/>
      <c r="H9" s="256"/>
      <c r="I9" s="256"/>
    </row>
    <row r="10" spans="1:9">
      <c r="F10" s="256"/>
      <c r="G10" s="256"/>
      <c r="H10" s="256"/>
      <c r="I10" s="256"/>
    </row>
    <row r="11" spans="1:9">
      <c r="F11" s="256"/>
      <c r="G11" s="256"/>
      <c r="H11" s="256"/>
      <c r="I11" s="256"/>
    </row>
    <row r="12" spans="1:9">
      <c r="F12" s="256"/>
      <c r="G12" s="256"/>
      <c r="H12" s="256"/>
      <c r="I12" s="256"/>
    </row>
    <row r="13" spans="1:9">
      <c r="F13" s="256"/>
      <c r="G13" s="256"/>
      <c r="H13" s="256"/>
      <c r="I13" s="256"/>
    </row>
    <row r="14" spans="1:9">
      <c r="F14" s="256"/>
      <c r="G14" s="256"/>
      <c r="H14" s="256"/>
      <c r="I14" s="256"/>
    </row>
    <row r="15" spans="1:9">
      <c r="F15" s="256"/>
      <c r="G15" s="256"/>
      <c r="H15" s="256"/>
      <c r="I15" s="256"/>
    </row>
    <row r="16" spans="1:9">
      <c r="F16" s="256"/>
      <c r="G16" s="256"/>
      <c r="H16" s="256"/>
      <c r="I16" s="256"/>
    </row>
    <row r="17" spans="6:9">
      <c r="F17" s="256"/>
      <c r="G17" s="256"/>
      <c r="H17" s="256"/>
      <c r="I17" s="256"/>
    </row>
    <row r="18" spans="6:9">
      <c r="F18" s="256"/>
      <c r="G18" s="256"/>
      <c r="H18" s="256"/>
      <c r="I18" s="256"/>
    </row>
    <row r="19" spans="6:9">
      <c r="F19" s="256"/>
      <c r="G19" s="256"/>
      <c r="H19" s="256"/>
      <c r="I19" s="256"/>
    </row>
    <row r="20" spans="6:9">
      <c r="F20" s="256"/>
      <c r="G20" s="256"/>
      <c r="H20" s="256"/>
      <c r="I20" s="256"/>
    </row>
    <row r="21" spans="6:9">
      <c r="F21" s="256"/>
      <c r="G21" s="256"/>
      <c r="H21" s="256"/>
      <c r="I21" s="256"/>
    </row>
    <row r="22" spans="6:9">
      <c r="F22" s="256"/>
      <c r="G22" s="256"/>
      <c r="H22" s="256"/>
      <c r="I22" s="256"/>
    </row>
    <row r="23" spans="6:9">
      <c r="F23" s="256"/>
      <c r="G23" s="256"/>
      <c r="H23" s="256"/>
      <c r="I23" s="256"/>
    </row>
    <row r="24" spans="6:9">
      <c r="F24" s="256"/>
      <c r="G24" s="256"/>
      <c r="H24" s="256"/>
      <c r="I24" s="256"/>
    </row>
  </sheetData>
  <mergeCells count="1">
    <mergeCell ref="H1:I1"/>
  </mergeCells>
  <hyperlinks>
    <hyperlink ref="H1:I1" location="Index!A1" display="Regresar al Índice" xr:uid="{7DF08203-F595-42E6-A5E2-55E61EC8F65D}"/>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B548E-CA9F-4220-8D77-2669134744D0}">
  <sheetPr codeName="Hoja191"/>
  <dimension ref="A1:M40"/>
  <sheetViews>
    <sheetView zoomScale="85" zoomScaleNormal="85" workbookViewId="0">
      <selection activeCell="A2" sqref="A2"/>
    </sheetView>
  </sheetViews>
  <sheetFormatPr baseColWidth="10" defaultRowHeight="12"/>
  <cols>
    <col min="1" max="1" width="17.140625" style="421" bestFit="1" customWidth="1"/>
    <col min="2" max="2" width="15" style="288" bestFit="1" customWidth="1"/>
    <col min="3" max="12" width="11.42578125" style="421"/>
    <col min="13" max="13" width="11.42578125" style="288"/>
    <col min="14" max="16384" width="11.42578125" style="421"/>
  </cols>
  <sheetData>
    <row r="1" spans="1:13" ht="15">
      <c r="A1" t="s">
        <v>1757</v>
      </c>
      <c r="H1" s="688" t="s">
        <v>38</v>
      </c>
      <c r="I1" s="688"/>
    </row>
    <row r="2" spans="1:13">
      <c r="A2" s="421" t="s">
        <v>1681</v>
      </c>
    </row>
    <row r="7" spans="1:13">
      <c r="A7" s="421" t="s">
        <v>1686</v>
      </c>
      <c r="B7" s="288" t="s">
        <v>1687</v>
      </c>
      <c r="M7" s="421"/>
    </row>
    <row r="8" spans="1:13">
      <c r="A8" s="421" t="s">
        <v>9</v>
      </c>
      <c r="B8" s="288">
        <v>0.51159326191499999</v>
      </c>
      <c r="M8" s="421"/>
    </row>
    <row r="9" spans="1:13">
      <c r="A9" s="421" t="s">
        <v>0</v>
      </c>
      <c r="B9" s="288">
        <v>0.57750413485499996</v>
      </c>
      <c r="M9" s="421"/>
    </row>
    <row r="10" spans="1:13">
      <c r="A10" s="421" t="s">
        <v>11</v>
      </c>
      <c r="B10" s="288">
        <v>0.60270564656699999</v>
      </c>
      <c r="M10" s="421"/>
    </row>
    <row r="11" spans="1:13">
      <c r="A11" s="421" t="s">
        <v>5</v>
      </c>
      <c r="B11" s="288">
        <v>0.61597211035199995</v>
      </c>
      <c r="M11" s="421"/>
    </row>
    <row r="12" spans="1:13">
      <c r="A12" s="421" t="s">
        <v>24</v>
      </c>
      <c r="B12" s="288">
        <v>0.62723912934500003</v>
      </c>
      <c r="M12" s="421"/>
    </row>
    <row r="13" spans="1:13">
      <c r="A13" s="421" t="s">
        <v>4</v>
      </c>
      <c r="B13" s="288">
        <v>0.63288769212499996</v>
      </c>
      <c r="M13" s="421"/>
    </row>
    <row r="14" spans="1:13">
      <c r="A14" s="421" t="s">
        <v>13</v>
      </c>
      <c r="B14" s="288">
        <v>0.63528212608199996</v>
      </c>
      <c r="M14" s="421"/>
    </row>
    <row r="15" spans="1:13">
      <c r="A15" s="421" t="s">
        <v>17</v>
      </c>
      <c r="B15" s="288">
        <v>0.65340201130599995</v>
      </c>
      <c r="M15" s="421"/>
    </row>
    <row r="16" spans="1:13">
      <c r="A16" s="421" t="s">
        <v>29</v>
      </c>
      <c r="B16" s="288">
        <v>0.67614209629300004</v>
      </c>
      <c r="M16" s="421"/>
    </row>
    <row r="17" spans="1:13">
      <c r="A17" s="421" t="s">
        <v>1</v>
      </c>
      <c r="B17" s="288">
        <v>0.67770732444800008</v>
      </c>
      <c r="M17" s="421"/>
    </row>
    <row r="18" spans="1:13">
      <c r="A18" s="421" t="s">
        <v>3</v>
      </c>
      <c r="B18" s="288">
        <v>0.683517511578</v>
      </c>
      <c r="M18" s="421"/>
    </row>
    <row r="19" spans="1:13">
      <c r="A19" s="421" t="s">
        <v>22</v>
      </c>
      <c r="B19" s="288">
        <v>0.6874053927449999</v>
      </c>
      <c r="M19" s="421"/>
    </row>
    <row r="20" spans="1:13">
      <c r="A20" s="421" t="s">
        <v>10</v>
      </c>
      <c r="B20" s="288">
        <v>0.69032803308099999</v>
      </c>
      <c r="M20" s="421"/>
    </row>
    <row r="21" spans="1:13">
      <c r="A21" s="421" t="s">
        <v>19</v>
      </c>
      <c r="B21" s="288">
        <v>0.69094343816000003</v>
      </c>
      <c r="M21" s="421"/>
    </row>
    <row r="22" spans="1:13">
      <c r="A22" s="421" t="s">
        <v>18</v>
      </c>
      <c r="B22" s="288">
        <v>0.69410838272399999</v>
      </c>
      <c r="M22" s="421"/>
    </row>
    <row r="23" spans="1:13">
      <c r="A23" s="421" t="s">
        <v>31</v>
      </c>
      <c r="B23" s="288">
        <v>0.70336329561499999</v>
      </c>
      <c r="M23" s="421"/>
    </row>
    <row r="24" spans="1:13">
      <c r="A24" s="421" t="s">
        <v>14</v>
      </c>
      <c r="B24" s="288">
        <v>0.70654717623500007</v>
      </c>
      <c r="M24" s="421"/>
    </row>
    <row r="25" spans="1:13">
      <c r="A25" s="421" t="s">
        <v>8</v>
      </c>
      <c r="B25" s="288">
        <v>0.7085745957170001</v>
      </c>
      <c r="M25" s="421"/>
    </row>
    <row r="26" spans="1:13">
      <c r="A26" s="421" t="s">
        <v>20</v>
      </c>
      <c r="B26" s="288">
        <v>0.70905764062599996</v>
      </c>
      <c r="M26" s="421"/>
    </row>
    <row r="27" spans="1:13">
      <c r="A27" s="421" t="s">
        <v>27</v>
      </c>
      <c r="B27" s="288">
        <v>0.710658601783</v>
      </c>
      <c r="M27" s="421"/>
    </row>
    <row r="28" spans="1:13">
      <c r="A28" s="421" t="s">
        <v>33</v>
      </c>
      <c r="B28" s="288">
        <v>0.71676125698399995</v>
      </c>
      <c r="M28" s="421"/>
    </row>
    <row r="29" spans="1:13">
      <c r="A29" s="421" t="s">
        <v>23</v>
      </c>
      <c r="B29" s="288">
        <v>0.73070939404099999</v>
      </c>
      <c r="M29" s="421"/>
    </row>
    <row r="30" spans="1:13">
      <c r="A30" s="421" t="s">
        <v>25</v>
      </c>
      <c r="B30" s="288">
        <v>0.73588244196000008</v>
      </c>
      <c r="M30" s="421"/>
    </row>
    <row r="31" spans="1:13">
      <c r="A31" s="421" t="s">
        <v>15</v>
      </c>
      <c r="B31" s="288">
        <v>0.73590448173400003</v>
      </c>
      <c r="M31" s="421"/>
    </row>
    <row r="32" spans="1:13">
      <c r="A32" s="421" t="s">
        <v>30</v>
      </c>
      <c r="B32" s="288">
        <v>0.74065997575099995</v>
      </c>
      <c r="M32" s="421"/>
    </row>
    <row r="33" spans="1:13">
      <c r="A33" s="421" t="s">
        <v>12</v>
      </c>
      <c r="B33" s="288">
        <v>0.74752358396199992</v>
      </c>
      <c r="M33" s="421"/>
    </row>
    <row r="34" spans="1:13">
      <c r="A34" s="421" t="s">
        <v>7</v>
      </c>
      <c r="B34" s="288">
        <v>0.75699574555500004</v>
      </c>
      <c r="M34" s="421"/>
    </row>
    <row r="35" spans="1:13">
      <c r="A35" s="421" t="s">
        <v>28</v>
      </c>
      <c r="B35" s="288">
        <v>0.759345640313</v>
      </c>
      <c r="M35" s="421"/>
    </row>
    <row r="36" spans="1:13">
      <c r="A36" s="421" t="s">
        <v>26</v>
      </c>
      <c r="B36" s="288">
        <v>0.76368128932500001</v>
      </c>
      <c r="M36" s="421"/>
    </row>
    <row r="37" spans="1:13">
      <c r="A37" s="421" t="s">
        <v>6</v>
      </c>
      <c r="B37" s="288">
        <v>0.76496469985199989</v>
      </c>
      <c r="M37" s="421"/>
    </row>
    <row r="38" spans="1:13">
      <c r="A38" s="421" t="s">
        <v>32</v>
      </c>
      <c r="B38" s="288">
        <v>0.76531504565600006</v>
      </c>
      <c r="M38" s="421"/>
    </row>
    <row r="39" spans="1:13">
      <c r="A39" s="421" t="s">
        <v>16</v>
      </c>
      <c r="B39" s="288">
        <v>0.77448924458299995</v>
      </c>
      <c r="M39" s="421"/>
    </row>
    <row r="40" spans="1:13">
      <c r="A40" s="421" t="s">
        <v>21</v>
      </c>
      <c r="B40" s="288">
        <v>0.80534000983599996</v>
      </c>
      <c r="M40" s="421"/>
    </row>
  </sheetData>
  <mergeCells count="1">
    <mergeCell ref="H1:I1"/>
  </mergeCells>
  <hyperlinks>
    <hyperlink ref="H1:I1" location="Index!A1" display="Regresar al Índice" xr:uid="{C1268012-89AE-4A9D-A9A5-EA716556E088}"/>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F631F-9197-4A2D-954F-7EAF1ACFB41E}">
  <sheetPr codeName="Hoja199"/>
  <dimension ref="A1:J40"/>
  <sheetViews>
    <sheetView workbookViewId="0">
      <selection activeCell="A2" sqref="A2"/>
    </sheetView>
  </sheetViews>
  <sheetFormatPr baseColWidth="10" defaultRowHeight="12"/>
  <cols>
    <col min="1" max="16384" width="11.42578125" style="60"/>
  </cols>
  <sheetData>
    <row r="1" spans="1:10" ht="15">
      <c r="A1" t="s">
        <v>1759</v>
      </c>
      <c r="H1" s="686" t="s">
        <v>38</v>
      </c>
      <c r="I1" s="686"/>
    </row>
    <row r="2" spans="1:10">
      <c r="A2" s="421" t="s">
        <v>1681</v>
      </c>
    </row>
    <row r="6" spans="1:10">
      <c r="A6" s="421" t="s">
        <v>1686</v>
      </c>
      <c r="B6" s="288" t="s">
        <v>1684</v>
      </c>
      <c r="C6" s="421"/>
      <c r="D6" s="421"/>
      <c r="E6" s="421"/>
      <c r="F6" s="421"/>
      <c r="G6" s="421"/>
      <c r="H6" s="421"/>
      <c r="I6" s="421"/>
      <c r="J6" s="421"/>
    </row>
    <row r="7" spans="1:10">
      <c r="A7" s="421" t="s">
        <v>9</v>
      </c>
      <c r="B7" s="288">
        <v>0.2689520585365423</v>
      </c>
      <c r="C7" s="421"/>
      <c r="D7" s="421"/>
      <c r="E7" s="421"/>
      <c r="F7" s="421"/>
      <c r="G7" s="421"/>
      <c r="H7" s="421"/>
      <c r="I7" s="421"/>
      <c r="J7" s="421"/>
    </row>
    <row r="8" spans="1:10">
      <c r="A8" s="421" t="s">
        <v>0</v>
      </c>
      <c r="B8" s="288">
        <v>0.26231935216126934</v>
      </c>
      <c r="C8" s="421"/>
      <c r="D8" s="421"/>
      <c r="E8" s="421"/>
      <c r="F8" s="421"/>
      <c r="G8" s="421"/>
      <c r="H8" s="421"/>
      <c r="I8" s="421"/>
      <c r="J8" s="421"/>
    </row>
    <row r="9" spans="1:10">
      <c r="A9" s="421" t="s">
        <v>24</v>
      </c>
      <c r="B9" s="288">
        <v>0.26141320307408017</v>
      </c>
      <c r="C9" s="421"/>
      <c r="D9" s="421"/>
      <c r="E9" s="421"/>
      <c r="F9" s="421"/>
      <c r="G9" s="421"/>
      <c r="H9" s="421"/>
      <c r="I9" s="421"/>
      <c r="J9" s="421"/>
    </row>
    <row r="10" spans="1:10">
      <c r="A10" s="421" t="s">
        <v>11</v>
      </c>
      <c r="B10" s="288">
        <v>0.25383408853258976</v>
      </c>
      <c r="C10" s="421"/>
      <c r="D10" s="421"/>
      <c r="E10" s="421"/>
      <c r="F10" s="421"/>
      <c r="G10" s="421"/>
      <c r="H10" s="421"/>
      <c r="I10" s="421"/>
      <c r="J10" s="421"/>
    </row>
    <row r="11" spans="1:10">
      <c r="A11" s="421" t="s">
        <v>5</v>
      </c>
      <c r="B11" s="288">
        <v>0.24011863013585463</v>
      </c>
      <c r="C11" s="421"/>
      <c r="D11" s="421"/>
      <c r="E11" s="421"/>
      <c r="F11" s="421"/>
      <c r="G11" s="421"/>
      <c r="H11" s="421"/>
      <c r="I11" s="421"/>
      <c r="J11" s="421"/>
    </row>
    <row r="12" spans="1:10">
      <c r="A12" s="421" t="s">
        <v>4</v>
      </c>
      <c r="B12" s="288">
        <v>0.22373332121813644</v>
      </c>
      <c r="C12" s="421"/>
      <c r="D12" s="421"/>
      <c r="E12" s="421"/>
      <c r="F12" s="421"/>
      <c r="G12" s="421"/>
      <c r="H12" s="421"/>
      <c r="I12" s="421"/>
      <c r="J12" s="421"/>
    </row>
    <row r="13" spans="1:10">
      <c r="A13" s="421" t="s">
        <v>3</v>
      </c>
      <c r="B13" s="288">
        <v>0.20172686486933511</v>
      </c>
      <c r="C13" s="421"/>
      <c r="D13" s="421"/>
      <c r="E13" s="421"/>
      <c r="F13" s="421"/>
      <c r="G13" s="421"/>
      <c r="H13" s="421"/>
      <c r="I13" s="421"/>
      <c r="J13" s="421"/>
    </row>
    <row r="14" spans="1:10">
      <c r="A14" s="421" t="s">
        <v>19</v>
      </c>
      <c r="B14" s="288">
        <v>0.19296588509834425</v>
      </c>
      <c r="C14" s="421"/>
      <c r="D14" s="421"/>
      <c r="E14" s="421"/>
      <c r="F14" s="421"/>
      <c r="G14" s="421"/>
      <c r="H14" s="421"/>
      <c r="I14" s="421"/>
      <c r="J14" s="421"/>
    </row>
    <row r="15" spans="1:10">
      <c r="A15" s="421" t="s">
        <v>20</v>
      </c>
      <c r="B15" s="288">
        <v>0.18150793149213171</v>
      </c>
      <c r="C15" s="421"/>
      <c r="D15" s="421"/>
      <c r="E15" s="421"/>
      <c r="F15" s="421"/>
      <c r="G15" s="421"/>
      <c r="H15" s="421"/>
      <c r="I15" s="421"/>
      <c r="J15" s="421"/>
    </row>
    <row r="16" spans="1:10">
      <c r="A16" s="421" t="s">
        <v>29</v>
      </c>
      <c r="B16" s="288">
        <v>0.17753296180250089</v>
      </c>
      <c r="C16" s="421"/>
      <c r="D16" s="421"/>
      <c r="E16" s="421"/>
      <c r="F16" s="421"/>
      <c r="G16" s="421"/>
      <c r="H16" s="421"/>
      <c r="I16" s="421"/>
      <c r="J16" s="421"/>
    </row>
    <row r="17" spans="1:10">
      <c r="A17" s="421" t="s">
        <v>17</v>
      </c>
      <c r="B17" s="288">
        <v>0.16986160442046561</v>
      </c>
      <c r="C17" s="421"/>
      <c r="D17" s="421"/>
      <c r="E17" s="421"/>
      <c r="F17" s="421"/>
      <c r="G17" s="421"/>
      <c r="H17" s="421"/>
      <c r="I17" s="421"/>
      <c r="J17" s="421"/>
    </row>
    <row r="18" spans="1:10">
      <c r="A18" s="421" t="s">
        <v>8</v>
      </c>
      <c r="B18" s="288">
        <v>0.16425251054432996</v>
      </c>
      <c r="C18" s="421"/>
      <c r="D18" s="421"/>
      <c r="E18" s="421"/>
      <c r="F18" s="421"/>
      <c r="G18" s="421"/>
      <c r="H18" s="421"/>
      <c r="I18" s="421"/>
      <c r="J18" s="421"/>
    </row>
    <row r="19" spans="1:10">
      <c r="A19" s="421" t="s">
        <v>1</v>
      </c>
      <c r="B19" s="288">
        <v>0.16399438414111764</v>
      </c>
      <c r="C19" s="421"/>
      <c r="D19" s="421"/>
      <c r="E19" s="421"/>
      <c r="F19" s="421"/>
      <c r="G19" s="421"/>
      <c r="H19" s="421"/>
      <c r="I19" s="421"/>
      <c r="J19" s="421"/>
    </row>
    <row r="20" spans="1:10">
      <c r="A20" s="421" t="s">
        <v>13</v>
      </c>
      <c r="B20" s="288">
        <v>0.16262434008996093</v>
      </c>
      <c r="C20" s="421"/>
      <c r="D20" s="421"/>
      <c r="E20" s="421"/>
      <c r="F20" s="421"/>
      <c r="G20" s="421"/>
      <c r="H20" s="421"/>
      <c r="I20" s="421"/>
      <c r="J20" s="421"/>
    </row>
    <row r="21" spans="1:10">
      <c r="A21" s="421" t="s">
        <v>23</v>
      </c>
      <c r="B21" s="288">
        <v>0.15817345308115</v>
      </c>
      <c r="C21" s="421"/>
      <c r="D21" s="421"/>
      <c r="E21" s="421"/>
      <c r="F21" s="421"/>
      <c r="G21" s="421"/>
      <c r="H21" s="421"/>
      <c r="I21" s="421"/>
      <c r="J21" s="421"/>
    </row>
    <row r="22" spans="1:10">
      <c r="A22" s="421" t="s">
        <v>14</v>
      </c>
      <c r="B22" s="288">
        <v>0.1560453416384017</v>
      </c>
      <c r="C22" s="421"/>
      <c r="D22" s="421"/>
      <c r="E22" s="421"/>
      <c r="F22" s="421"/>
      <c r="G22" s="421"/>
      <c r="H22" s="421"/>
      <c r="I22" s="421"/>
      <c r="J22" s="421"/>
    </row>
    <row r="23" spans="1:10">
      <c r="A23" s="421" t="s">
        <v>18</v>
      </c>
      <c r="B23" s="288">
        <v>0.1554868688760882</v>
      </c>
      <c r="C23" s="421"/>
      <c r="D23" s="421"/>
      <c r="E23" s="421"/>
      <c r="F23" s="421"/>
      <c r="G23" s="421"/>
      <c r="H23" s="421"/>
      <c r="I23" s="421"/>
      <c r="J23" s="421"/>
    </row>
    <row r="24" spans="1:10">
      <c r="A24" s="421" t="s">
        <v>10</v>
      </c>
      <c r="B24" s="288">
        <v>0.14778589806392961</v>
      </c>
      <c r="C24" s="421"/>
      <c r="D24" s="421"/>
      <c r="E24" s="421"/>
      <c r="F24" s="421"/>
      <c r="G24" s="421"/>
      <c r="H24" s="421"/>
      <c r="I24" s="421"/>
      <c r="J24" s="421"/>
    </row>
    <row r="25" spans="1:10">
      <c r="A25" s="421" t="s">
        <v>27</v>
      </c>
      <c r="B25" s="288">
        <v>0.14471175338241599</v>
      </c>
      <c r="C25" s="421"/>
      <c r="D25" s="421"/>
      <c r="E25" s="421"/>
      <c r="F25" s="421"/>
      <c r="G25" s="421"/>
      <c r="H25" s="421"/>
      <c r="I25" s="421"/>
      <c r="J25" s="421"/>
    </row>
    <row r="26" spans="1:10">
      <c r="A26" s="421" t="s">
        <v>25</v>
      </c>
      <c r="B26" s="288">
        <v>0.14058512571575654</v>
      </c>
      <c r="C26" s="421"/>
      <c r="D26" s="421"/>
      <c r="E26" s="421"/>
      <c r="F26" s="421"/>
      <c r="G26" s="421"/>
      <c r="H26" s="421"/>
      <c r="I26" s="421"/>
      <c r="J26" s="421"/>
    </row>
    <row r="27" spans="1:10">
      <c r="A27" s="421" t="s">
        <v>22</v>
      </c>
      <c r="B27" s="288">
        <v>0.13971401370151942</v>
      </c>
      <c r="C27" s="421"/>
      <c r="D27" s="421"/>
      <c r="E27" s="421"/>
      <c r="F27" s="421"/>
      <c r="G27" s="421"/>
      <c r="H27" s="421"/>
      <c r="I27" s="421"/>
      <c r="J27" s="421"/>
    </row>
    <row r="28" spans="1:10">
      <c r="A28" s="421" t="s">
        <v>7</v>
      </c>
      <c r="B28" s="288">
        <v>0.13888335877970762</v>
      </c>
      <c r="C28" s="421"/>
      <c r="D28" s="421"/>
      <c r="E28" s="421"/>
      <c r="F28" s="421"/>
      <c r="G28" s="421"/>
      <c r="H28" s="421"/>
      <c r="I28" s="421"/>
      <c r="J28" s="421"/>
    </row>
    <row r="29" spans="1:10">
      <c r="A29" s="421" t="s">
        <v>33</v>
      </c>
      <c r="B29" s="288">
        <v>0.11866925777885741</v>
      </c>
      <c r="C29" s="421"/>
      <c r="D29" s="421"/>
      <c r="E29" s="421"/>
      <c r="F29" s="421"/>
      <c r="G29" s="421"/>
      <c r="H29" s="421"/>
      <c r="I29" s="421"/>
      <c r="J29" s="421"/>
    </row>
    <row r="30" spans="1:10">
      <c r="A30" s="421" t="s">
        <v>32</v>
      </c>
      <c r="B30" s="288">
        <v>0.11083241768650778</v>
      </c>
      <c r="C30" s="421"/>
      <c r="D30" s="421"/>
      <c r="E30" s="421"/>
      <c r="F30" s="421"/>
      <c r="G30" s="421"/>
      <c r="H30" s="421"/>
      <c r="I30" s="421"/>
      <c r="J30" s="421"/>
    </row>
    <row r="31" spans="1:10">
      <c r="A31" s="421" t="s">
        <v>12</v>
      </c>
      <c r="B31" s="288">
        <v>0.10897630801974732</v>
      </c>
      <c r="C31" s="421"/>
      <c r="D31" s="421"/>
      <c r="E31" s="421"/>
      <c r="F31" s="421"/>
      <c r="G31" s="421"/>
      <c r="H31" s="421"/>
      <c r="I31" s="421"/>
      <c r="J31" s="421"/>
    </row>
    <row r="32" spans="1:10">
      <c r="A32" s="421" t="s">
        <v>31</v>
      </c>
      <c r="B32" s="288">
        <v>0.10611318222361608</v>
      </c>
      <c r="C32" s="421"/>
      <c r="D32" s="421"/>
      <c r="E32" s="421"/>
      <c r="F32" s="421"/>
      <c r="G32" s="421"/>
      <c r="H32" s="421"/>
      <c r="I32" s="421"/>
      <c r="J32" s="421"/>
    </row>
    <row r="33" spans="1:10">
      <c r="A33" s="421" t="s">
        <v>26</v>
      </c>
      <c r="B33" s="288">
        <v>0.10163425621697675</v>
      </c>
      <c r="C33" s="421"/>
      <c r="D33" s="421"/>
      <c r="E33" s="421"/>
      <c r="F33" s="421"/>
      <c r="G33" s="421"/>
      <c r="H33" s="421"/>
      <c r="I33" s="421"/>
      <c r="J33" s="421"/>
    </row>
    <row r="34" spans="1:10">
      <c r="A34" s="421" t="s">
        <v>16</v>
      </c>
      <c r="B34" s="288">
        <v>9.9190470022184174E-2</v>
      </c>
      <c r="C34" s="421"/>
      <c r="D34" s="421"/>
      <c r="E34" s="421"/>
      <c r="F34" s="421"/>
      <c r="G34" s="421"/>
      <c r="H34" s="421"/>
      <c r="I34" s="421"/>
      <c r="J34" s="421"/>
    </row>
    <row r="35" spans="1:10">
      <c r="A35" s="421" t="s">
        <v>30</v>
      </c>
      <c r="B35" s="288">
        <v>9.8987425486849037E-2</v>
      </c>
      <c r="C35" s="421"/>
      <c r="D35" s="421"/>
      <c r="E35" s="421"/>
      <c r="F35" s="421"/>
      <c r="G35" s="421"/>
      <c r="H35" s="421"/>
      <c r="I35" s="421"/>
      <c r="J35" s="421"/>
    </row>
    <row r="36" spans="1:10">
      <c r="A36" s="421" t="s">
        <v>6</v>
      </c>
      <c r="B36" s="288">
        <v>9.5248266059819967E-2</v>
      </c>
      <c r="C36" s="421"/>
      <c r="D36" s="421"/>
      <c r="E36" s="421"/>
      <c r="F36" s="421"/>
      <c r="G36" s="421"/>
      <c r="H36" s="421"/>
      <c r="I36" s="421"/>
      <c r="J36" s="421"/>
    </row>
    <row r="37" spans="1:10">
      <c r="A37" s="421" t="s">
        <v>15</v>
      </c>
      <c r="B37" s="288">
        <v>9.4882173752294782E-2</v>
      </c>
      <c r="C37" s="421"/>
      <c r="D37" s="421"/>
      <c r="E37" s="421"/>
      <c r="F37" s="421"/>
      <c r="G37" s="421"/>
      <c r="H37" s="421"/>
      <c r="I37" s="421"/>
      <c r="J37" s="421"/>
    </row>
    <row r="38" spans="1:10">
      <c r="A38" s="421" t="s">
        <v>28</v>
      </c>
      <c r="B38" s="288">
        <v>8.8621099480199361E-2</v>
      </c>
      <c r="C38" s="421"/>
      <c r="D38" s="421"/>
      <c r="E38" s="421"/>
      <c r="F38" s="421"/>
      <c r="G38" s="421"/>
      <c r="H38" s="421"/>
      <c r="I38" s="421"/>
      <c r="J38" s="421"/>
    </row>
    <row r="39" spans="1:10">
      <c r="A39" s="421" t="s">
        <v>21</v>
      </c>
      <c r="B39" s="288">
        <v>6.5465194259400006E-2</v>
      </c>
      <c r="C39" s="421"/>
      <c r="D39" s="421"/>
      <c r="E39" s="421"/>
      <c r="F39" s="421"/>
      <c r="G39" s="421"/>
      <c r="H39" s="421"/>
      <c r="I39" s="421"/>
      <c r="J39" s="421"/>
    </row>
    <row r="40" spans="1:10">
      <c r="A40" s="421"/>
      <c r="B40" s="288"/>
      <c r="C40" s="421"/>
      <c r="D40" s="421"/>
      <c r="E40" s="421"/>
      <c r="F40" s="421"/>
      <c r="G40" s="421"/>
      <c r="H40" s="421"/>
      <c r="I40" s="421"/>
      <c r="J40" s="421"/>
    </row>
  </sheetData>
  <mergeCells count="1">
    <mergeCell ref="H1:I1"/>
  </mergeCells>
  <hyperlinks>
    <hyperlink ref="H1:I1" location="Index!A1" display="Regresar al Índice" xr:uid="{2D5D49E3-A841-46FB-B3DB-2F2A6B355841}"/>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55273-B2A0-4518-B278-8ABF5F344916}">
  <sheetPr codeName="Hoja3"/>
  <dimension ref="A1:I13"/>
  <sheetViews>
    <sheetView workbookViewId="0">
      <selection activeCell="B19" sqref="B19"/>
    </sheetView>
  </sheetViews>
  <sheetFormatPr baseColWidth="10" defaultRowHeight="12"/>
  <cols>
    <col min="1" max="1" width="45.85546875" style="350" bestFit="1" customWidth="1"/>
    <col min="2" max="3" width="8.140625" style="350" bestFit="1" customWidth="1"/>
    <col min="4" max="4" width="17.5703125" style="350" bestFit="1" customWidth="1"/>
    <col min="5" max="16384" width="11.42578125" style="350"/>
  </cols>
  <sheetData>
    <row r="1" spans="1:9" ht="15">
      <c r="A1" t="s">
        <v>1740</v>
      </c>
      <c r="H1" s="688" t="s">
        <v>38</v>
      </c>
      <c r="I1" s="688"/>
    </row>
    <row r="5" spans="1:9">
      <c r="A5" s="644" t="s">
        <v>1454</v>
      </c>
      <c r="B5" s="644" t="s">
        <v>1465</v>
      </c>
      <c r="C5" s="644" t="s">
        <v>1466</v>
      </c>
      <c r="D5" s="644" t="s">
        <v>1467</v>
      </c>
    </row>
    <row r="6" spans="1:9" ht="12.75" thickBot="1">
      <c r="A6" s="622" t="s">
        <v>1458</v>
      </c>
      <c r="B6" s="623">
        <v>3879.91</v>
      </c>
      <c r="C6" s="623">
        <v>3957.12</v>
      </c>
      <c r="D6" s="624">
        <v>1.9900000000000001E-2</v>
      </c>
    </row>
    <row r="7" spans="1:9">
      <c r="A7" s="625" t="s">
        <v>1459</v>
      </c>
      <c r="B7" s="626">
        <v>3735.6</v>
      </c>
      <c r="C7" s="626">
        <v>3824.7</v>
      </c>
      <c r="D7" s="627">
        <v>2.3900000000000001E-2</v>
      </c>
    </row>
    <row r="8" spans="1:9">
      <c r="A8" s="625" t="s">
        <v>1460</v>
      </c>
      <c r="B8" s="628">
        <v>2712.73</v>
      </c>
      <c r="C8" s="628">
        <v>2734.9830000000002</v>
      </c>
      <c r="D8" s="629">
        <v>8.2000000000000007E-3</v>
      </c>
    </row>
    <row r="9" spans="1:9">
      <c r="A9" s="625" t="s">
        <v>1461</v>
      </c>
      <c r="B9" s="630">
        <v>250.196</v>
      </c>
      <c r="C9" s="630">
        <v>242.40899999999999</v>
      </c>
      <c r="D9" s="627">
        <v>-3.1099999999999999E-2</v>
      </c>
    </row>
    <row r="10" spans="1:9">
      <c r="A10" s="625" t="s">
        <v>1462</v>
      </c>
      <c r="B10" s="631">
        <v>698.59100000000001</v>
      </c>
      <c r="C10" s="631">
        <v>758.31399999999996</v>
      </c>
      <c r="D10" s="629">
        <v>8.5500000000000007E-2</v>
      </c>
    </row>
    <row r="11" spans="1:9" ht="12.75" thickBot="1">
      <c r="A11" s="622" t="s">
        <v>1463</v>
      </c>
      <c r="B11" s="632">
        <v>74.078999999999994</v>
      </c>
      <c r="C11" s="632">
        <v>88.994</v>
      </c>
      <c r="D11" s="633">
        <v>0.20130000000000001</v>
      </c>
    </row>
    <row r="12" spans="1:9">
      <c r="A12" s="625" t="s">
        <v>1464</v>
      </c>
      <c r="B12" s="631">
        <v>144.31</v>
      </c>
      <c r="C12" s="631">
        <v>132.41900000000001</v>
      </c>
      <c r="D12" s="629">
        <v>-8.2400000000000001E-2</v>
      </c>
    </row>
    <row r="13" spans="1:9" ht="12.75" thickBot="1">
      <c r="A13" s="622" t="s">
        <v>1468</v>
      </c>
      <c r="B13" s="624">
        <v>3.7199999999999997E-2</v>
      </c>
      <c r="C13" s="624">
        <v>3.3500000000000002E-2</v>
      </c>
      <c r="D13" s="645">
        <v>-0.37</v>
      </c>
    </row>
  </sheetData>
  <mergeCells count="1">
    <mergeCell ref="H1:I1"/>
  </mergeCells>
  <hyperlinks>
    <hyperlink ref="H1:I1" location="Index!A1" display="Regresar al Índice" xr:uid="{F5ECDC89-BEA4-488F-8E40-040109554487}"/>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FA4FD-80D2-451C-8F2F-A5B904A94E04}">
  <sheetPr codeName="Hoja192"/>
  <dimension ref="A1:I37"/>
  <sheetViews>
    <sheetView workbookViewId="0">
      <selection activeCell="B19" sqref="B19"/>
    </sheetView>
  </sheetViews>
  <sheetFormatPr baseColWidth="10" defaultRowHeight="12"/>
  <cols>
    <col min="1" max="16384" width="11.42578125" style="421"/>
  </cols>
  <sheetData>
    <row r="1" spans="1:9" ht="15">
      <c r="A1" t="s">
        <v>1761</v>
      </c>
      <c r="H1" s="688" t="s">
        <v>38</v>
      </c>
      <c r="I1" s="688"/>
    </row>
    <row r="2" spans="1:9">
      <c r="A2" s="421" t="s">
        <v>1681</v>
      </c>
    </row>
    <row r="4" spans="1:9">
      <c r="A4" s="421" t="s">
        <v>841</v>
      </c>
      <c r="B4" s="438" t="s">
        <v>1688</v>
      </c>
    </row>
    <row r="5" spans="1:9">
      <c r="A5" s="421" t="s">
        <v>9</v>
      </c>
      <c r="B5" s="442">
        <v>5525.236328125</v>
      </c>
    </row>
    <row r="6" spans="1:9">
      <c r="A6" s="421" t="s">
        <v>23</v>
      </c>
      <c r="B6" s="442">
        <v>3922.609619140625</v>
      </c>
    </row>
    <row r="7" spans="1:9">
      <c r="A7" s="421" t="s">
        <v>5</v>
      </c>
      <c r="B7" s="442">
        <v>3430.244140625</v>
      </c>
    </row>
    <row r="8" spans="1:9">
      <c r="A8" s="421" t="s">
        <v>4</v>
      </c>
      <c r="B8" s="442">
        <v>3352.755859375</v>
      </c>
    </row>
    <row r="9" spans="1:9">
      <c r="A9" s="421" t="s">
        <v>24</v>
      </c>
      <c r="B9" s="442">
        <v>2966.27490234375</v>
      </c>
    </row>
    <row r="10" spans="1:9">
      <c r="A10" s="421" t="s">
        <v>20</v>
      </c>
      <c r="B10" s="442">
        <v>2893.44189453125</v>
      </c>
    </row>
    <row r="11" spans="1:9">
      <c r="A11" s="421" t="s">
        <v>0</v>
      </c>
      <c r="B11" s="442">
        <v>2850.838623046875</v>
      </c>
    </row>
    <row r="12" spans="1:9">
      <c r="A12" s="421" t="s">
        <v>1</v>
      </c>
      <c r="B12" s="438">
        <v>2791.2539999999999</v>
      </c>
    </row>
    <row r="13" spans="1:9">
      <c r="A13" s="421" t="s">
        <v>6</v>
      </c>
      <c r="B13" s="442">
        <v>2669.51220703125</v>
      </c>
    </row>
    <row r="14" spans="1:9">
      <c r="A14" s="421" t="s">
        <v>32</v>
      </c>
      <c r="B14" s="442">
        <v>2629.755126953125</v>
      </c>
    </row>
    <row r="15" spans="1:9">
      <c r="A15" s="421" t="s">
        <v>27</v>
      </c>
      <c r="B15" s="442">
        <v>2619.5771484375</v>
      </c>
    </row>
    <row r="16" spans="1:9">
      <c r="A16" s="421" t="s">
        <v>25</v>
      </c>
      <c r="B16" s="442">
        <v>2460.1083984375</v>
      </c>
    </row>
    <row r="17" spans="1:2">
      <c r="A17" s="421" t="s">
        <v>3</v>
      </c>
      <c r="B17" s="442">
        <v>2456.30712890625</v>
      </c>
    </row>
    <row r="18" spans="1:2">
      <c r="A18" s="421" t="s">
        <v>13</v>
      </c>
      <c r="B18" s="442">
        <v>2420.37841796875</v>
      </c>
    </row>
    <row r="19" spans="1:2">
      <c r="A19" s="421" t="s">
        <v>14</v>
      </c>
      <c r="B19" s="442">
        <v>2383.639892578125</v>
      </c>
    </row>
    <row r="20" spans="1:2">
      <c r="A20" s="421" t="s">
        <v>19</v>
      </c>
      <c r="B20" s="442">
        <v>2382.474853515625</v>
      </c>
    </row>
    <row r="21" spans="1:2">
      <c r="A21" s="421" t="s">
        <v>8</v>
      </c>
      <c r="B21" s="442">
        <v>2325.526123046875</v>
      </c>
    </row>
    <row r="22" spans="1:2">
      <c r="A22" s="421" t="s">
        <v>26</v>
      </c>
      <c r="B22" s="442">
        <v>2319.51904296875</v>
      </c>
    </row>
    <row r="23" spans="1:2">
      <c r="A23" s="421" t="s">
        <v>18</v>
      </c>
      <c r="B23" s="442">
        <v>2273.153076171875</v>
      </c>
    </row>
    <row r="24" spans="1:2">
      <c r="A24" s="421" t="s">
        <v>22</v>
      </c>
      <c r="B24" s="442">
        <v>2153.882568359375</v>
      </c>
    </row>
    <row r="25" spans="1:2">
      <c r="A25" s="421" t="s">
        <v>31</v>
      </c>
      <c r="B25" s="442">
        <v>2121.041015625</v>
      </c>
    </row>
    <row r="26" spans="1:2">
      <c r="A26" s="421" t="s">
        <v>10</v>
      </c>
      <c r="B26" s="442">
        <v>2074.6640625</v>
      </c>
    </row>
    <row r="27" spans="1:2">
      <c r="A27" s="421" t="s">
        <v>28</v>
      </c>
      <c r="B27" s="442">
        <v>2034.5255126953125</v>
      </c>
    </row>
    <row r="28" spans="1:2">
      <c r="A28" s="421" t="s">
        <v>11</v>
      </c>
      <c r="B28" s="442">
        <v>1996.839599609375</v>
      </c>
    </row>
    <row r="29" spans="1:2">
      <c r="A29" s="421" t="s">
        <v>21</v>
      </c>
      <c r="B29" s="442">
        <v>1854.34375</v>
      </c>
    </row>
    <row r="30" spans="1:2">
      <c r="A30" s="421" t="s">
        <v>29</v>
      </c>
      <c r="B30" s="442">
        <v>1828.4912109375</v>
      </c>
    </row>
    <row r="31" spans="1:2">
      <c r="A31" s="421" t="s">
        <v>17</v>
      </c>
      <c r="B31" s="442">
        <v>1785.802734375</v>
      </c>
    </row>
    <row r="32" spans="1:2">
      <c r="A32" s="421" t="s">
        <v>33</v>
      </c>
      <c r="B32" s="442">
        <v>1783.4281005859375</v>
      </c>
    </row>
    <row r="33" spans="1:2">
      <c r="A33" s="421" t="s">
        <v>12</v>
      </c>
      <c r="B33" s="442">
        <v>1732.957763671875</v>
      </c>
    </row>
    <row r="34" spans="1:2">
      <c r="A34" s="421" t="s">
        <v>30</v>
      </c>
      <c r="B34" s="442">
        <v>1718.5960693359375</v>
      </c>
    </row>
    <row r="35" spans="1:2">
      <c r="A35" s="421" t="s">
        <v>16</v>
      </c>
      <c r="B35" s="442">
        <v>1716.3492431640625</v>
      </c>
    </row>
    <row r="36" spans="1:2">
      <c r="A36" s="421" t="s">
        <v>7</v>
      </c>
      <c r="B36" s="442">
        <v>1597.6126708984375</v>
      </c>
    </row>
    <row r="37" spans="1:2">
      <c r="A37" s="421" t="s">
        <v>15</v>
      </c>
      <c r="B37" s="442">
        <v>1354.53173828125</v>
      </c>
    </row>
  </sheetData>
  <mergeCells count="1">
    <mergeCell ref="H1:I1"/>
  </mergeCells>
  <hyperlinks>
    <hyperlink ref="H1:I1" location="Index!A1" display="Regresar al Índice" xr:uid="{A6E2CAE2-BCB1-43D9-A98D-BE06244065F5}"/>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F5CD5-B17A-4271-B204-A9E20A35DEAC}">
  <sheetPr codeName="Hoja193"/>
  <dimension ref="A1:I39"/>
  <sheetViews>
    <sheetView zoomScale="85" zoomScaleNormal="85" workbookViewId="0">
      <selection activeCell="A2" sqref="A2"/>
    </sheetView>
  </sheetViews>
  <sheetFormatPr baseColWidth="10" defaultRowHeight="12"/>
  <cols>
    <col min="1" max="16384" width="11.42578125" style="421"/>
  </cols>
  <sheetData>
    <row r="1" spans="1:9" ht="15">
      <c r="A1" t="s">
        <v>1763</v>
      </c>
      <c r="H1" s="688" t="s">
        <v>38</v>
      </c>
      <c r="I1" s="688"/>
    </row>
    <row r="2" spans="1:9">
      <c r="A2" s="421" t="s">
        <v>1681</v>
      </c>
    </row>
    <row r="5" spans="1:9">
      <c r="A5" s="421" t="s">
        <v>1689</v>
      </c>
      <c r="B5" s="441"/>
    </row>
    <row r="6" spans="1:9">
      <c r="A6" s="421" t="s">
        <v>841</v>
      </c>
      <c r="B6" s="441" t="s">
        <v>1691</v>
      </c>
    </row>
    <row r="7" spans="1:9">
      <c r="A7" s="421" t="s">
        <v>9</v>
      </c>
      <c r="B7" s="441">
        <v>91.90025</v>
      </c>
    </row>
    <row r="8" spans="1:9">
      <c r="A8" s="421" t="s">
        <v>4</v>
      </c>
      <c r="B8" s="441">
        <v>71.407579999999996</v>
      </c>
    </row>
    <row r="9" spans="1:9">
      <c r="A9" s="421" t="s">
        <v>23</v>
      </c>
      <c r="B9" s="441">
        <v>57.389629999999997</v>
      </c>
    </row>
    <row r="10" spans="1:9">
      <c r="A10" s="421" t="s">
        <v>24</v>
      </c>
      <c r="B10" s="441">
        <v>56.176659999999998</v>
      </c>
    </row>
    <row r="11" spans="1:9">
      <c r="A11" s="421" t="s">
        <v>4</v>
      </c>
      <c r="B11" s="441">
        <v>49.408250000000002</v>
      </c>
    </row>
    <row r="12" spans="1:9">
      <c r="A12" s="421" t="s">
        <v>31</v>
      </c>
      <c r="B12" s="441">
        <v>48.012540000000001</v>
      </c>
    </row>
    <row r="13" spans="1:9">
      <c r="A13" s="421" t="s">
        <v>1</v>
      </c>
      <c r="B13" s="441">
        <v>43.128590000000003</v>
      </c>
    </row>
    <row r="14" spans="1:9">
      <c r="A14" s="421" t="s">
        <v>6</v>
      </c>
      <c r="B14" s="441">
        <v>42.925669999999997</v>
      </c>
    </row>
    <row r="15" spans="1:9">
      <c r="A15" s="421" t="s">
        <v>20</v>
      </c>
      <c r="B15" s="441">
        <v>41.851739999999999</v>
      </c>
    </row>
    <row r="16" spans="1:9">
      <c r="A16" s="421" t="s">
        <v>22</v>
      </c>
      <c r="B16" s="441">
        <v>39.79278</v>
      </c>
    </row>
    <row r="17" spans="1:2">
      <c r="A17" s="421" t="s">
        <v>18</v>
      </c>
      <c r="B17" s="441">
        <v>39.256430000000002</v>
      </c>
    </row>
    <row r="18" spans="1:2">
      <c r="A18" s="421" t="s">
        <v>13</v>
      </c>
      <c r="B18" s="441">
        <v>39.209420000000001</v>
      </c>
    </row>
    <row r="19" spans="1:2">
      <c r="A19" s="421" t="s">
        <v>27</v>
      </c>
      <c r="B19" s="441">
        <v>38.031689999999998</v>
      </c>
    </row>
    <row r="20" spans="1:2">
      <c r="A20" s="421" t="s">
        <v>0</v>
      </c>
      <c r="B20" s="441">
        <v>36.284210000000002</v>
      </c>
    </row>
    <row r="21" spans="1:2">
      <c r="A21" s="421" t="s">
        <v>28</v>
      </c>
      <c r="B21" s="441">
        <v>35.130719999999997</v>
      </c>
    </row>
    <row r="22" spans="1:2">
      <c r="A22" s="421" t="s">
        <v>19</v>
      </c>
      <c r="B22" s="441">
        <v>34.261150000000001</v>
      </c>
    </row>
    <row r="23" spans="1:2">
      <c r="A23" s="421" t="s">
        <v>32</v>
      </c>
      <c r="B23" s="441">
        <v>32.965989999999998</v>
      </c>
    </row>
    <row r="24" spans="1:2">
      <c r="A24" s="421" t="s">
        <v>8</v>
      </c>
      <c r="B24" s="441">
        <v>32.695189999999997</v>
      </c>
    </row>
    <row r="25" spans="1:2">
      <c r="A25" s="421" t="s">
        <v>7</v>
      </c>
      <c r="B25" s="441">
        <v>32.306539999999998</v>
      </c>
    </row>
    <row r="26" spans="1:2">
      <c r="A26" s="421" t="s">
        <v>26</v>
      </c>
      <c r="B26" s="441">
        <v>30.210660000000001</v>
      </c>
    </row>
    <row r="27" spans="1:2">
      <c r="A27" s="421" t="s">
        <v>21</v>
      </c>
      <c r="B27" s="441">
        <v>29.775379999999998</v>
      </c>
    </row>
    <row r="28" spans="1:2">
      <c r="A28" s="421" t="s">
        <v>29</v>
      </c>
      <c r="B28" s="441">
        <v>29.274090000000001</v>
      </c>
    </row>
    <row r="29" spans="1:2">
      <c r="A29" s="421" t="s">
        <v>3</v>
      </c>
      <c r="B29" s="441">
        <v>29.228390000000001</v>
      </c>
    </row>
    <row r="30" spans="1:2">
      <c r="A30" s="421" t="s">
        <v>25</v>
      </c>
      <c r="B30" s="441">
        <v>28.988769999999999</v>
      </c>
    </row>
    <row r="31" spans="1:2">
      <c r="A31" s="421" t="s">
        <v>16</v>
      </c>
      <c r="B31" s="441">
        <v>28.90738</v>
      </c>
    </row>
    <row r="32" spans="1:2">
      <c r="A32" s="421" t="s">
        <v>14</v>
      </c>
      <c r="B32" s="441">
        <v>28.85304</v>
      </c>
    </row>
    <row r="33" spans="1:2">
      <c r="A33" s="421" t="s">
        <v>11</v>
      </c>
      <c r="B33" s="441">
        <v>28.33982</v>
      </c>
    </row>
    <row r="34" spans="1:2">
      <c r="A34" s="421" t="s">
        <v>10</v>
      </c>
      <c r="B34" s="441">
        <v>27.035689999999999</v>
      </c>
    </row>
    <row r="35" spans="1:2">
      <c r="A35" s="421" t="s">
        <v>15</v>
      </c>
      <c r="B35" s="441">
        <v>26.65455</v>
      </c>
    </row>
    <row r="36" spans="1:2">
      <c r="A36" s="421" t="s">
        <v>17</v>
      </c>
      <c r="B36" s="441">
        <v>24.532640000000001</v>
      </c>
    </row>
    <row r="37" spans="1:2">
      <c r="A37" s="421" t="s">
        <v>30</v>
      </c>
      <c r="B37" s="441">
        <v>23.965350000000001</v>
      </c>
    </row>
    <row r="38" spans="1:2">
      <c r="A38" s="421" t="s">
        <v>12</v>
      </c>
      <c r="B38" s="441">
        <v>22.393750000000001</v>
      </c>
    </row>
    <row r="39" spans="1:2">
      <c r="A39" s="421" t="s">
        <v>33</v>
      </c>
      <c r="B39" s="441">
        <v>19.886510000000001</v>
      </c>
    </row>
  </sheetData>
  <mergeCells count="1">
    <mergeCell ref="H1:I1"/>
  </mergeCells>
  <hyperlinks>
    <hyperlink ref="H1:I1" location="Index!A1" display="Regresar al Índice" xr:uid="{9A3403D1-FA1B-4FF9-925E-87A2D962CC7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20C6B-9CDC-4E74-974D-186B4F233554}">
  <sheetPr codeName="Hoja200"/>
  <dimension ref="A1:I41"/>
  <sheetViews>
    <sheetView workbookViewId="0">
      <selection activeCell="A2" sqref="A2"/>
    </sheetView>
  </sheetViews>
  <sheetFormatPr baseColWidth="10" defaultRowHeight="12"/>
  <cols>
    <col min="1" max="16384" width="11.42578125" style="60"/>
  </cols>
  <sheetData>
    <row r="1" spans="1:9" ht="15">
      <c r="A1" t="s">
        <v>1765</v>
      </c>
      <c r="H1" s="686" t="s">
        <v>38</v>
      </c>
      <c r="I1" s="686"/>
    </row>
    <row r="2" spans="1:9">
      <c r="A2" s="421" t="s">
        <v>1681</v>
      </c>
    </row>
    <row r="6" spans="1:9">
      <c r="A6" s="421" t="s">
        <v>1690</v>
      </c>
      <c r="B6" s="441"/>
      <c r="C6" s="421"/>
      <c r="D6" s="421"/>
      <c r="E6" s="421"/>
      <c r="F6" s="421"/>
      <c r="G6" s="421"/>
      <c r="H6" s="421"/>
      <c r="I6" s="421"/>
    </row>
    <row r="7" spans="1:9">
      <c r="A7" s="421" t="s">
        <v>841</v>
      </c>
      <c r="B7" s="441" t="s">
        <v>1691</v>
      </c>
      <c r="C7" s="421"/>
      <c r="D7" s="421"/>
      <c r="E7" s="421"/>
      <c r="F7" s="421"/>
      <c r="G7" s="421"/>
      <c r="H7" s="421"/>
      <c r="I7" s="421"/>
    </row>
    <row r="8" spans="1:9">
      <c r="A8" s="421" t="s">
        <v>4</v>
      </c>
      <c r="B8" s="441">
        <v>59.19585</v>
      </c>
      <c r="C8" s="421"/>
      <c r="D8" s="421"/>
      <c r="E8" s="421"/>
      <c r="F8" s="421"/>
      <c r="G8" s="421"/>
      <c r="H8" s="421"/>
      <c r="I8" s="421"/>
    </row>
    <row r="9" spans="1:9">
      <c r="A9" s="421" t="s">
        <v>24</v>
      </c>
      <c r="B9" s="441">
        <v>63.787990000000001</v>
      </c>
      <c r="C9" s="421"/>
      <c r="D9" s="421"/>
      <c r="E9" s="421"/>
      <c r="F9" s="421"/>
      <c r="G9" s="421"/>
      <c r="H9" s="421"/>
      <c r="I9" s="421"/>
    </row>
    <row r="10" spans="1:9">
      <c r="A10" s="421" t="s">
        <v>9</v>
      </c>
      <c r="B10" s="441">
        <v>64.896339999999995</v>
      </c>
      <c r="C10" s="421"/>
      <c r="D10" s="421"/>
      <c r="E10" s="421"/>
      <c r="F10" s="421"/>
      <c r="G10" s="421"/>
      <c r="H10" s="421"/>
      <c r="I10" s="421"/>
    </row>
    <row r="11" spans="1:9">
      <c r="A11" s="421" t="s">
        <v>22</v>
      </c>
      <c r="B11" s="441">
        <v>68.922730000000001</v>
      </c>
      <c r="C11" s="421"/>
      <c r="D11" s="421"/>
      <c r="E11" s="421"/>
      <c r="F11" s="421"/>
      <c r="G11" s="421"/>
      <c r="H11" s="421"/>
      <c r="I11" s="421"/>
    </row>
    <row r="12" spans="1:9">
      <c r="A12" s="421" t="s">
        <v>7</v>
      </c>
      <c r="B12" s="441">
        <v>70.088930000000005</v>
      </c>
      <c r="C12" s="421"/>
      <c r="D12" s="421"/>
      <c r="E12" s="421"/>
      <c r="F12" s="421"/>
      <c r="G12" s="421"/>
      <c r="H12" s="421"/>
      <c r="I12" s="421"/>
    </row>
    <row r="13" spans="1:9">
      <c r="A13" s="421" t="s">
        <v>15</v>
      </c>
      <c r="B13" s="441">
        <v>72.761560000000003</v>
      </c>
      <c r="C13" s="421"/>
      <c r="D13" s="421"/>
      <c r="E13" s="421"/>
      <c r="F13" s="421"/>
      <c r="G13" s="421"/>
      <c r="H13" s="421"/>
      <c r="I13" s="421"/>
    </row>
    <row r="14" spans="1:9">
      <c r="A14" s="421" t="s">
        <v>29</v>
      </c>
      <c r="B14" s="441">
        <v>72.792450000000002</v>
      </c>
      <c r="C14" s="421"/>
      <c r="D14" s="421"/>
      <c r="E14" s="421"/>
      <c r="F14" s="421"/>
      <c r="G14" s="421"/>
      <c r="H14" s="421"/>
      <c r="I14" s="421"/>
    </row>
    <row r="15" spans="1:9">
      <c r="A15" s="421" t="s">
        <v>31</v>
      </c>
      <c r="B15" s="441">
        <v>73.139290000000003</v>
      </c>
      <c r="C15" s="421"/>
      <c r="D15" s="421"/>
      <c r="E15" s="421"/>
      <c r="F15" s="421"/>
      <c r="G15" s="421"/>
      <c r="H15" s="421"/>
      <c r="I15" s="421"/>
    </row>
    <row r="16" spans="1:9">
      <c r="A16" s="421" t="s">
        <v>27</v>
      </c>
      <c r="B16" s="441">
        <v>76.152699999999996</v>
      </c>
      <c r="C16" s="421"/>
      <c r="D16" s="421"/>
      <c r="E16" s="421"/>
      <c r="F16" s="421"/>
      <c r="G16" s="421"/>
      <c r="H16" s="421"/>
      <c r="I16" s="421"/>
    </row>
    <row r="17" spans="1:9">
      <c r="A17" s="421" t="s">
        <v>4</v>
      </c>
      <c r="B17" s="441">
        <v>77.466449999999995</v>
      </c>
      <c r="C17" s="421"/>
      <c r="D17" s="421"/>
      <c r="E17" s="421"/>
      <c r="F17" s="421"/>
      <c r="G17" s="421"/>
      <c r="H17" s="421"/>
      <c r="I17" s="421"/>
    </row>
    <row r="18" spans="1:9">
      <c r="A18" s="421" t="s">
        <v>1</v>
      </c>
      <c r="B18" s="441">
        <v>81.122990000000001</v>
      </c>
      <c r="C18" s="421"/>
      <c r="D18" s="421"/>
      <c r="E18" s="421"/>
      <c r="F18" s="421"/>
      <c r="G18" s="421"/>
      <c r="H18" s="421"/>
      <c r="I18" s="421"/>
    </row>
    <row r="19" spans="1:9">
      <c r="A19" s="421" t="s">
        <v>18</v>
      </c>
      <c r="B19" s="441">
        <v>81.639740000000003</v>
      </c>
      <c r="C19" s="421"/>
      <c r="D19" s="421"/>
      <c r="E19" s="421"/>
      <c r="F19" s="421"/>
      <c r="G19" s="421"/>
      <c r="H19" s="421"/>
      <c r="I19" s="421"/>
    </row>
    <row r="20" spans="1:9">
      <c r="A20" s="421" t="s">
        <v>16</v>
      </c>
      <c r="B20" s="441">
        <v>82.075559999999996</v>
      </c>
      <c r="C20" s="421"/>
      <c r="D20" s="421"/>
      <c r="E20" s="421"/>
      <c r="F20" s="421"/>
      <c r="G20" s="421"/>
      <c r="H20" s="421"/>
      <c r="I20" s="421"/>
    </row>
    <row r="21" spans="1:9">
      <c r="A21" s="421" t="s">
        <v>20</v>
      </c>
      <c r="B21" s="441">
        <v>82.125600000000006</v>
      </c>
      <c r="C21" s="421"/>
      <c r="D21" s="421"/>
      <c r="E21" s="421"/>
      <c r="F21" s="421"/>
      <c r="G21" s="421"/>
      <c r="H21" s="421"/>
      <c r="I21" s="421"/>
    </row>
    <row r="22" spans="1:9">
      <c r="A22" s="421" t="s">
        <v>13</v>
      </c>
      <c r="B22" s="441">
        <v>83.00949</v>
      </c>
      <c r="C22" s="421"/>
      <c r="D22" s="421"/>
      <c r="E22" s="421"/>
      <c r="F22" s="421"/>
      <c r="G22" s="421"/>
      <c r="H22" s="421"/>
      <c r="I22" s="421"/>
    </row>
    <row r="23" spans="1:9">
      <c r="A23" s="421" t="s">
        <v>21</v>
      </c>
      <c r="B23" s="441">
        <v>83.391670000000005</v>
      </c>
      <c r="C23" s="421"/>
      <c r="D23" s="421"/>
      <c r="E23" s="421"/>
      <c r="F23" s="421"/>
      <c r="G23" s="421"/>
      <c r="H23" s="421"/>
      <c r="I23" s="421"/>
    </row>
    <row r="24" spans="1:9">
      <c r="A24" s="421" t="s">
        <v>28</v>
      </c>
      <c r="B24" s="441">
        <v>83.643510000000006</v>
      </c>
      <c r="C24" s="421"/>
      <c r="D24" s="421"/>
      <c r="E24" s="421"/>
      <c r="F24" s="421"/>
      <c r="G24" s="421"/>
      <c r="H24" s="421"/>
      <c r="I24" s="421"/>
    </row>
    <row r="25" spans="1:9">
      <c r="A25" s="421" t="s">
        <v>0</v>
      </c>
      <c r="B25" s="441">
        <v>84.289230000000003</v>
      </c>
      <c r="C25" s="421"/>
      <c r="D25" s="421"/>
      <c r="E25" s="421"/>
      <c r="F25" s="421"/>
      <c r="G25" s="421"/>
      <c r="H25" s="421"/>
      <c r="I25" s="421"/>
    </row>
    <row r="26" spans="1:9">
      <c r="A26" s="421" t="s">
        <v>19</v>
      </c>
      <c r="B26" s="441">
        <v>85.292990000000003</v>
      </c>
      <c r="C26" s="421"/>
      <c r="D26" s="421"/>
      <c r="E26" s="421"/>
      <c r="F26" s="421"/>
      <c r="G26" s="421"/>
      <c r="H26" s="421"/>
      <c r="I26" s="421"/>
    </row>
    <row r="27" spans="1:9">
      <c r="A27" s="421" t="s">
        <v>8</v>
      </c>
      <c r="B27" s="441">
        <v>86.443820000000002</v>
      </c>
      <c r="C27" s="421"/>
      <c r="D27" s="421"/>
      <c r="E27" s="421"/>
      <c r="F27" s="421"/>
      <c r="G27" s="421"/>
      <c r="H27" s="421"/>
      <c r="I27" s="421"/>
    </row>
    <row r="28" spans="1:9">
      <c r="A28" s="421" t="s">
        <v>26</v>
      </c>
      <c r="B28" s="441">
        <v>86.569680000000005</v>
      </c>
      <c r="C28" s="421"/>
      <c r="D28" s="421"/>
      <c r="E28" s="421"/>
      <c r="F28" s="421"/>
      <c r="G28" s="421"/>
      <c r="H28" s="421"/>
      <c r="I28" s="421"/>
    </row>
    <row r="29" spans="1:9">
      <c r="A29" s="421" t="s">
        <v>6</v>
      </c>
      <c r="B29" s="441">
        <v>89.274630000000002</v>
      </c>
      <c r="C29" s="421"/>
      <c r="D29" s="421"/>
      <c r="E29" s="421"/>
      <c r="F29" s="421"/>
      <c r="G29" s="421"/>
      <c r="H29" s="421"/>
      <c r="I29" s="421"/>
    </row>
    <row r="30" spans="1:9">
      <c r="A30" s="421" t="s">
        <v>30</v>
      </c>
      <c r="B30" s="441">
        <v>90.605239999999995</v>
      </c>
      <c r="C30" s="421"/>
      <c r="D30" s="421"/>
      <c r="E30" s="421"/>
      <c r="F30" s="421"/>
      <c r="G30" s="421"/>
      <c r="H30" s="421"/>
      <c r="I30" s="421"/>
    </row>
    <row r="31" spans="1:9">
      <c r="A31" s="421" t="s">
        <v>23</v>
      </c>
      <c r="B31" s="441">
        <v>92.352620000000002</v>
      </c>
      <c r="C31" s="421"/>
      <c r="D31" s="421"/>
      <c r="E31" s="421"/>
      <c r="F31" s="421"/>
      <c r="G31" s="421"/>
      <c r="H31" s="421"/>
      <c r="I31" s="421"/>
    </row>
    <row r="32" spans="1:9">
      <c r="A32" s="421" t="s">
        <v>11</v>
      </c>
      <c r="B32" s="441">
        <v>93.418809999999993</v>
      </c>
      <c r="C32" s="421"/>
      <c r="D32" s="421"/>
      <c r="E32" s="421"/>
      <c r="F32" s="421"/>
      <c r="G32" s="421"/>
      <c r="H32" s="421"/>
      <c r="I32" s="421"/>
    </row>
    <row r="33" spans="1:9">
      <c r="A33" s="421" t="s">
        <v>32</v>
      </c>
      <c r="B33" s="441">
        <v>94.506609999999995</v>
      </c>
      <c r="C33" s="421"/>
      <c r="D33" s="421"/>
      <c r="E33" s="421"/>
      <c r="F33" s="421"/>
      <c r="G33" s="421"/>
      <c r="H33" s="421"/>
      <c r="I33" s="421"/>
    </row>
    <row r="34" spans="1:9">
      <c r="A34" s="421" t="s">
        <v>25</v>
      </c>
      <c r="B34" s="441">
        <v>96.814070000000001</v>
      </c>
      <c r="C34" s="421"/>
      <c r="D34" s="421"/>
      <c r="E34" s="421"/>
      <c r="F34" s="421"/>
      <c r="G34" s="421"/>
      <c r="H34" s="421"/>
      <c r="I34" s="421"/>
    </row>
    <row r="35" spans="1:9">
      <c r="A35" s="421" t="s">
        <v>12</v>
      </c>
      <c r="B35" s="441">
        <v>98.250559999999993</v>
      </c>
      <c r="C35" s="421"/>
      <c r="D35" s="421"/>
      <c r="E35" s="421"/>
      <c r="F35" s="421"/>
      <c r="G35" s="421"/>
      <c r="H35" s="421"/>
      <c r="I35" s="421"/>
    </row>
    <row r="36" spans="1:9">
      <c r="A36" s="421" t="s">
        <v>14</v>
      </c>
      <c r="B36" s="441">
        <v>98.919600000000003</v>
      </c>
      <c r="C36" s="421"/>
      <c r="D36" s="421"/>
      <c r="E36" s="421"/>
      <c r="F36" s="421"/>
      <c r="G36" s="421"/>
      <c r="H36" s="421"/>
      <c r="I36" s="421"/>
    </row>
    <row r="37" spans="1:9">
      <c r="A37" s="421" t="s">
        <v>17</v>
      </c>
      <c r="B37" s="441">
        <v>101.81529999999999</v>
      </c>
      <c r="C37" s="421"/>
      <c r="D37" s="421"/>
      <c r="E37" s="421"/>
      <c r="F37" s="421"/>
      <c r="G37" s="421"/>
      <c r="H37" s="421"/>
      <c r="I37" s="421"/>
    </row>
    <row r="38" spans="1:9">
      <c r="A38" s="421" t="s">
        <v>10</v>
      </c>
      <c r="B38" s="441">
        <v>102.3783</v>
      </c>
      <c r="C38" s="421"/>
      <c r="D38" s="421"/>
      <c r="E38" s="421"/>
      <c r="F38" s="421"/>
      <c r="G38" s="421"/>
      <c r="H38" s="421"/>
      <c r="I38" s="421"/>
    </row>
    <row r="39" spans="1:9">
      <c r="A39" s="421" t="s">
        <v>3</v>
      </c>
      <c r="B39" s="441">
        <v>106.7718</v>
      </c>
      <c r="C39" s="421"/>
      <c r="D39" s="421"/>
      <c r="E39" s="421"/>
      <c r="F39" s="421"/>
      <c r="G39" s="421"/>
      <c r="H39" s="421"/>
      <c r="I39" s="421"/>
    </row>
    <row r="40" spans="1:9">
      <c r="A40" s="421" t="s">
        <v>33</v>
      </c>
      <c r="B40" s="441">
        <v>120.0001</v>
      </c>
      <c r="C40" s="421"/>
      <c r="D40" s="421"/>
      <c r="E40" s="421"/>
      <c r="F40" s="421"/>
      <c r="G40" s="421"/>
      <c r="H40" s="421"/>
      <c r="I40" s="421"/>
    </row>
    <row r="41" spans="1:9">
      <c r="A41" s="421"/>
      <c r="B41" s="421"/>
      <c r="C41" s="421"/>
      <c r="D41" s="421"/>
      <c r="E41" s="421"/>
      <c r="F41" s="421"/>
      <c r="G41" s="421"/>
      <c r="H41" s="421"/>
      <c r="I41" s="421"/>
    </row>
  </sheetData>
  <mergeCells count="1">
    <mergeCell ref="H1:I1"/>
  </mergeCells>
  <hyperlinks>
    <hyperlink ref="H1:I1" location="Index!A1" display="Regresar al Índice" xr:uid="{EEC0EEFA-DB14-403E-B8E1-16534FE5B44C}"/>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12EB-29D5-44D3-BBA8-B751DDB58FA2}">
  <sheetPr codeName="Hoja194"/>
  <dimension ref="A1:I11"/>
  <sheetViews>
    <sheetView zoomScale="85" zoomScaleNormal="85" workbookViewId="0">
      <selection activeCell="B19" sqref="B19"/>
    </sheetView>
  </sheetViews>
  <sheetFormatPr baseColWidth="10" defaultRowHeight="12"/>
  <cols>
    <col min="1" max="1" width="36" style="421" bestFit="1" customWidth="1"/>
    <col min="2" max="2" width="18.42578125" style="421" bestFit="1" customWidth="1"/>
    <col min="3" max="16384" width="11.42578125" style="421"/>
  </cols>
  <sheetData>
    <row r="1" spans="1:9" ht="15">
      <c r="A1" t="s">
        <v>1767</v>
      </c>
      <c r="H1" s="688" t="s">
        <v>38</v>
      </c>
      <c r="I1" s="688"/>
    </row>
    <row r="2" spans="1:9">
      <c r="A2" s="421" t="s">
        <v>1681</v>
      </c>
    </row>
    <row r="6" spans="1:9">
      <c r="B6" s="421" t="s">
        <v>1692</v>
      </c>
    </row>
    <row r="7" spans="1:9">
      <c r="A7" s="421" t="s">
        <v>1693</v>
      </c>
      <c r="B7" s="421" t="s">
        <v>707</v>
      </c>
    </row>
    <row r="8" spans="1:9">
      <c r="A8" s="44" t="s">
        <v>1694</v>
      </c>
      <c r="B8" s="438">
        <v>228406</v>
      </c>
      <c r="C8" s="256">
        <f>B8/$B$11</f>
        <v>0.37758674844191698</v>
      </c>
    </row>
    <row r="9" spans="1:9">
      <c r="A9" s="44" t="s">
        <v>1695</v>
      </c>
      <c r="B9" s="438">
        <v>23422</v>
      </c>
      <c r="C9" s="256">
        <f t="shared" ref="C9:C10" si="0">B9/$B$11</f>
        <v>3.8719809558446713E-2</v>
      </c>
    </row>
    <row r="10" spans="1:9">
      <c r="A10" s="421" t="s">
        <v>873</v>
      </c>
      <c r="B10" s="438">
        <v>353082</v>
      </c>
      <c r="C10" s="256">
        <f t="shared" si="0"/>
        <v>0.58369344199963635</v>
      </c>
    </row>
    <row r="11" spans="1:9">
      <c r="B11" s="440">
        <f>SUM(B8:B10)</f>
        <v>604910</v>
      </c>
    </row>
  </sheetData>
  <mergeCells count="1">
    <mergeCell ref="H1:I1"/>
  </mergeCells>
  <hyperlinks>
    <hyperlink ref="H1:I1" location="Index!A1" display="Regresar al Índice" xr:uid="{203310A9-D9CF-40C9-AC24-B050BF3FE207}"/>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09746-AE0B-4CE7-A814-2EFD93ACBA3D}">
  <sheetPr codeName="Hoja195"/>
  <dimension ref="A1:I9"/>
  <sheetViews>
    <sheetView workbookViewId="0">
      <selection activeCell="B19" sqref="B19"/>
    </sheetView>
  </sheetViews>
  <sheetFormatPr baseColWidth="10" defaultRowHeight="12"/>
  <cols>
    <col min="1" max="1" width="36" style="421" bestFit="1" customWidth="1"/>
    <col min="2" max="2" width="18.42578125" style="421" bestFit="1" customWidth="1"/>
    <col min="3" max="16384" width="11.42578125" style="421"/>
  </cols>
  <sheetData>
    <row r="1" spans="1:9" ht="15">
      <c r="A1" t="s">
        <v>1769</v>
      </c>
      <c r="H1" s="688" t="s">
        <v>38</v>
      </c>
      <c r="I1" s="688"/>
    </row>
    <row r="2" spans="1:9">
      <c r="A2" s="421" t="s">
        <v>1681</v>
      </c>
    </row>
    <row r="6" spans="1:9">
      <c r="A6" s="421" t="s">
        <v>1696</v>
      </c>
      <c r="B6" s="421" t="s">
        <v>1697</v>
      </c>
    </row>
    <row r="7" spans="1:9">
      <c r="A7" s="421" t="s">
        <v>1698</v>
      </c>
      <c r="B7" s="438">
        <v>363680</v>
      </c>
    </row>
    <row r="8" spans="1:9">
      <c r="A8" s="421" t="s">
        <v>1699</v>
      </c>
      <c r="B8" s="438">
        <v>241230</v>
      </c>
    </row>
    <row r="9" spans="1:9">
      <c r="B9" s="438">
        <f>SUM(B7:B8)</f>
        <v>604910</v>
      </c>
    </row>
  </sheetData>
  <mergeCells count="1">
    <mergeCell ref="H1:I1"/>
  </mergeCells>
  <hyperlinks>
    <hyperlink ref="H1:I1" location="Index!A1" display="Regresar al Índice" xr:uid="{BAC6DDB0-2B56-425C-8EF5-63FA94946B26}"/>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3E158-E29C-4D7B-9064-D2012608FAE2}">
  <sheetPr codeName="Hoja196"/>
  <dimension ref="A1:I14"/>
  <sheetViews>
    <sheetView workbookViewId="0">
      <selection activeCell="B19" sqref="B19"/>
    </sheetView>
  </sheetViews>
  <sheetFormatPr baseColWidth="10" defaultRowHeight="12"/>
  <cols>
    <col min="1" max="1" width="69.7109375" style="421" bestFit="1" customWidth="1"/>
    <col min="2" max="2" width="11.5703125" style="421" bestFit="1" customWidth="1"/>
    <col min="3" max="16384" width="11.42578125" style="421"/>
  </cols>
  <sheetData>
    <row r="1" spans="1:9" ht="15">
      <c r="A1" t="s">
        <v>1771</v>
      </c>
      <c r="H1" s="688" t="s">
        <v>38</v>
      </c>
      <c r="I1" s="688"/>
    </row>
    <row r="2" spans="1:9">
      <c r="A2" s="421" t="s">
        <v>1681</v>
      </c>
    </row>
    <row r="5" spans="1:9">
      <c r="A5" s="421" t="s">
        <v>1700</v>
      </c>
      <c r="B5" s="421" t="s">
        <v>1697</v>
      </c>
    </row>
    <row r="6" spans="1:9">
      <c r="A6" s="44" t="s">
        <v>1701</v>
      </c>
      <c r="B6" s="438">
        <v>1198</v>
      </c>
      <c r="C6" s="256">
        <f t="shared" ref="C6:C12" si="0">B6/$B$14</f>
        <v>1.9804599031260847E-3</v>
      </c>
    </row>
    <row r="7" spans="1:9">
      <c r="A7" s="44" t="s">
        <v>1702</v>
      </c>
      <c r="B7" s="438">
        <v>22357</v>
      </c>
      <c r="C7" s="256">
        <f t="shared" si="0"/>
        <v>3.6959217073614256E-2</v>
      </c>
    </row>
    <row r="8" spans="1:9">
      <c r="A8" s="44" t="s">
        <v>1703</v>
      </c>
      <c r="B8" s="438">
        <v>41455</v>
      </c>
      <c r="C8" s="256">
        <f t="shared" si="0"/>
        <v>6.8530855829792861E-2</v>
      </c>
    </row>
    <row r="9" spans="1:9">
      <c r="A9" s="44" t="s">
        <v>1704</v>
      </c>
      <c r="B9" s="438">
        <v>43258</v>
      </c>
      <c r="C9" s="256">
        <f t="shared" si="0"/>
        <v>7.1511464515382456E-2</v>
      </c>
    </row>
    <row r="10" spans="1:9">
      <c r="A10" s="44" t="s">
        <v>1705</v>
      </c>
      <c r="B10" s="438">
        <v>94516</v>
      </c>
      <c r="C10" s="256">
        <f t="shared" si="0"/>
        <v>0.15624803689805095</v>
      </c>
    </row>
    <row r="11" spans="1:9">
      <c r="A11" s="44" t="s">
        <v>1706</v>
      </c>
      <c r="B11" s="438">
        <v>140670</v>
      </c>
      <c r="C11" s="256">
        <f t="shared" si="0"/>
        <v>0.23254699046139096</v>
      </c>
    </row>
    <row r="12" spans="1:9">
      <c r="A12" s="44" t="s">
        <v>1707</v>
      </c>
      <c r="B12" s="438">
        <v>261456</v>
      </c>
      <c r="C12" s="256">
        <f t="shared" si="0"/>
        <v>0.43222297531864246</v>
      </c>
    </row>
    <row r="14" spans="1:9">
      <c r="A14" s="45" t="s">
        <v>53</v>
      </c>
      <c r="B14" s="438">
        <f>SUM(B6:B12)</f>
        <v>604910</v>
      </c>
      <c r="C14" s="439">
        <f>SUM(C6:C12)</f>
        <v>1</v>
      </c>
    </row>
  </sheetData>
  <mergeCells count="1">
    <mergeCell ref="H1:I1"/>
  </mergeCells>
  <hyperlinks>
    <hyperlink ref="H1:I1" location="Index!A1" display="Regresar al Índice" xr:uid="{6F0DA502-561F-4F9F-A3F5-513EC09A98A8}"/>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8F00A-8189-4EF1-A5F4-739504776538}">
  <sheetPr codeName="Hoja197"/>
  <dimension ref="A1:I58"/>
  <sheetViews>
    <sheetView zoomScale="85" zoomScaleNormal="85" workbookViewId="0">
      <selection activeCell="B19" sqref="B19"/>
    </sheetView>
  </sheetViews>
  <sheetFormatPr baseColWidth="10" defaultRowHeight="12"/>
  <cols>
    <col min="1" max="1" width="75.85546875" style="437" bestFit="1" customWidth="1"/>
    <col min="2" max="2" width="11.5703125" style="438" bestFit="1" customWidth="1"/>
    <col min="3" max="16384" width="11.42578125" style="421"/>
  </cols>
  <sheetData>
    <row r="1" spans="1:9" ht="15">
      <c r="A1" t="s">
        <v>1773</v>
      </c>
      <c r="H1" s="688" t="s">
        <v>38</v>
      </c>
      <c r="I1" s="688"/>
    </row>
    <row r="2" spans="1:9">
      <c r="A2" s="421" t="s">
        <v>1681</v>
      </c>
    </row>
    <row r="6" spans="1:9" ht="36">
      <c r="A6" s="437" t="s">
        <v>1708</v>
      </c>
    </row>
    <row r="7" spans="1:9">
      <c r="A7" s="437" t="s">
        <v>1709</v>
      </c>
      <c r="B7" s="438" t="s">
        <v>1697</v>
      </c>
    </row>
    <row r="8" spans="1:9">
      <c r="A8" s="437" t="s">
        <v>1698</v>
      </c>
      <c r="B8" s="438">
        <v>60681</v>
      </c>
    </row>
    <row r="9" spans="1:9">
      <c r="A9" s="437" t="s">
        <v>1699</v>
      </c>
      <c r="B9" s="438">
        <v>197227</v>
      </c>
    </row>
    <row r="10" spans="1:9">
      <c r="A10" s="437" t="s">
        <v>1701</v>
      </c>
      <c r="B10" s="438">
        <v>1040</v>
      </c>
    </row>
    <row r="11" spans="1:9">
      <c r="B11" s="438">
        <f>SUM(B8:B10)</f>
        <v>258948</v>
      </c>
    </row>
    <row r="26" spans="1:3" ht="36">
      <c r="A26" s="437" t="s">
        <v>1710</v>
      </c>
      <c r="B26" s="438" t="s">
        <v>1711</v>
      </c>
    </row>
    <row r="27" spans="1:3">
      <c r="A27" s="421" t="s">
        <v>1709</v>
      </c>
      <c r="B27" s="438" t="s">
        <v>1697</v>
      </c>
    </row>
    <row r="28" spans="1:3">
      <c r="A28" s="437" t="s">
        <v>1698</v>
      </c>
      <c r="B28" s="438">
        <v>37965</v>
      </c>
      <c r="C28" s="421">
        <v>0.14661244728671394</v>
      </c>
    </row>
    <row r="29" spans="1:3">
      <c r="A29" s="437" t="s">
        <v>1699</v>
      </c>
      <c r="B29" s="438">
        <v>219943</v>
      </c>
      <c r="C29" s="421">
        <v>0.849371302346417</v>
      </c>
    </row>
    <row r="30" spans="1:3">
      <c r="A30" s="437" t="s">
        <v>1701</v>
      </c>
      <c r="B30" s="438">
        <v>1040</v>
      </c>
      <c r="C30" s="421">
        <v>4.0162503668690237E-3</v>
      </c>
    </row>
    <row r="31" spans="1:3">
      <c r="A31" s="421"/>
      <c r="B31" s="438">
        <v>258948</v>
      </c>
    </row>
    <row r="32" spans="1:3">
      <c r="A32" s="421"/>
    </row>
    <row r="33" spans="1:3">
      <c r="A33" s="421"/>
    </row>
    <row r="38" spans="1:3" ht="36">
      <c r="A38" s="437" t="s">
        <v>1712</v>
      </c>
      <c r="B38" s="438" t="s">
        <v>1713</v>
      </c>
    </row>
    <row r="39" spans="1:3">
      <c r="A39" s="421" t="s">
        <v>1709</v>
      </c>
      <c r="B39" s="438" t="s">
        <v>1697</v>
      </c>
    </row>
    <row r="40" spans="1:3">
      <c r="A40" s="437" t="s">
        <v>1698</v>
      </c>
      <c r="B40" s="438">
        <v>15413</v>
      </c>
      <c r="C40" s="288">
        <f>B40/$B$43</f>
        <v>5.9521602792838718E-2</v>
      </c>
    </row>
    <row r="41" spans="1:3">
      <c r="A41" s="437" t="s">
        <v>1699</v>
      </c>
      <c r="B41" s="438">
        <v>242495</v>
      </c>
      <c r="C41" s="288">
        <f t="shared" ref="C41:C42" si="0">B41/$B$43</f>
        <v>0.93646214684029228</v>
      </c>
    </row>
    <row r="42" spans="1:3">
      <c r="A42" s="437" t="s">
        <v>1701</v>
      </c>
      <c r="B42" s="438">
        <v>1040</v>
      </c>
      <c r="C42" s="288">
        <f t="shared" si="0"/>
        <v>4.0162503668690237E-3</v>
      </c>
    </row>
    <row r="43" spans="1:3">
      <c r="B43" s="438">
        <f>SUM(B40:B42)</f>
        <v>258948</v>
      </c>
    </row>
    <row r="53" spans="1:3" ht="36">
      <c r="A53" s="437" t="s">
        <v>1714</v>
      </c>
      <c r="B53" s="438" t="s">
        <v>1715</v>
      </c>
    </row>
    <row r="54" spans="1:3">
      <c r="A54" s="421" t="s">
        <v>1709</v>
      </c>
      <c r="B54" s="438" t="s">
        <v>1697</v>
      </c>
    </row>
    <row r="55" spans="1:3">
      <c r="A55" s="437" t="s">
        <v>1698</v>
      </c>
      <c r="B55" s="438">
        <v>7665</v>
      </c>
      <c r="C55" s="288">
        <f>B55/$B$58</f>
        <v>2.9600537559664488E-2</v>
      </c>
    </row>
    <row r="56" spans="1:3">
      <c r="A56" s="437" t="s">
        <v>1699</v>
      </c>
      <c r="B56" s="438">
        <v>250243</v>
      </c>
      <c r="C56" s="288">
        <f t="shared" ref="C56:C57" si="1">B56/$B$58</f>
        <v>0.96638321207346645</v>
      </c>
    </row>
    <row r="57" spans="1:3">
      <c r="A57" s="437" t="s">
        <v>1701</v>
      </c>
      <c r="B57" s="438">
        <v>1040</v>
      </c>
      <c r="C57" s="288">
        <f t="shared" si="1"/>
        <v>4.0162503668690237E-3</v>
      </c>
    </row>
    <row r="58" spans="1:3">
      <c r="B58" s="438">
        <f>SUM(B55:B57)</f>
        <v>258948</v>
      </c>
    </row>
  </sheetData>
  <mergeCells count="1">
    <mergeCell ref="H1:I1"/>
  </mergeCells>
  <hyperlinks>
    <hyperlink ref="H1:I1" location="Index!A1" display="Regresar al Índice" xr:uid="{C503D5AD-F8AC-4632-9D53-76050BBA67E6}"/>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62E7E-DBF9-4D4C-92C7-4AB4F2FB1C89}">
  <sheetPr codeName="Hoja198"/>
  <dimension ref="A1:I33"/>
  <sheetViews>
    <sheetView zoomScaleNormal="100" workbookViewId="0">
      <selection activeCell="B19" sqref="B19"/>
    </sheetView>
  </sheetViews>
  <sheetFormatPr baseColWidth="10" defaultRowHeight="12"/>
  <cols>
    <col min="1" max="1" width="75.85546875" style="437" bestFit="1" customWidth="1"/>
    <col min="2" max="2" width="11.5703125" style="438" bestFit="1" customWidth="1"/>
    <col min="3" max="16384" width="11.42578125" style="421"/>
  </cols>
  <sheetData>
    <row r="1" spans="1:9" ht="15">
      <c r="A1" t="s">
        <v>1775</v>
      </c>
      <c r="H1" s="688" t="s">
        <v>38</v>
      </c>
      <c r="I1" s="688"/>
    </row>
    <row r="2" spans="1:9">
      <c r="A2" s="421" t="s">
        <v>1681</v>
      </c>
    </row>
    <row r="6" spans="1:9">
      <c r="A6" s="421" t="s">
        <v>1709</v>
      </c>
      <c r="B6" s="421" t="s">
        <v>1697</v>
      </c>
    </row>
    <row r="7" spans="1:9">
      <c r="A7" s="437" t="s">
        <v>1698</v>
      </c>
      <c r="B7" s="438">
        <v>179281</v>
      </c>
      <c r="C7" s="288">
        <f>B7/$B$10</f>
        <v>0.29637632044436363</v>
      </c>
    </row>
    <row r="8" spans="1:9">
      <c r="A8" s="437" t="s">
        <v>1699</v>
      </c>
      <c r="B8" s="438">
        <v>425629</v>
      </c>
      <c r="C8" s="288">
        <f t="shared" ref="C8:C10" si="0">B8/$B$10</f>
        <v>0.70362367955563643</v>
      </c>
    </row>
    <row r="9" spans="1:9">
      <c r="A9" s="437" t="s">
        <v>1701</v>
      </c>
      <c r="B9" s="438">
        <v>0</v>
      </c>
      <c r="C9" s="288">
        <f t="shared" si="0"/>
        <v>0</v>
      </c>
    </row>
    <row r="10" spans="1:9">
      <c r="B10" s="438">
        <f>SUM(B7:B9)</f>
        <v>604910</v>
      </c>
      <c r="C10" s="256">
        <f t="shared" si="0"/>
        <v>1</v>
      </c>
    </row>
    <row r="14" spans="1:9" ht="24">
      <c r="A14" s="437" t="s">
        <v>1716</v>
      </c>
      <c r="B14" s="438" t="s">
        <v>1717</v>
      </c>
    </row>
    <row r="15" spans="1:9">
      <c r="A15" s="421" t="s">
        <v>1709</v>
      </c>
      <c r="B15" s="421" t="s">
        <v>1697</v>
      </c>
    </row>
    <row r="16" spans="1:9">
      <c r="A16" s="437" t="s">
        <v>1698</v>
      </c>
      <c r="B16" s="421">
        <v>27618</v>
      </c>
      <c r="C16" s="288">
        <f>B16/$B$19</f>
        <v>4.5656378634838242E-2</v>
      </c>
    </row>
    <row r="17" spans="1:3">
      <c r="A17" s="437" t="s">
        <v>1699</v>
      </c>
      <c r="B17" s="421">
        <v>577292</v>
      </c>
      <c r="C17" s="288">
        <f t="shared" ref="C17:C18" si="1">B17/$B$19</f>
        <v>0.95434362136516171</v>
      </c>
    </row>
    <row r="18" spans="1:3">
      <c r="A18" s="437" t="s">
        <v>1701</v>
      </c>
      <c r="C18" s="288">
        <f t="shared" si="1"/>
        <v>0</v>
      </c>
    </row>
    <row r="19" spans="1:3">
      <c r="B19" s="438">
        <f>SUM(B16:B18)</f>
        <v>604910</v>
      </c>
      <c r="C19" s="256">
        <f t="shared" ref="C19" si="2">B19/$B$10</f>
        <v>1</v>
      </c>
    </row>
    <row r="30" spans="1:3" ht="36">
      <c r="A30" s="437" t="s">
        <v>1718</v>
      </c>
      <c r="B30" s="438" t="s">
        <v>1719</v>
      </c>
    </row>
    <row r="31" spans="1:3">
      <c r="A31" s="437" t="s">
        <v>1698</v>
      </c>
      <c r="B31" s="421">
        <v>34457</v>
      </c>
      <c r="C31" s="288">
        <f>B31/$B$33</f>
        <v>5.6962192722884393E-2</v>
      </c>
    </row>
    <row r="32" spans="1:3">
      <c r="A32" s="437" t="s">
        <v>1699</v>
      </c>
      <c r="B32" s="421">
        <v>570453</v>
      </c>
      <c r="C32" s="288">
        <f>B32/$B$33</f>
        <v>0.94303780727711561</v>
      </c>
    </row>
    <row r="33" spans="2:2">
      <c r="B33" s="438">
        <f>SUM(B31:B32)</f>
        <v>604910</v>
      </c>
    </row>
  </sheetData>
  <mergeCells count="1">
    <mergeCell ref="H1:I1"/>
  </mergeCells>
  <hyperlinks>
    <hyperlink ref="H1:I1" location="Index!A1" display="Regresar al Índice" xr:uid="{EE6A220D-9623-4C54-85C6-12FC2FA33205}"/>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57CF-81B2-4F6C-B59E-463F1B6F394D}">
  <sheetPr codeName="Hoja53"/>
  <dimension ref="A1:S88"/>
  <sheetViews>
    <sheetView zoomScaleNormal="100" workbookViewId="0">
      <selection activeCell="A48" sqref="A48:S88"/>
    </sheetView>
  </sheetViews>
  <sheetFormatPr baseColWidth="10" defaultRowHeight="12"/>
  <cols>
    <col min="1" max="1" width="21.42578125" style="418" customWidth="1"/>
    <col min="2" max="2" width="11.42578125" style="418"/>
    <col min="3" max="4" width="13.42578125" style="418" customWidth="1"/>
    <col min="5" max="5" width="11.28515625" style="418" customWidth="1"/>
    <col min="6" max="9" width="11.42578125" style="418"/>
    <col min="10" max="13" width="11.85546875" style="418" bestFit="1" customWidth="1"/>
    <col min="14" max="16384" width="11.42578125" style="418"/>
  </cols>
  <sheetData>
    <row r="1" spans="1:9" ht="15">
      <c r="A1" t="s">
        <v>1777</v>
      </c>
      <c r="E1" s="436"/>
      <c r="H1" s="688" t="s">
        <v>38</v>
      </c>
      <c r="I1" s="688"/>
    </row>
    <row r="2" spans="1:9">
      <c r="A2" s="296" t="s">
        <v>1720</v>
      </c>
      <c r="E2" s="436"/>
    </row>
    <row r="3" spans="1:9">
      <c r="E3" s="436"/>
    </row>
    <row r="4" spans="1:9">
      <c r="A4" s="421" t="s">
        <v>1494</v>
      </c>
    </row>
    <row r="5" spans="1:9">
      <c r="C5" s="422" t="s">
        <v>1491</v>
      </c>
      <c r="D5" s="422"/>
      <c r="E5" s="422"/>
    </row>
    <row r="6" spans="1:9">
      <c r="C6" s="429" t="s">
        <v>1495</v>
      </c>
      <c r="D6" s="429"/>
      <c r="E6" s="422" t="s">
        <v>1496</v>
      </c>
    </row>
    <row r="7" spans="1:9">
      <c r="A7" s="425"/>
      <c r="C7" s="430">
        <v>2016</v>
      </c>
      <c r="D7" s="430">
        <v>2020</v>
      </c>
      <c r="E7" s="418" t="s">
        <v>1497</v>
      </c>
    </row>
    <row r="8" spans="1:9">
      <c r="A8" s="418" t="s">
        <v>7</v>
      </c>
      <c r="B8" s="423"/>
      <c r="C8" s="424">
        <v>1.0951953528209097</v>
      </c>
      <c r="D8" s="419">
        <v>2.71574988866832</v>
      </c>
      <c r="E8" s="419">
        <v>1.6205545358474103</v>
      </c>
      <c r="G8" s="431"/>
    </row>
    <row r="9" spans="1:9">
      <c r="A9" s="418" t="s">
        <v>31</v>
      </c>
      <c r="B9" s="423"/>
      <c r="C9" s="424">
        <v>8.6668474182309456</v>
      </c>
      <c r="D9" s="419">
        <v>2.9353756247342302</v>
      </c>
      <c r="E9" s="419">
        <v>-5.7314717934967154</v>
      </c>
      <c r="G9" s="431"/>
    </row>
    <row r="10" spans="1:9">
      <c r="A10" s="418" t="s">
        <v>15</v>
      </c>
      <c r="B10" s="423"/>
      <c r="C10" s="424">
        <v>5.6126720055020769</v>
      </c>
      <c r="D10" s="419">
        <v>3.2161413922888902</v>
      </c>
      <c r="E10" s="419">
        <v>-2.3965306132131867</v>
      </c>
      <c r="G10" s="431"/>
    </row>
    <row r="11" spans="1:9">
      <c r="A11" s="418" t="s">
        <v>17</v>
      </c>
      <c r="B11" s="423"/>
      <c r="C11" s="424">
        <v>10.431959749782639</v>
      </c>
      <c r="D11" s="419">
        <v>3.2673040123517398</v>
      </c>
      <c r="E11" s="419">
        <v>-7.1646557374308983</v>
      </c>
      <c r="G11" s="431"/>
    </row>
    <row r="12" spans="1:9">
      <c r="A12" s="418" t="s">
        <v>13</v>
      </c>
      <c r="C12" s="424">
        <v>6.0915502798314511</v>
      </c>
      <c r="D12" s="419">
        <v>4.25463199107742</v>
      </c>
      <c r="E12" s="419">
        <v>-1.8369182887540312</v>
      </c>
      <c r="G12" s="431"/>
    </row>
    <row r="13" spans="1:9">
      <c r="A13" s="418" t="s">
        <v>0</v>
      </c>
      <c r="B13" s="423"/>
      <c r="C13" s="424">
        <v>7.8938113591495549</v>
      </c>
      <c r="D13" s="419">
        <v>4.39594738805744</v>
      </c>
      <c r="E13" s="419">
        <v>-3.4978639710921149</v>
      </c>
      <c r="G13" s="431"/>
    </row>
    <row r="14" spans="1:9">
      <c r="A14" s="418" t="s">
        <v>16</v>
      </c>
      <c r="B14" s="423"/>
      <c r="C14" s="424">
        <v>7.0164960447291005</v>
      </c>
      <c r="D14" s="419">
        <v>5.6954507754309702</v>
      </c>
      <c r="E14" s="419">
        <v>-1.3210452692981303</v>
      </c>
      <c r="G14" s="431"/>
    </row>
    <row r="15" spans="1:9">
      <c r="A15" s="418" t="s">
        <v>29</v>
      </c>
      <c r="B15" s="423"/>
      <c r="C15" s="424">
        <v>4.6157052887971268</v>
      </c>
      <c r="D15" s="419">
        <v>6.0123547026727904</v>
      </c>
      <c r="E15" s="419">
        <v>1.3966494138756635</v>
      </c>
      <c r="G15" s="431"/>
    </row>
    <row r="16" spans="1:9">
      <c r="A16" s="418" t="s">
        <v>19</v>
      </c>
      <c r="B16" s="423"/>
      <c r="C16" s="424">
        <v>16.998047406637177</v>
      </c>
      <c r="D16" s="419">
        <v>7.23558541320521</v>
      </c>
      <c r="E16" s="419">
        <v>-9.7624619934319661</v>
      </c>
      <c r="G16" s="431"/>
    </row>
    <row r="17" spans="1:7">
      <c r="A17" s="418" t="s">
        <v>33</v>
      </c>
      <c r="B17" s="423"/>
      <c r="C17" s="424">
        <v>5.8528219041573282</v>
      </c>
      <c r="D17" s="419">
        <v>7.6016896336743596</v>
      </c>
      <c r="E17" s="419">
        <v>1.7488677295170314</v>
      </c>
    </row>
    <row r="18" spans="1:7">
      <c r="A18" s="418" t="s">
        <v>24</v>
      </c>
      <c r="B18" s="423"/>
      <c r="C18" s="424">
        <v>2.9698523749550696</v>
      </c>
      <c r="D18" s="419">
        <v>8.2620779267096207</v>
      </c>
      <c r="E18" s="419">
        <v>5.2922255517545516</v>
      </c>
      <c r="G18" s="431"/>
    </row>
    <row r="19" spans="1:7">
      <c r="A19" s="418" t="s">
        <v>6</v>
      </c>
      <c r="B19" s="423"/>
      <c r="C19" s="424">
        <v>7.8291834569900747</v>
      </c>
      <c r="D19" s="419">
        <v>8.2668752131067098</v>
      </c>
      <c r="E19" s="419">
        <v>0.43769175611663513</v>
      </c>
      <c r="G19" s="431"/>
    </row>
    <row r="20" spans="1:7">
      <c r="A20" s="418" t="s">
        <v>18</v>
      </c>
      <c r="B20" s="423"/>
      <c r="C20" s="424">
        <v>10.805872124790323</v>
      </c>
      <c r="D20" s="419">
        <v>8.5867922783454897</v>
      </c>
      <c r="E20" s="419">
        <v>-2.2190798464448331</v>
      </c>
      <c r="G20" s="431"/>
    </row>
    <row r="21" spans="1:7">
      <c r="A21" s="418" t="s">
        <v>30</v>
      </c>
      <c r="B21" s="423"/>
      <c r="C21" s="424">
        <v>15.175836915999586</v>
      </c>
      <c r="D21" s="419">
        <v>8.6162407484177095</v>
      </c>
      <c r="E21" s="419">
        <v>-6.5595961675818764</v>
      </c>
      <c r="G21" s="431"/>
    </row>
    <row r="22" spans="1:7">
      <c r="A22" s="418" t="s">
        <v>8</v>
      </c>
      <c r="B22" s="423"/>
      <c r="C22" s="424">
        <v>9.484696188041335</v>
      </c>
      <c r="D22" s="419">
        <v>9.7243481111355692</v>
      </c>
      <c r="E22" s="419">
        <v>0.23965192309423422</v>
      </c>
      <c r="G22" s="431"/>
    </row>
    <row r="23" spans="1:7">
      <c r="A23" s="418" t="s">
        <v>32</v>
      </c>
      <c r="B23" s="423"/>
      <c r="C23" s="424">
        <v>6.2852725376437313</v>
      </c>
      <c r="D23" s="419">
        <v>9.7496821186611609</v>
      </c>
      <c r="E23" s="419">
        <v>3.4644095810174296</v>
      </c>
      <c r="G23" s="431"/>
    </row>
    <row r="24" spans="1:7">
      <c r="A24" s="418" t="s">
        <v>25</v>
      </c>
      <c r="B24" s="423"/>
      <c r="C24" s="424">
        <v>8.0382415279775099</v>
      </c>
      <c r="D24" s="419">
        <v>9.8661117692990299</v>
      </c>
      <c r="E24" s="419">
        <v>1.82787024132152</v>
      </c>
      <c r="G24" s="431"/>
    </row>
    <row r="25" spans="1:7">
      <c r="A25" s="418" t="s">
        <v>26</v>
      </c>
      <c r="B25" s="423"/>
      <c r="C25" s="424">
        <v>4.9786962877125012</v>
      </c>
      <c r="D25" s="419">
        <v>10.187505268935899</v>
      </c>
      <c r="E25" s="419">
        <v>5.208808981223398</v>
      </c>
      <c r="G25" s="431"/>
    </row>
    <row r="26" spans="1:7">
      <c r="A26" s="418" t="s">
        <v>12</v>
      </c>
      <c r="B26" s="423"/>
      <c r="C26" s="424">
        <v>9.045887399890006</v>
      </c>
      <c r="D26" s="419">
        <v>10.571312461263</v>
      </c>
      <c r="E26" s="419">
        <v>1.5254250613729941</v>
      </c>
      <c r="G26" s="431"/>
    </row>
    <row r="27" spans="1:7">
      <c r="A27" s="418" t="s">
        <v>1</v>
      </c>
      <c r="B27" s="423"/>
      <c r="C27" s="424">
        <v>9.2214769654690247</v>
      </c>
      <c r="D27" s="419">
        <v>10.640635905300501</v>
      </c>
      <c r="E27" s="419">
        <v>1.4191589398314761</v>
      </c>
      <c r="G27" s="431"/>
    </row>
    <row r="28" spans="1:7">
      <c r="A28" s="418" t="s">
        <v>21</v>
      </c>
      <c r="B28" s="423"/>
      <c r="C28" s="424">
        <v>7.816371009630334</v>
      </c>
      <c r="D28" s="419">
        <v>11.9596824149907</v>
      </c>
      <c r="E28" s="419">
        <v>4.1433114053603664</v>
      </c>
      <c r="G28" s="431"/>
    </row>
    <row r="29" spans="1:7">
      <c r="A29" s="418" t="s">
        <v>28</v>
      </c>
      <c r="B29" s="423"/>
      <c r="C29" s="424">
        <v>14.033620936317623</v>
      </c>
      <c r="D29" s="419">
        <v>12.035181356161401</v>
      </c>
      <c r="E29" s="419">
        <v>-1.9984395801562229</v>
      </c>
      <c r="G29" s="431"/>
    </row>
    <row r="30" spans="1:7">
      <c r="A30" s="418" t="s">
        <v>22</v>
      </c>
      <c r="B30" s="423"/>
      <c r="C30" s="424">
        <v>22.214080039754215</v>
      </c>
      <c r="D30" s="419">
        <v>12.3961169095833</v>
      </c>
      <c r="E30" s="419">
        <v>-9.8179631301709147</v>
      </c>
      <c r="G30" s="431"/>
    </row>
    <row r="31" spans="1:7">
      <c r="A31" s="418" t="s">
        <v>11</v>
      </c>
      <c r="B31" s="423"/>
      <c r="C31" s="424">
        <v>15.945148748882001</v>
      </c>
      <c r="D31" s="419">
        <v>13.0789458204883</v>
      </c>
      <c r="E31" s="419">
        <v>-2.8662029283937009</v>
      </c>
      <c r="G31" s="431"/>
    </row>
    <row r="32" spans="1:7">
      <c r="A32" s="418" t="s">
        <v>4</v>
      </c>
      <c r="B32" s="423"/>
      <c r="C32" s="424">
        <v>5.4533179385760784</v>
      </c>
      <c r="D32" s="419">
        <v>14.0313225448662</v>
      </c>
      <c r="E32" s="419">
        <v>8.5780046062901221</v>
      </c>
      <c r="G32" s="431"/>
    </row>
    <row r="33" spans="1:19">
      <c r="A33" s="418" t="s">
        <v>9</v>
      </c>
      <c r="B33" s="423"/>
      <c r="C33" s="424">
        <v>8.4609413846722568</v>
      </c>
      <c r="D33" s="419">
        <v>14.065905045535599</v>
      </c>
      <c r="E33" s="419">
        <v>5.6049636608633424</v>
      </c>
      <c r="G33" s="431"/>
    </row>
    <row r="34" spans="1:19">
      <c r="A34" s="418" t="s">
        <v>3</v>
      </c>
      <c r="B34" s="423"/>
      <c r="C34" s="424">
        <v>15.307489492682183</v>
      </c>
      <c r="D34" s="419">
        <v>14.5857539170213</v>
      </c>
      <c r="E34" s="419">
        <v>-0.7217355756608832</v>
      </c>
      <c r="G34" s="431"/>
    </row>
    <row r="35" spans="1:19">
      <c r="A35" s="418" t="s">
        <v>27</v>
      </c>
      <c r="B35" s="423"/>
      <c r="C35" s="424">
        <v>14.658644686448405</v>
      </c>
      <c r="D35" s="419">
        <v>17.857061316054399</v>
      </c>
      <c r="E35" s="419">
        <v>3.1984166296059939</v>
      </c>
      <c r="G35" s="431"/>
    </row>
    <row r="36" spans="1:19">
      <c r="A36" s="418" t="s">
        <v>23</v>
      </c>
      <c r="B36" s="423"/>
      <c r="C36" s="424">
        <v>16.096088904210227</v>
      </c>
      <c r="D36" s="419">
        <v>20.008450658580401</v>
      </c>
      <c r="E36" s="419">
        <v>3.9123617543701741</v>
      </c>
      <c r="G36" s="431"/>
    </row>
    <row r="37" spans="1:19">
      <c r="A37" s="418" t="s">
        <v>20</v>
      </c>
      <c r="B37" s="423"/>
      <c r="C37" s="424">
        <v>9.2790776648970592</v>
      </c>
      <c r="D37" s="419">
        <v>24.516127435844201</v>
      </c>
      <c r="E37" s="419">
        <v>15.237049770947142</v>
      </c>
      <c r="G37" s="431"/>
    </row>
    <row r="38" spans="1:19">
      <c r="A38" s="418" t="s">
        <v>5</v>
      </c>
      <c r="B38" s="423"/>
      <c r="C38" s="424">
        <v>15.945723697680378</v>
      </c>
      <c r="D38" s="419">
        <v>29.581230624999201</v>
      </c>
      <c r="E38" s="419">
        <v>13.635506927318822</v>
      </c>
      <c r="G38" s="431"/>
    </row>
    <row r="39" spans="1:19">
      <c r="A39" s="418" t="s">
        <v>14</v>
      </c>
      <c r="B39" s="423"/>
      <c r="C39" s="424">
        <v>12.307820985627401</v>
      </c>
      <c r="D39" s="419">
        <v>31.727108049098799</v>
      </c>
      <c r="E39" s="419">
        <v>19.419287063471398</v>
      </c>
      <c r="G39" s="431"/>
    </row>
    <row r="40" spans="1:19">
      <c r="A40" s="418" t="s">
        <v>10</v>
      </c>
      <c r="B40" s="423"/>
      <c r="C40" s="424">
        <v>5.8045922713156681</v>
      </c>
      <c r="D40" s="419">
        <v>36.424661207980201</v>
      </c>
      <c r="E40" s="419">
        <v>30.620068936664531</v>
      </c>
      <c r="G40" s="431"/>
    </row>
    <row r="48" spans="1:19" ht="15">
      <c r="A48"/>
      <c r="B48"/>
      <c r="C48"/>
      <c r="D48"/>
      <c r="E48"/>
      <c r="F48"/>
      <c r="G48"/>
      <c r="H48"/>
      <c r="I48"/>
      <c r="J48"/>
      <c r="K48"/>
      <c r="L48"/>
      <c r="M48"/>
      <c r="N48"/>
      <c r="O48"/>
      <c r="P48"/>
      <c r="Q48"/>
      <c r="R48"/>
      <c r="S48"/>
    </row>
    <row r="49" spans="1:19" ht="15">
      <c r="A49"/>
      <c r="B49"/>
      <c r="C49"/>
      <c r="D49"/>
      <c r="E49"/>
      <c r="F49"/>
      <c r="G49"/>
      <c r="H49"/>
      <c r="I49"/>
      <c r="J49"/>
      <c r="K49"/>
      <c r="L49"/>
      <c r="M49"/>
      <c r="N49"/>
      <c r="O49"/>
      <c r="P49"/>
      <c r="Q49"/>
      <c r="R49"/>
      <c r="S49"/>
    </row>
    <row r="50" spans="1:19" ht="15">
      <c r="A50"/>
      <c r="B50"/>
      <c r="C50"/>
      <c r="D50"/>
      <c r="E50"/>
      <c r="F50"/>
      <c r="G50"/>
      <c r="H50"/>
      <c r="I50"/>
      <c r="J50"/>
      <c r="K50"/>
      <c r="L50"/>
      <c r="M50"/>
      <c r="N50"/>
      <c r="O50"/>
      <c r="P50"/>
      <c r="Q50"/>
      <c r="R50"/>
      <c r="S50"/>
    </row>
    <row r="51" spans="1:19" ht="15">
      <c r="A51"/>
      <c r="B51"/>
      <c r="C51"/>
      <c r="D51"/>
      <c r="E51"/>
      <c r="F51"/>
      <c r="G51"/>
      <c r="H51"/>
      <c r="I51"/>
      <c r="J51"/>
      <c r="K51"/>
      <c r="L51"/>
      <c r="M51"/>
      <c r="N51"/>
      <c r="O51"/>
      <c r="P51"/>
      <c r="Q51"/>
      <c r="R51"/>
      <c r="S51"/>
    </row>
    <row r="52" spans="1:19" ht="15">
      <c r="A52"/>
      <c r="B52"/>
      <c r="C52"/>
      <c r="D52"/>
      <c r="E52"/>
      <c r="F52"/>
      <c r="G52"/>
      <c r="H52"/>
      <c r="I52"/>
      <c r="J52"/>
      <c r="K52"/>
      <c r="L52"/>
      <c r="M52"/>
      <c r="N52"/>
      <c r="O52"/>
      <c r="P52"/>
      <c r="Q52"/>
      <c r="R52"/>
      <c r="S52"/>
    </row>
    <row r="53" spans="1:19" ht="15">
      <c r="A53"/>
      <c r="B53"/>
      <c r="C53"/>
      <c r="D53"/>
      <c r="E53"/>
      <c r="F53"/>
      <c r="G53"/>
      <c r="H53"/>
      <c r="I53"/>
      <c r="J53"/>
      <c r="K53"/>
      <c r="L53"/>
      <c r="M53"/>
      <c r="N53"/>
      <c r="O53"/>
      <c r="P53"/>
      <c r="Q53"/>
      <c r="R53"/>
      <c r="S53"/>
    </row>
    <row r="54" spans="1:19" ht="15">
      <c r="A54"/>
      <c r="B54"/>
      <c r="C54"/>
      <c r="D54"/>
      <c r="E54"/>
      <c r="F54"/>
      <c r="G54"/>
      <c r="H54"/>
      <c r="I54"/>
      <c r="J54"/>
      <c r="K54"/>
      <c r="L54"/>
      <c r="M54"/>
      <c r="N54"/>
      <c r="O54"/>
      <c r="P54"/>
      <c r="Q54"/>
      <c r="R54"/>
      <c r="S54"/>
    </row>
    <row r="55" spans="1:19" ht="15">
      <c r="A55"/>
      <c r="B55"/>
      <c r="C55"/>
      <c r="D55"/>
      <c r="E55"/>
      <c r="F55"/>
      <c r="G55"/>
      <c r="H55"/>
      <c r="I55"/>
      <c r="J55"/>
      <c r="K55"/>
      <c r="L55"/>
      <c r="M55"/>
      <c r="N55"/>
      <c r="O55"/>
      <c r="P55"/>
      <c r="Q55"/>
      <c r="R55"/>
      <c r="S55"/>
    </row>
    <row r="56" spans="1:19" ht="15">
      <c r="A56"/>
      <c r="B56"/>
      <c r="C56"/>
      <c r="D56"/>
      <c r="E56"/>
      <c r="F56"/>
      <c r="G56"/>
      <c r="H56"/>
      <c r="I56"/>
      <c r="J56"/>
      <c r="K56"/>
      <c r="L56"/>
      <c r="M56"/>
      <c r="N56"/>
      <c r="O56"/>
      <c r="P56"/>
      <c r="Q56"/>
      <c r="R56"/>
      <c r="S56"/>
    </row>
    <row r="57" spans="1:19" ht="15">
      <c r="A57"/>
      <c r="B57"/>
      <c r="C57"/>
      <c r="D57"/>
      <c r="E57"/>
      <c r="F57"/>
      <c r="G57"/>
      <c r="H57"/>
      <c r="I57"/>
      <c r="J57"/>
      <c r="K57"/>
      <c r="L57"/>
      <c r="M57"/>
      <c r="N57"/>
      <c r="O57"/>
      <c r="P57"/>
      <c r="Q57"/>
      <c r="R57"/>
      <c r="S57"/>
    </row>
    <row r="58" spans="1:19" ht="15">
      <c r="A58"/>
      <c r="B58"/>
      <c r="C58"/>
      <c r="D58"/>
      <c r="E58"/>
      <c r="F58"/>
      <c r="G58"/>
      <c r="H58"/>
      <c r="I58"/>
      <c r="J58"/>
      <c r="K58"/>
      <c r="L58"/>
      <c r="M58"/>
      <c r="N58"/>
      <c r="O58"/>
      <c r="P58"/>
      <c r="Q58"/>
      <c r="R58"/>
      <c r="S58"/>
    </row>
    <row r="59" spans="1:19" ht="15">
      <c r="A59"/>
      <c r="B59"/>
      <c r="C59"/>
      <c r="D59"/>
      <c r="E59"/>
      <c r="F59"/>
      <c r="G59"/>
      <c r="H59"/>
      <c r="I59"/>
      <c r="J59"/>
      <c r="K59"/>
      <c r="L59"/>
      <c r="M59"/>
      <c r="N59"/>
      <c r="O59"/>
      <c r="P59"/>
      <c r="Q59"/>
      <c r="R59"/>
      <c r="S59"/>
    </row>
    <row r="60" spans="1:19" ht="15">
      <c r="A60"/>
      <c r="B60"/>
      <c r="C60"/>
      <c r="D60"/>
      <c r="E60"/>
      <c r="F60"/>
      <c r="G60"/>
      <c r="H60"/>
      <c r="I60"/>
      <c r="J60"/>
      <c r="K60"/>
      <c r="L60"/>
      <c r="M60"/>
      <c r="N60"/>
      <c r="O60"/>
      <c r="P60"/>
      <c r="Q60"/>
      <c r="R60"/>
      <c r="S60"/>
    </row>
    <row r="61" spans="1:19" ht="15">
      <c r="A61"/>
      <c r="B61"/>
      <c r="C61"/>
      <c r="D61"/>
      <c r="E61"/>
      <c r="F61"/>
      <c r="G61"/>
      <c r="H61"/>
      <c r="I61"/>
      <c r="J61"/>
      <c r="K61"/>
      <c r="L61"/>
      <c r="M61"/>
      <c r="N61"/>
      <c r="O61"/>
      <c r="P61"/>
      <c r="Q61"/>
      <c r="R61"/>
      <c r="S61"/>
    </row>
    <row r="62" spans="1:19" ht="15">
      <c r="A62"/>
      <c r="B62"/>
      <c r="C62"/>
      <c r="D62"/>
      <c r="E62"/>
      <c r="F62"/>
      <c r="G62"/>
      <c r="H62"/>
      <c r="I62"/>
      <c r="J62"/>
      <c r="K62"/>
      <c r="L62"/>
      <c r="M62"/>
      <c r="N62"/>
      <c r="O62"/>
      <c r="P62"/>
      <c r="Q62"/>
      <c r="R62"/>
      <c r="S62"/>
    </row>
    <row r="63" spans="1:19" ht="15">
      <c r="A63"/>
      <c r="B63"/>
      <c r="C63"/>
      <c r="D63"/>
      <c r="E63"/>
      <c r="F63"/>
      <c r="G63"/>
      <c r="H63"/>
      <c r="I63"/>
      <c r="J63"/>
      <c r="K63"/>
      <c r="L63"/>
      <c r="M63"/>
      <c r="N63"/>
      <c r="O63"/>
      <c r="P63"/>
      <c r="Q63"/>
      <c r="R63"/>
      <c r="S63"/>
    </row>
    <row r="64" spans="1:19" ht="15">
      <c r="A64"/>
      <c r="B64"/>
      <c r="C64"/>
      <c r="D64"/>
      <c r="E64"/>
      <c r="F64"/>
      <c r="G64"/>
      <c r="H64"/>
      <c r="I64"/>
      <c r="J64"/>
      <c r="K64"/>
      <c r="L64"/>
      <c r="M64"/>
      <c r="N64"/>
      <c r="O64"/>
      <c r="P64"/>
      <c r="Q64"/>
      <c r="R64"/>
      <c r="S64"/>
    </row>
    <row r="65" spans="1:19" ht="15">
      <c r="A65"/>
      <c r="B65"/>
      <c r="C65"/>
      <c r="D65"/>
      <c r="E65"/>
      <c r="F65"/>
      <c r="G65"/>
      <c r="H65"/>
      <c r="I65"/>
      <c r="J65"/>
      <c r="K65"/>
      <c r="L65"/>
      <c r="M65"/>
      <c r="N65"/>
      <c r="O65"/>
      <c r="P65"/>
      <c r="Q65"/>
      <c r="R65"/>
      <c r="S65"/>
    </row>
    <row r="66" spans="1:19" ht="15">
      <c r="A66"/>
      <c r="B66"/>
      <c r="C66"/>
      <c r="D66"/>
      <c r="E66"/>
      <c r="F66"/>
      <c r="G66"/>
      <c r="H66"/>
      <c r="I66"/>
      <c r="J66"/>
      <c r="K66"/>
      <c r="L66"/>
      <c r="M66"/>
      <c r="N66"/>
      <c r="O66"/>
      <c r="P66"/>
      <c r="Q66"/>
      <c r="R66"/>
      <c r="S66"/>
    </row>
    <row r="67" spans="1:19" ht="15">
      <c r="A67"/>
      <c r="B67"/>
      <c r="C67"/>
      <c r="D67"/>
      <c r="E67"/>
      <c r="F67"/>
      <c r="G67"/>
      <c r="H67"/>
      <c r="I67"/>
      <c r="J67"/>
      <c r="K67"/>
      <c r="L67"/>
      <c r="M67"/>
      <c r="N67"/>
      <c r="O67"/>
      <c r="P67"/>
      <c r="Q67"/>
      <c r="R67"/>
      <c r="S67"/>
    </row>
    <row r="68" spans="1:19" ht="15">
      <c r="A68"/>
      <c r="B68"/>
      <c r="C68"/>
      <c r="D68"/>
      <c r="E68"/>
      <c r="F68"/>
      <c r="G68"/>
      <c r="H68"/>
      <c r="I68"/>
      <c r="J68"/>
      <c r="K68"/>
      <c r="L68"/>
      <c r="M68"/>
      <c r="N68"/>
      <c r="O68"/>
      <c r="P68"/>
      <c r="Q68"/>
      <c r="R68"/>
      <c r="S68"/>
    </row>
    <row r="69" spans="1:19" ht="15">
      <c r="A69"/>
      <c r="B69"/>
      <c r="C69"/>
      <c r="D69"/>
      <c r="E69"/>
      <c r="F69"/>
      <c r="G69"/>
      <c r="H69"/>
      <c r="I69"/>
      <c r="J69"/>
      <c r="K69"/>
      <c r="L69"/>
      <c r="M69"/>
      <c r="N69"/>
      <c r="O69"/>
      <c r="P69"/>
      <c r="Q69"/>
      <c r="R69"/>
      <c r="S69"/>
    </row>
    <row r="70" spans="1:19" ht="15">
      <c r="A70"/>
      <c r="B70"/>
      <c r="C70"/>
      <c r="D70"/>
      <c r="E70"/>
      <c r="F70"/>
      <c r="G70"/>
      <c r="H70"/>
      <c r="I70"/>
      <c r="J70"/>
      <c r="K70"/>
      <c r="L70"/>
      <c r="M70"/>
      <c r="N70"/>
      <c r="O70"/>
      <c r="P70"/>
      <c r="Q70"/>
      <c r="R70"/>
      <c r="S70"/>
    </row>
    <row r="71" spans="1:19" ht="15">
      <c r="A71"/>
      <c r="B71"/>
      <c r="C71"/>
      <c r="D71"/>
      <c r="E71"/>
      <c r="F71"/>
      <c r="G71"/>
      <c r="H71"/>
      <c r="I71"/>
      <c r="J71"/>
      <c r="K71"/>
      <c r="L71"/>
      <c r="M71"/>
      <c r="N71"/>
      <c r="O71"/>
      <c r="P71"/>
      <c r="Q71"/>
      <c r="R71"/>
      <c r="S71"/>
    </row>
    <row r="72" spans="1:19" ht="15">
      <c r="A72"/>
      <c r="B72"/>
      <c r="C72"/>
      <c r="D72"/>
      <c r="E72"/>
      <c r="F72"/>
      <c r="G72"/>
      <c r="H72"/>
      <c r="I72"/>
      <c r="J72"/>
      <c r="K72"/>
      <c r="L72"/>
      <c r="M72"/>
      <c r="N72"/>
      <c r="O72"/>
      <c r="P72"/>
      <c r="Q72"/>
      <c r="R72"/>
      <c r="S72"/>
    </row>
    <row r="73" spans="1:19" ht="15">
      <c r="A73"/>
      <c r="B73"/>
      <c r="C73"/>
      <c r="D73"/>
      <c r="E73"/>
      <c r="F73"/>
      <c r="G73"/>
      <c r="H73"/>
      <c r="I73"/>
      <c r="J73"/>
      <c r="K73"/>
      <c r="L73"/>
      <c r="M73"/>
      <c r="N73"/>
      <c r="O73"/>
      <c r="P73"/>
      <c r="Q73"/>
      <c r="R73"/>
      <c r="S73"/>
    </row>
    <row r="74" spans="1:19" ht="15">
      <c r="A74"/>
      <c r="B74"/>
      <c r="C74"/>
      <c r="D74"/>
      <c r="E74"/>
      <c r="F74"/>
      <c r="G74"/>
      <c r="H74"/>
      <c r="I74"/>
      <c r="J74"/>
      <c r="K74"/>
      <c r="L74"/>
      <c r="M74"/>
      <c r="N74"/>
      <c r="O74"/>
      <c r="P74"/>
      <c r="Q74"/>
      <c r="R74"/>
      <c r="S74"/>
    </row>
    <row r="75" spans="1:19" ht="15">
      <c r="A75"/>
      <c r="B75"/>
      <c r="C75"/>
      <c r="D75"/>
      <c r="E75"/>
      <c r="F75"/>
      <c r="G75"/>
      <c r="H75"/>
      <c r="I75"/>
      <c r="J75"/>
      <c r="K75"/>
      <c r="L75"/>
      <c r="M75"/>
      <c r="N75"/>
      <c r="O75"/>
      <c r="P75"/>
      <c r="Q75"/>
      <c r="R75"/>
      <c r="S75"/>
    </row>
    <row r="76" spans="1:19" ht="15">
      <c r="A76"/>
      <c r="B76"/>
      <c r="C76"/>
      <c r="D76"/>
      <c r="E76"/>
      <c r="F76"/>
      <c r="G76"/>
      <c r="H76"/>
      <c r="I76"/>
      <c r="J76"/>
      <c r="K76"/>
      <c r="L76"/>
      <c r="M76"/>
      <c r="N76"/>
      <c r="O76"/>
      <c r="P76"/>
      <c r="Q76"/>
      <c r="R76"/>
      <c r="S76"/>
    </row>
    <row r="77" spans="1:19" ht="15">
      <c r="A77"/>
      <c r="B77"/>
      <c r="C77"/>
      <c r="D77"/>
      <c r="E77"/>
      <c r="F77"/>
      <c r="G77"/>
      <c r="H77"/>
      <c r="I77"/>
      <c r="J77"/>
      <c r="K77"/>
      <c r="L77"/>
      <c r="M77"/>
      <c r="N77"/>
      <c r="O77"/>
      <c r="P77"/>
      <c r="Q77"/>
      <c r="R77"/>
      <c r="S77"/>
    </row>
    <row r="78" spans="1:19" ht="15">
      <c r="A78"/>
      <c r="B78"/>
      <c r="C78"/>
      <c r="D78"/>
      <c r="E78"/>
      <c r="F78"/>
      <c r="G78"/>
      <c r="H78"/>
      <c r="I78"/>
      <c r="J78"/>
      <c r="K78"/>
      <c r="L78"/>
      <c r="M78"/>
      <c r="N78"/>
      <c r="O78"/>
      <c r="P78"/>
      <c r="Q78"/>
      <c r="R78"/>
      <c r="S78"/>
    </row>
    <row r="79" spans="1:19" ht="15">
      <c r="A79"/>
      <c r="B79"/>
      <c r="C79"/>
      <c r="D79"/>
      <c r="E79"/>
      <c r="F79"/>
      <c r="G79"/>
      <c r="H79"/>
      <c r="I79"/>
      <c r="J79"/>
      <c r="K79"/>
      <c r="L79"/>
      <c r="M79"/>
      <c r="N79"/>
      <c r="O79"/>
      <c r="P79"/>
      <c r="Q79"/>
      <c r="R79"/>
      <c r="S79"/>
    </row>
    <row r="80" spans="1:19" ht="15">
      <c r="A80"/>
      <c r="B80"/>
      <c r="C80"/>
      <c r="D80"/>
      <c r="E80"/>
      <c r="F80"/>
      <c r="G80"/>
      <c r="H80"/>
      <c r="I80"/>
      <c r="J80"/>
      <c r="K80"/>
      <c r="L80"/>
      <c r="M80"/>
      <c r="N80"/>
      <c r="O80"/>
      <c r="P80"/>
      <c r="Q80"/>
      <c r="R80"/>
      <c r="S80"/>
    </row>
    <row r="81" spans="1:19" ht="15">
      <c r="A81"/>
      <c r="B81"/>
      <c r="C81"/>
      <c r="D81"/>
      <c r="E81"/>
      <c r="F81"/>
      <c r="G81"/>
      <c r="H81"/>
      <c r="I81"/>
      <c r="J81"/>
      <c r="K81"/>
      <c r="L81"/>
      <c r="M81"/>
      <c r="N81"/>
      <c r="O81"/>
      <c r="P81"/>
      <c r="Q81"/>
      <c r="R81"/>
      <c r="S81"/>
    </row>
    <row r="82" spans="1:19" ht="15">
      <c r="A82"/>
      <c r="B82"/>
      <c r="C82"/>
      <c r="D82"/>
      <c r="E82"/>
      <c r="F82"/>
      <c r="G82"/>
      <c r="H82"/>
      <c r="I82"/>
      <c r="J82"/>
      <c r="K82"/>
      <c r="L82"/>
      <c r="M82"/>
      <c r="N82"/>
      <c r="O82"/>
      <c r="P82"/>
      <c r="Q82"/>
      <c r="R82"/>
      <c r="S82"/>
    </row>
    <row r="83" spans="1:19" ht="15">
      <c r="A83"/>
      <c r="B83"/>
      <c r="C83"/>
      <c r="D83"/>
      <c r="E83"/>
      <c r="F83"/>
      <c r="G83"/>
      <c r="H83"/>
      <c r="I83"/>
      <c r="J83"/>
      <c r="K83"/>
      <c r="L83"/>
      <c r="M83"/>
      <c r="N83"/>
      <c r="O83"/>
      <c r="P83"/>
      <c r="Q83"/>
      <c r="R83"/>
      <c r="S83"/>
    </row>
    <row r="84" spans="1:19" ht="15">
      <c r="A84"/>
      <c r="B84"/>
      <c r="C84"/>
      <c r="D84"/>
      <c r="E84"/>
      <c r="F84"/>
      <c r="G84"/>
      <c r="H84"/>
      <c r="I84"/>
      <c r="J84"/>
      <c r="K84"/>
      <c r="L84"/>
      <c r="M84"/>
      <c r="N84"/>
      <c r="O84"/>
      <c r="P84"/>
      <c r="Q84"/>
      <c r="R84"/>
      <c r="S84"/>
    </row>
    <row r="85" spans="1:19" ht="15">
      <c r="A85"/>
      <c r="B85"/>
      <c r="C85"/>
      <c r="D85"/>
      <c r="E85"/>
      <c r="F85"/>
      <c r="G85"/>
      <c r="H85"/>
      <c r="I85"/>
      <c r="J85"/>
      <c r="K85"/>
      <c r="L85"/>
      <c r="M85"/>
      <c r="N85"/>
      <c r="O85"/>
      <c r="P85"/>
      <c r="Q85"/>
      <c r="R85"/>
      <c r="S85"/>
    </row>
    <row r="86" spans="1:19" ht="15">
      <c r="A86"/>
      <c r="B86"/>
      <c r="C86"/>
      <c r="D86"/>
      <c r="E86"/>
      <c r="F86"/>
      <c r="G86"/>
      <c r="H86"/>
      <c r="I86"/>
      <c r="J86"/>
      <c r="K86"/>
      <c r="L86"/>
      <c r="M86"/>
      <c r="N86"/>
      <c r="O86"/>
      <c r="P86"/>
      <c r="Q86"/>
      <c r="R86"/>
      <c r="S86"/>
    </row>
    <row r="87" spans="1:19" ht="15">
      <c r="A87"/>
      <c r="B87"/>
      <c r="C87"/>
      <c r="D87"/>
      <c r="E87"/>
      <c r="F87"/>
      <c r="G87"/>
      <c r="H87"/>
      <c r="I87"/>
      <c r="J87"/>
      <c r="K87"/>
      <c r="L87"/>
      <c r="M87"/>
      <c r="N87"/>
      <c r="O87"/>
      <c r="P87"/>
      <c r="Q87"/>
      <c r="R87"/>
      <c r="S87"/>
    </row>
    <row r="88" spans="1:19" ht="15">
      <c r="A88"/>
      <c r="B88"/>
      <c r="C88"/>
      <c r="D88"/>
      <c r="E88"/>
      <c r="F88"/>
      <c r="G88"/>
      <c r="H88"/>
      <c r="I88"/>
      <c r="J88"/>
      <c r="K88"/>
      <c r="L88"/>
      <c r="M88"/>
      <c r="N88"/>
      <c r="O88"/>
      <c r="P88"/>
      <c r="Q88"/>
      <c r="R88"/>
      <c r="S88"/>
    </row>
  </sheetData>
  <mergeCells count="2">
    <mergeCell ref="C6:D6"/>
    <mergeCell ref="H1:I1"/>
  </mergeCells>
  <hyperlinks>
    <hyperlink ref="H1:I1" location="Index!A1" display="Regresar al Índice" xr:uid="{40F7B021-52E7-40D8-A8FB-45280C8BEE91}"/>
  </hyperlinks>
  <pageMargins left="0.7" right="0.7" top="0.75" bottom="0.75" header="0.3" footer="0.3"/>
  <pageSetup orientation="portrait" horizontalDpi="4294967295" verticalDpi="4294967295"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8F243-C602-4053-A72C-73370A816C3F}">
  <sheetPr codeName="Hoja54"/>
  <dimension ref="A1:I86"/>
  <sheetViews>
    <sheetView zoomScaleNormal="100" workbookViewId="0">
      <selection activeCell="B19" sqref="B19"/>
    </sheetView>
  </sheetViews>
  <sheetFormatPr baseColWidth="10" defaultRowHeight="12"/>
  <cols>
    <col min="1" max="1" width="22.85546875" style="418" customWidth="1"/>
    <col min="2" max="2" width="11.42578125" style="418"/>
    <col min="3" max="3" width="9.5703125" style="418" bestFit="1" customWidth="1"/>
    <col min="4" max="4" width="12.28515625" style="418" customWidth="1"/>
    <col min="5" max="5" width="12.85546875" style="418" bestFit="1" customWidth="1"/>
    <col min="6" max="10" width="11.42578125" style="418"/>
    <col min="11" max="13" width="11.85546875" style="418" bestFit="1" customWidth="1"/>
    <col min="14" max="16384" width="11.42578125" style="418"/>
  </cols>
  <sheetData>
    <row r="1" spans="1:9" ht="15">
      <c r="A1" t="s">
        <v>1779</v>
      </c>
      <c r="E1" s="434"/>
      <c r="H1" s="688" t="s">
        <v>38</v>
      </c>
      <c r="I1" s="688"/>
    </row>
    <row r="2" spans="1:9">
      <c r="A2" s="296" t="s">
        <v>1720</v>
      </c>
      <c r="E2" s="434"/>
    </row>
    <row r="3" spans="1:9">
      <c r="E3" s="434"/>
    </row>
    <row r="4" spans="1:9">
      <c r="A4" s="421" t="s">
        <v>1498</v>
      </c>
      <c r="E4" s="422"/>
    </row>
    <row r="5" spans="1:9">
      <c r="C5" s="418" t="s">
        <v>1491</v>
      </c>
    </row>
    <row r="6" spans="1:9">
      <c r="C6" s="429" t="s">
        <v>1499</v>
      </c>
      <c r="D6" s="429"/>
      <c r="E6" s="422" t="s">
        <v>1496</v>
      </c>
      <c r="F6" s="422"/>
    </row>
    <row r="7" spans="1:9">
      <c r="A7" s="418" t="s">
        <v>727</v>
      </c>
      <c r="C7" s="435">
        <v>2016</v>
      </c>
      <c r="D7" s="435">
        <v>2020</v>
      </c>
      <c r="E7" s="422" t="s">
        <v>1497</v>
      </c>
      <c r="F7" s="422"/>
    </row>
    <row r="8" spans="1:9">
      <c r="A8" s="421" t="s">
        <v>29</v>
      </c>
      <c r="B8" s="423"/>
      <c r="C8" s="424">
        <v>9.8185504553861307</v>
      </c>
      <c r="D8" s="419">
        <v>2.44774693712615</v>
      </c>
      <c r="E8" s="419">
        <v>-7.3708035182599811</v>
      </c>
      <c r="G8" s="431"/>
    </row>
    <row r="9" spans="1:9">
      <c r="A9" s="421" t="s">
        <v>20</v>
      </c>
      <c r="B9" s="423"/>
      <c r="C9" s="424">
        <v>25.2239281791534</v>
      </c>
      <c r="D9" s="419">
        <v>2.50145699705813</v>
      </c>
      <c r="E9" s="419">
        <v>-22.722471182095269</v>
      </c>
    </row>
    <row r="10" spans="1:9">
      <c r="A10" s="421" t="s">
        <v>8</v>
      </c>
      <c r="B10" s="423"/>
      <c r="C10" s="424">
        <v>29.133589700573101</v>
      </c>
      <c r="D10" s="419">
        <v>3.3392456033640001</v>
      </c>
      <c r="E10" s="419">
        <v>-25.794344097209102</v>
      </c>
      <c r="G10" s="431"/>
    </row>
    <row r="11" spans="1:9">
      <c r="A11" s="421" t="s">
        <v>7</v>
      </c>
      <c r="B11" s="423"/>
      <c r="C11" s="424">
        <v>20.968366117034702</v>
      </c>
      <c r="D11" s="419">
        <v>4.1794985016218797</v>
      </c>
      <c r="E11" s="419">
        <v>-16.788867615412823</v>
      </c>
      <c r="G11" s="431"/>
    </row>
    <row r="12" spans="1:9">
      <c r="A12" s="421" t="s">
        <v>27</v>
      </c>
      <c r="B12" s="423"/>
      <c r="C12" s="424">
        <v>21.1868545627561</v>
      </c>
      <c r="D12" s="419">
        <v>4.9495188457018502</v>
      </c>
      <c r="E12" s="419">
        <v>-16.23733571705425</v>
      </c>
      <c r="G12" s="431"/>
    </row>
    <row r="13" spans="1:9">
      <c r="A13" s="421" t="s">
        <v>25</v>
      </c>
      <c r="B13" s="423"/>
      <c r="C13" s="424">
        <v>20.454248093222802</v>
      </c>
      <c r="D13" s="419">
        <v>7.7419409855505998</v>
      </c>
      <c r="E13" s="419">
        <v>-12.712307107672203</v>
      </c>
      <c r="G13" s="431"/>
    </row>
    <row r="14" spans="1:9">
      <c r="A14" s="421" t="s">
        <v>32</v>
      </c>
      <c r="B14" s="423"/>
      <c r="C14" s="424">
        <v>29.117243252356399</v>
      </c>
      <c r="D14" s="419">
        <v>8.0250082709737605</v>
      </c>
      <c r="E14" s="419">
        <v>-21.092234981382639</v>
      </c>
      <c r="G14" s="431"/>
    </row>
    <row r="15" spans="1:9">
      <c r="A15" s="421" t="s">
        <v>15</v>
      </c>
      <c r="B15" s="423"/>
      <c r="C15" s="424">
        <v>16.4243967198774</v>
      </c>
      <c r="D15" s="419">
        <v>8.1048791821434794</v>
      </c>
      <c r="E15" s="419">
        <v>-8.3195175377339208</v>
      </c>
      <c r="G15" s="431"/>
    </row>
    <row r="16" spans="1:9">
      <c r="A16" s="421" t="s">
        <v>3</v>
      </c>
      <c r="B16" s="423"/>
      <c r="C16" s="424">
        <v>18.1161655459812</v>
      </c>
      <c r="D16" s="419">
        <v>8.4642947010109104</v>
      </c>
      <c r="E16" s="419">
        <v>-9.6518708449702899</v>
      </c>
      <c r="G16" s="431"/>
    </row>
    <row r="17" spans="1:7">
      <c r="A17" s="421" t="s">
        <v>23</v>
      </c>
      <c r="B17" s="423"/>
      <c r="C17" s="424">
        <v>10.451302102502</v>
      </c>
      <c r="D17" s="419">
        <v>10.115305284463799</v>
      </c>
      <c r="E17" s="419">
        <v>-0.33599681803820047</v>
      </c>
    </row>
    <row r="18" spans="1:7">
      <c r="A18" s="421" t="s">
        <v>28</v>
      </c>
      <c r="B18" s="423"/>
      <c r="C18" s="424">
        <v>20.9253805903444</v>
      </c>
      <c r="D18" s="419">
        <v>10.4408387443923</v>
      </c>
      <c r="E18" s="419">
        <v>-10.4845418459521</v>
      </c>
      <c r="G18" s="431"/>
    </row>
    <row r="19" spans="1:7">
      <c r="A19" s="421" t="s">
        <v>16</v>
      </c>
      <c r="B19" s="423"/>
      <c r="C19" s="424">
        <v>11.8965090263567</v>
      </c>
      <c r="D19" s="419">
        <v>10.605116544231301</v>
      </c>
      <c r="E19" s="419">
        <v>-1.2913924821253993</v>
      </c>
      <c r="G19" s="431"/>
    </row>
    <row r="20" spans="1:7">
      <c r="A20" s="421" t="s">
        <v>33</v>
      </c>
      <c r="B20" s="423"/>
      <c r="C20" s="424">
        <v>13.9601423123001</v>
      </c>
      <c r="D20" s="419">
        <v>12.0529654326595</v>
      </c>
      <c r="E20" s="419">
        <v>-1.9071768796406001</v>
      </c>
      <c r="G20" s="431"/>
    </row>
    <row r="21" spans="1:7">
      <c r="A21" s="421" t="s">
        <v>30</v>
      </c>
      <c r="B21" s="423"/>
      <c r="C21" s="424">
        <v>22.608002212444902</v>
      </c>
      <c r="D21" s="419">
        <v>12.215109390652</v>
      </c>
      <c r="E21" s="419">
        <v>-10.392892821792902</v>
      </c>
      <c r="G21" s="431"/>
    </row>
    <row r="22" spans="1:7">
      <c r="A22" s="421" t="s">
        <v>9</v>
      </c>
      <c r="B22" s="423"/>
      <c r="C22" s="424">
        <v>17.455168892876799</v>
      </c>
      <c r="D22" s="419">
        <v>12.7524968674253</v>
      </c>
      <c r="E22" s="419">
        <v>-4.7026720254514984</v>
      </c>
      <c r="G22" s="431"/>
    </row>
    <row r="23" spans="1:7">
      <c r="A23" s="421" t="s">
        <v>11</v>
      </c>
      <c r="B23" s="423"/>
      <c r="C23" s="424">
        <v>19.496092065784801</v>
      </c>
      <c r="D23" s="419">
        <v>13.8481102724921</v>
      </c>
      <c r="E23" s="419">
        <v>-5.6479817932927006</v>
      </c>
      <c r="G23" s="431"/>
    </row>
    <row r="24" spans="1:7">
      <c r="A24" s="421" t="s">
        <v>12</v>
      </c>
      <c r="B24" s="423"/>
      <c r="C24" s="424">
        <v>22.9669770692627</v>
      </c>
      <c r="D24" s="419">
        <v>13.9480235844556</v>
      </c>
      <c r="E24" s="419">
        <v>-9.0189534848071009</v>
      </c>
      <c r="G24" s="431"/>
    </row>
    <row r="25" spans="1:7">
      <c r="A25" s="421" t="s">
        <v>26</v>
      </c>
      <c r="B25" s="423"/>
      <c r="C25" s="424">
        <v>13.3130593755789</v>
      </c>
      <c r="D25" s="419">
        <v>14.0191483413456</v>
      </c>
      <c r="E25" s="419">
        <v>0.70608896576669977</v>
      </c>
      <c r="G25" s="431"/>
    </row>
    <row r="26" spans="1:7">
      <c r="A26" s="421" t="s">
        <v>18</v>
      </c>
      <c r="B26" s="423"/>
      <c r="C26" s="424">
        <v>19.053212121287999</v>
      </c>
      <c r="D26" s="419">
        <v>14.543167922327299</v>
      </c>
      <c r="E26" s="419">
        <v>-4.5100441989606992</v>
      </c>
      <c r="G26" s="431"/>
    </row>
    <row r="27" spans="1:7">
      <c r="A27" s="421" t="s">
        <v>19</v>
      </c>
      <c r="B27" s="423"/>
      <c r="C27" s="424">
        <v>23.6208859822904</v>
      </c>
      <c r="D27" s="419">
        <v>14.561575573360599</v>
      </c>
      <c r="E27" s="419">
        <v>-9.0593104089298002</v>
      </c>
      <c r="G27" s="431"/>
    </row>
    <row r="28" spans="1:7">
      <c r="A28" s="421" t="s">
        <v>5</v>
      </c>
      <c r="B28" s="423"/>
      <c r="C28" s="424">
        <v>18.783400348004498</v>
      </c>
      <c r="D28" s="419">
        <v>15.466297202622799</v>
      </c>
      <c r="E28" s="419">
        <v>-3.317103145381699</v>
      </c>
      <c r="G28" s="431"/>
    </row>
    <row r="29" spans="1:7">
      <c r="A29" s="421" t="s">
        <v>6</v>
      </c>
      <c r="B29" s="423"/>
      <c r="C29" s="424">
        <v>25.987637745902099</v>
      </c>
      <c r="D29" s="419">
        <v>17.8955163185176</v>
      </c>
      <c r="E29" s="419">
        <v>-8.0921214273844981</v>
      </c>
      <c r="G29" s="431"/>
    </row>
    <row r="30" spans="1:7">
      <c r="A30" s="421" t="s">
        <v>21</v>
      </c>
      <c r="B30" s="423"/>
      <c r="C30" s="424">
        <v>19.9254976955947</v>
      </c>
      <c r="D30" s="419">
        <v>20.951080833989099</v>
      </c>
      <c r="E30" s="419">
        <v>1.0255831383943992</v>
      </c>
      <c r="G30" s="431"/>
    </row>
    <row r="31" spans="1:7">
      <c r="A31" s="421" t="s">
        <v>14</v>
      </c>
      <c r="B31" s="423"/>
      <c r="C31" s="424">
        <v>17.653357412117401</v>
      </c>
      <c r="D31" s="419">
        <v>25.106911057975601</v>
      </c>
      <c r="E31" s="419">
        <v>7.4535536458582001</v>
      </c>
      <c r="G31" s="431"/>
    </row>
    <row r="32" spans="1:7">
      <c r="A32" s="421" t="s">
        <v>1</v>
      </c>
      <c r="B32" s="423"/>
      <c r="C32" s="424">
        <v>20.200243829311599</v>
      </c>
      <c r="D32" s="419">
        <v>28.158415153020002</v>
      </c>
      <c r="E32" s="419">
        <v>7.9581713237084024</v>
      </c>
      <c r="G32" s="431"/>
    </row>
    <row r="33" spans="1:7">
      <c r="A33" s="421" t="s">
        <v>24</v>
      </c>
      <c r="B33" s="423"/>
      <c r="C33" s="424">
        <v>29.638511938546898</v>
      </c>
      <c r="D33" s="419">
        <v>29.3233471136544</v>
      </c>
      <c r="E33" s="419">
        <v>-0.31516482489249853</v>
      </c>
      <c r="G33" s="431"/>
    </row>
    <row r="34" spans="1:7">
      <c r="A34" s="421" t="s">
        <v>13</v>
      </c>
      <c r="C34" s="424">
        <v>17.329594053466099</v>
      </c>
      <c r="D34" s="419">
        <v>38.3292047459177</v>
      </c>
      <c r="E34" s="419">
        <v>20.999610692451601</v>
      </c>
      <c r="G34" s="431"/>
    </row>
    <row r="35" spans="1:7">
      <c r="A35" s="421" t="s">
        <v>4</v>
      </c>
      <c r="B35" s="423"/>
      <c r="C35" s="424">
        <v>28.0478720242</v>
      </c>
      <c r="D35" s="419">
        <v>38.513764047476599</v>
      </c>
      <c r="E35" s="419">
        <v>10.465892023276599</v>
      </c>
      <c r="G35" s="431"/>
    </row>
    <row r="36" spans="1:7">
      <c r="A36" s="421" t="s">
        <v>10</v>
      </c>
      <c r="B36" s="423"/>
      <c r="C36" s="424">
        <v>19.858782049570198</v>
      </c>
      <c r="D36" s="419">
        <v>41.517583374862198</v>
      </c>
      <c r="E36" s="419">
        <v>21.658801325292</v>
      </c>
      <c r="G36" s="431"/>
    </row>
    <row r="37" spans="1:7">
      <c r="A37" s="421" t="s">
        <v>31</v>
      </c>
      <c r="B37" s="423"/>
      <c r="C37" s="424">
        <v>18.5543910543092</v>
      </c>
      <c r="D37" s="419">
        <v>43.970918247258702</v>
      </c>
      <c r="E37" s="419">
        <v>25.416527192949502</v>
      </c>
      <c r="G37" s="431"/>
    </row>
    <row r="38" spans="1:7">
      <c r="A38" s="421" t="s">
        <v>22</v>
      </c>
      <c r="B38" s="423"/>
      <c r="C38" s="424">
        <v>26.0179432772388</v>
      </c>
      <c r="D38" s="419">
        <v>48.1744780201739</v>
      </c>
      <c r="E38" s="419">
        <v>22.156534742935101</v>
      </c>
      <c r="G38" s="431"/>
    </row>
    <row r="39" spans="1:7">
      <c r="A39" s="421" t="s">
        <v>0</v>
      </c>
      <c r="B39" s="423"/>
      <c r="C39" s="424">
        <v>32.985614994267998</v>
      </c>
      <c r="D39" s="419">
        <v>64.7075745645881</v>
      </c>
      <c r="E39" s="419">
        <v>31.721959570320102</v>
      </c>
      <c r="G39" s="431"/>
    </row>
    <row r="40" spans="1:7">
      <c r="A40" s="421" t="s">
        <v>17</v>
      </c>
      <c r="B40" s="423"/>
      <c r="C40" s="424">
        <v>9.3484451012362904</v>
      </c>
      <c r="D40" s="419">
        <v>81.676511507044296</v>
      </c>
      <c r="E40" s="419">
        <v>72.328066405808002</v>
      </c>
      <c r="G40" s="431"/>
    </row>
    <row r="49" spans="1:7">
      <c r="A49" s="60"/>
      <c r="B49" s="60"/>
      <c r="C49" s="60"/>
      <c r="D49" s="60"/>
      <c r="E49" s="60"/>
      <c r="F49" s="60"/>
    </row>
    <row r="50" spans="1:7">
      <c r="A50" s="60"/>
      <c r="B50" s="60"/>
      <c r="C50" s="60"/>
      <c r="D50" s="60"/>
      <c r="E50" s="60"/>
      <c r="F50" s="60"/>
    </row>
    <row r="51" spans="1:7">
      <c r="A51" s="60"/>
      <c r="B51" s="60"/>
      <c r="C51" s="60"/>
      <c r="D51" s="60"/>
      <c r="E51" s="60"/>
      <c r="F51" s="60"/>
    </row>
    <row r="52" spans="1:7">
      <c r="A52" s="60"/>
      <c r="B52" s="60"/>
      <c r="C52" s="60"/>
      <c r="D52" s="60"/>
      <c r="E52" s="60"/>
      <c r="F52" s="60"/>
    </row>
    <row r="53" spans="1:7">
      <c r="C53" s="430"/>
      <c r="D53" s="430"/>
    </row>
    <row r="54" spans="1:7">
      <c r="A54" s="421"/>
      <c r="B54" s="423"/>
      <c r="C54" s="424"/>
      <c r="D54" s="419"/>
      <c r="E54" s="419"/>
      <c r="G54" s="431"/>
    </row>
    <row r="55" spans="1:7">
      <c r="A55" s="421"/>
      <c r="B55" s="423"/>
      <c r="C55" s="424"/>
      <c r="D55" s="419"/>
      <c r="E55" s="419"/>
      <c r="G55" s="431"/>
    </row>
    <row r="56" spans="1:7">
      <c r="A56" s="421"/>
      <c r="B56" s="423"/>
      <c r="C56" s="424"/>
      <c r="D56" s="419"/>
      <c r="E56" s="419"/>
      <c r="G56" s="431"/>
    </row>
    <row r="57" spans="1:7">
      <c r="A57" s="421"/>
      <c r="B57" s="423"/>
      <c r="C57" s="424"/>
      <c r="D57" s="419"/>
      <c r="E57" s="419"/>
      <c r="G57" s="431"/>
    </row>
    <row r="58" spans="1:7">
      <c r="A58" s="421"/>
      <c r="B58" s="423"/>
      <c r="C58" s="424"/>
      <c r="D58" s="419"/>
      <c r="E58" s="419"/>
      <c r="G58" s="431"/>
    </row>
    <row r="59" spans="1:7">
      <c r="A59" s="421"/>
      <c r="B59" s="423"/>
      <c r="C59" s="424"/>
      <c r="D59" s="419"/>
      <c r="E59" s="419"/>
      <c r="G59" s="431"/>
    </row>
    <row r="60" spans="1:7">
      <c r="A60" s="421"/>
      <c r="C60" s="424"/>
      <c r="D60" s="419"/>
      <c r="E60" s="419"/>
      <c r="G60" s="431"/>
    </row>
    <row r="61" spans="1:7">
      <c r="A61" s="421"/>
      <c r="B61" s="423"/>
      <c r="C61" s="424"/>
      <c r="D61" s="419"/>
      <c r="E61" s="419"/>
      <c r="G61" s="431"/>
    </row>
    <row r="62" spans="1:7">
      <c r="A62" s="421"/>
      <c r="B62" s="423"/>
      <c r="C62" s="424"/>
      <c r="D62" s="419"/>
      <c r="E62" s="419"/>
      <c r="G62" s="431"/>
    </row>
    <row r="63" spans="1:7">
      <c r="A63" s="421"/>
      <c r="B63" s="423"/>
      <c r="C63" s="424"/>
      <c r="D63" s="419"/>
      <c r="E63" s="419"/>
      <c r="G63" s="431"/>
    </row>
    <row r="64" spans="1:7">
      <c r="A64" s="421"/>
      <c r="B64" s="423"/>
      <c r="C64" s="424"/>
      <c r="D64" s="419"/>
      <c r="E64" s="419"/>
      <c r="G64" s="431"/>
    </row>
    <row r="65" spans="1:7">
      <c r="A65" s="421"/>
      <c r="B65" s="423"/>
      <c r="C65" s="424"/>
      <c r="D65" s="419"/>
      <c r="E65" s="419"/>
      <c r="G65" s="431"/>
    </row>
    <row r="66" spans="1:7">
      <c r="A66" s="421"/>
      <c r="B66" s="423"/>
      <c r="C66" s="424"/>
      <c r="D66" s="419"/>
      <c r="E66" s="419"/>
      <c r="G66" s="431"/>
    </row>
    <row r="67" spans="1:7">
      <c r="A67" s="421"/>
      <c r="B67" s="423"/>
      <c r="C67" s="424"/>
      <c r="D67" s="419"/>
      <c r="E67" s="419"/>
      <c r="G67" s="431"/>
    </row>
    <row r="68" spans="1:7">
      <c r="A68" s="421"/>
      <c r="B68" s="423"/>
      <c r="C68" s="424"/>
      <c r="D68" s="419"/>
      <c r="E68" s="419"/>
      <c r="G68" s="431"/>
    </row>
    <row r="69" spans="1:7">
      <c r="A69" s="421"/>
      <c r="B69" s="423"/>
      <c r="C69" s="424"/>
      <c r="D69" s="419"/>
      <c r="E69" s="419"/>
      <c r="G69" s="431"/>
    </row>
    <row r="70" spans="1:7">
      <c r="A70" s="421"/>
      <c r="B70" s="423"/>
      <c r="C70" s="424"/>
      <c r="D70" s="419"/>
      <c r="E70" s="419"/>
      <c r="G70" s="431"/>
    </row>
    <row r="71" spans="1:7">
      <c r="A71" s="421"/>
      <c r="B71" s="423"/>
      <c r="C71" s="424"/>
      <c r="D71" s="419"/>
      <c r="E71" s="419"/>
      <c r="G71" s="431"/>
    </row>
    <row r="72" spans="1:7">
      <c r="A72" s="421"/>
      <c r="B72" s="423"/>
      <c r="C72" s="424"/>
      <c r="D72" s="419"/>
      <c r="E72" s="419"/>
      <c r="G72" s="431"/>
    </row>
    <row r="73" spans="1:7">
      <c r="A73" s="421"/>
      <c r="B73" s="423"/>
      <c r="C73" s="424"/>
      <c r="D73" s="419"/>
      <c r="E73" s="419"/>
      <c r="G73" s="431"/>
    </row>
    <row r="74" spans="1:7">
      <c r="A74" s="421"/>
      <c r="B74" s="423"/>
      <c r="C74" s="424"/>
      <c r="D74" s="419"/>
      <c r="E74" s="419"/>
      <c r="G74" s="431"/>
    </row>
    <row r="75" spans="1:7">
      <c r="A75" s="421"/>
      <c r="B75" s="423"/>
      <c r="C75" s="424"/>
      <c r="D75" s="419"/>
      <c r="E75" s="419"/>
      <c r="G75" s="431"/>
    </row>
    <row r="76" spans="1:7">
      <c r="A76" s="421"/>
      <c r="B76" s="423"/>
      <c r="C76" s="424"/>
      <c r="D76" s="419"/>
      <c r="E76" s="419"/>
      <c r="G76" s="431"/>
    </row>
    <row r="77" spans="1:7">
      <c r="A77" s="421"/>
      <c r="B77" s="423"/>
      <c r="C77" s="424"/>
      <c r="D77" s="419"/>
      <c r="E77" s="419"/>
      <c r="G77" s="431"/>
    </row>
    <row r="78" spans="1:7">
      <c r="A78" s="421"/>
      <c r="B78" s="423"/>
      <c r="C78" s="424"/>
      <c r="D78" s="419"/>
      <c r="E78" s="419"/>
      <c r="G78" s="431"/>
    </row>
    <row r="79" spans="1:7">
      <c r="A79" s="421"/>
      <c r="B79" s="423"/>
      <c r="C79" s="424"/>
      <c r="D79" s="419"/>
      <c r="E79" s="419"/>
      <c r="G79" s="431"/>
    </row>
    <row r="80" spans="1:7">
      <c r="A80" s="421"/>
      <c r="B80" s="423"/>
      <c r="C80" s="424"/>
      <c r="D80" s="419"/>
      <c r="E80" s="419"/>
      <c r="G80" s="431"/>
    </row>
    <row r="81" spans="1:7">
      <c r="A81" s="421"/>
      <c r="B81" s="423"/>
      <c r="C81" s="424"/>
      <c r="D81" s="419"/>
      <c r="E81" s="419"/>
      <c r="G81" s="431"/>
    </row>
    <row r="82" spans="1:7">
      <c r="A82" s="421"/>
      <c r="B82" s="423"/>
      <c r="C82" s="424"/>
      <c r="D82" s="419"/>
      <c r="E82" s="419"/>
      <c r="G82" s="431"/>
    </row>
    <row r="83" spans="1:7">
      <c r="A83" s="421"/>
      <c r="B83" s="423"/>
      <c r="C83" s="424"/>
      <c r="D83" s="419"/>
      <c r="E83" s="419"/>
      <c r="G83" s="431"/>
    </row>
    <row r="84" spans="1:7">
      <c r="A84" s="421"/>
      <c r="B84" s="423"/>
      <c r="C84" s="424"/>
      <c r="D84" s="419"/>
      <c r="E84" s="419"/>
      <c r="G84" s="431"/>
    </row>
    <row r="85" spans="1:7">
      <c r="A85" s="421"/>
      <c r="B85" s="423"/>
      <c r="C85" s="424"/>
      <c r="D85" s="419"/>
      <c r="E85" s="419"/>
      <c r="G85" s="431"/>
    </row>
    <row r="86" spans="1:7">
      <c r="A86" s="421"/>
      <c r="B86" s="423"/>
      <c r="C86" s="424"/>
      <c r="D86" s="419"/>
      <c r="E86" s="419"/>
    </row>
  </sheetData>
  <mergeCells count="2">
    <mergeCell ref="C6:D6"/>
    <mergeCell ref="H1:I1"/>
  </mergeCells>
  <hyperlinks>
    <hyperlink ref="H1:I1" location="Index!A1" display="Regresar al Índice" xr:uid="{6E159AB6-0309-4559-B584-C3CF8FC99E27}"/>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20781-AC23-47C9-9654-9EAFC0614923}">
  <sheetPr codeName="Hoja4"/>
  <dimension ref="A1:I25"/>
  <sheetViews>
    <sheetView workbookViewId="0">
      <selection activeCell="B19" sqref="B19"/>
    </sheetView>
  </sheetViews>
  <sheetFormatPr baseColWidth="10" defaultRowHeight="12"/>
  <cols>
    <col min="1" max="1" width="26.7109375" style="634" bestFit="1" customWidth="1"/>
    <col min="2" max="4" width="14" style="634" customWidth="1"/>
    <col min="5" max="16384" width="11.42578125" style="634"/>
  </cols>
  <sheetData>
    <row r="1" spans="1:9" ht="15">
      <c r="A1" t="s">
        <v>1742</v>
      </c>
      <c r="H1" s="689" t="s">
        <v>38</v>
      </c>
      <c r="I1" s="689"/>
    </row>
    <row r="5" spans="1:9">
      <c r="A5" s="635" t="s">
        <v>979</v>
      </c>
      <c r="B5" s="635" t="s">
        <v>1469</v>
      </c>
      <c r="C5" s="635" t="s">
        <v>1466</v>
      </c>
      <c r="D5" s="635" t="s">
        <v>1039</v>
      </c>
    </row>
    <row r="6" spans="1:9">
      <c r="A6" s="636" t="s">
        <v>1470</v>
      </c>
      <c r="B6" s="637">
        <v>6402.26</v>
      </c>
      <c r="C6" s="637">
        <v>6425.85</v>
      </c>
      <c r="D6" s="638">
        <v>23.6</v>
      </c>
    </row>
    <row r="7" spans="1:9">
      <c r="A7" s="636" t="s">
        <v>1458</v>
      </c>
      <c r="B7" s="639">
        <v>3879.91</v>
      </c>
      <c r="C7" s="639">
        <v>3957.12</v>
      </c>
      <c r="D7" s="640">
        <v>77.2</v>
      </c>
    </row>
    <row r="8" spans="1:9">
      <c r="A8" s="636" t="s">
        <v>1471</v>
      </c>
      <c r="B8" s="637">
        <v>2522.35</v>
      </c>
      <c r="C8" s="637">
        <v>2468.73</v>
      </c>
      <c r="D8" s="638">
        <v>-53.6</v>
      </c>
    </row>
    <row r="9" spans="1:9">
      <c r="A9" s="636" t="s">
        <v>1472</v>
      </c>
      <c r="B9" s="639">
        <v>3735.6</v>
      </c>
      <c r="C9" s="639">
        <v>3824.7</v>
      </c>
      <c r="D9" s="640">
        <v>89.1</v>
      </c>
    </row>
    <row r="10" spans="1:9">
      <c r="A10" s="636" t="s">
        <v>1473</v>
      </c>
      <c r="B10" s="641">
        <v>0.60599999999999998</v>
      </c>
      <c r="C10" s="641">
        <v>0.61599999999999999</v>
      </c>
      <c r="D10" s="638">
        <v>1</v>
      </c>
    </row>
    <row r="11" spans="1:9">
      <c r="A11" s="636" t="s">
        <v>1468</v>
      </c>
      <c r="B11" s="642">
        <v>3.6999999999999998E-2</v>
      </c>
      <c r="C11" s="642">
        <v>3.3000000000000002E-2</v>
      </c>
      <c r="D11" s="640">
        <v>-0.4</v>
      </c>
    </row>
    <row r="12" spans="1:9">
      <c r="A12" s="635" t="s">
        <v>292</v>
      </c>
      <c r="B12" s="643"/>
      <c r="C12" s="643"/>
      <c r="D12" s="643"/>
    </row>
    <row r="13" spans="1:9">
      <c r="A13" s="636" t="s">
        <v>1470</v>
      </c>
      <c r="B13" s="637">
        <v>3045.12</v>
      </c>
      <c r="C13" s="637">
        <v>3042.1</v>
      </c>
      <c r="D13" s="638">
        <v>-3</v>
      </c>
    </row>
    <row r="14" spans="1:9">
      <c r="A14" s="636" t="s">
        <v>1458</v>
      </c>
      <c r="B14" s="639">
        <v>2353.92</v>
      </c>
      <c r="C14" s="639">
        <v>2392.5700000000002</v>
      </c>
      <c r="D14" s="640">
        <v>38.6</v>
      </c>
    </row>
    <row r="15" spans="1:9">
      <c r="A15" s="636" t="s">
        <v>1471</v>
      </c>
      <c r="B15" s="638">
        <v>691.19</v>
      </c>
      <c r="C15" s="638">
        <v>649.53</v>
      </c>
      <c r="D15" s="638">
        <v>-41.7</v>
      </c>
    </row>
    <row r="16" spans="1:9">
      <c r="A16" s="636" t="s">
        <v>1472</v>
      </c>
      <c r="B16" s="639">
        <v>2265.7199999999998</v>
      </c>
      <c r="C16" s="639">
        <v>2313.88</v>
      </c>
      <c r="D16" s="640">
        <v>48.2</v>
      </c>
    </row>
    <row r="17" spans="1:4">
      <c r="A17" s="636" t="s">
        <v>1473</v>
      </c>
      <c r="B17" s="641">
        <v>0.77300000000000002</v>
      </c>
      <c r="C17" s="641">
        <v>0.78600000000000003</v>
      </c>
      <c r="D17" s="638">
        <v>1.3</v>
      </c>
    </row>
    <row r="18" spans="1:4">
      <c r="A18" s="636" t="s">
        <v>1468</v>
      </c>
      <c r="B18" s="642">
        <v>3.6999999999999998E-2</v>
      </c>
      <c r="C18" s="642">
        <v>3.3000000000000002E-2</v>
      </c>
      <c r="D18" s="640">
        <v>-0.4</v>
      </c>
    </row>
    <row r="19" spans="1:4">
      <c r="A19" s="635" t="s">
        <v>293</v>
      </c>
      <c r="B19" s="643"/>
      <c r="C19" s="643"/>
      <c r="D19" s="643"/>
    </row>
    <row r="20" spans="1:4">
      <c r="A20" s="636" t="s">
        <v>1470</v>
      </c>
      <c r="B20" s="637">
        <v>3357.14</v>
      </c>
      <c r="C20" s="637">
        <v>3383.75</v>
      </c>
      <c r="D20" s="638">
        <v>26.6</v>
      </c>
    </row>
    <row r="21" spans="1:4">
      <c r="A21" s="636" t="s">
        <v>1458</v>
      </c>
      <c r="B21" s="639">
        <v>1525.98</v>
      </c>
      <c r="C21" s="639">
        <v>1564.55</v>
      </c>
      <c r="D21" s="640">
        <v>38.6</v>
      </c>
    </row>
    <row r="22" spans="1:4">
      <c r="A22" s="636" t="s">
        <v>1471</v>
      </c>
      <c r="B22" s="637">
        <v>1831.16</v>
      </c>
      <c r="C22" s="637">
        <v>1819.2</v>
      </c>
      <c r="D22" s="638">
        <v>-12</v>
      </c>
    </row>
    <row r="23" spans="1:4">
      <c r="A23" s="636" t="s">
        <v>1472</v>
      </c>
      <c r="B23" s="639">
        <v>1469.88</v>
      </c>
      <c r="C23" s="639">
        <v>1510.82</v>
      </c>
      <c r="D23" s="640">
        <v>40.9</v>
      </c>
    </row>
    <row r="24" spans="1:4">
      <c r="A24" s="636" t="s">
        <v>1473</v>
      </c>
      <c r="B24" s="641">
        <v>0.45500000000000002</v>
      </c>
      <c r="C24" s="641">
        <v>0.46200000000000002</v>
      </c>
      <c r="D24" s="638">
        <v>0.7</v>
      </c>
    </row>
    <row r="25" spans="1:4">
      <c r="A25" s="636" t="s">
        <v>1468</v>
      </c>
      <c r="B25" s="642">
        <v>3.6999999999999998E-2</v>
      </c>
      <c r="C25" s="642">
        <v>3.4000000000000002E-2</v>
      </c>
      <c r="D25" s="640">
        <v>-0.3</v>
      </c>
    </row>
  </sheetData>
  <mergeCells count="1">
    <mergeCell ref="H1:I1"/>
  </mergeCells>
  <hyperlinks>
    <hyperlink ref="H1:I1" location="Index!A1" display="Regresar al Índice" xr:uid="{B85A2A16-405D-47DB-B3F7-2ED7C745E337}"/>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5240-08B4-4FB4-8745-06BA787A770F}">
  <sheetPr codeName="Hoja55"/>
  <dimension ref="A1:I40"/>
  <sheetViews>
    <sheetView zoomScaleNormal="100" workbookViewId="0">
      <selection activeCell="B19" sqref="B19"/>
    </sheetView>
  </sheetViews>
  <sheetFormatPr baseColWidth="10" defaultRowHeight="12"/>
  <cols>
    <col min="1" max="1" width="22.85546875" style="418" customWidth="1"/>
    <col min="2" max="2" width="11.42578125" style="418"/>
    <col min="3" max="4" width="20.42578125" style="418" customWidth="1"/>
    <col min="5" max="5" width="6.140625" style="418" customWidth="1"/>
    <col min="6" max="6" width="13.7109375" style="418" customWidth="1"/>
    <col min="7" max="7" width="28.28515625" style="418" bestFit="1" customWidth="1"/>
    <col min="8" max="10" width="11.42578125" style="418"/>
    <col min="11" max="14" width="11.85546875" style="418" bestFit="1" customWidth="1"/>
    <col min="15" max="16384" width="11.42578125" style="418"/>
  </cols>
  <sheetData>
    <row r="1" spans="1:9" ht="15">
      <c r="A1" t="s">
        <v>1781</v>
      </c>
      <c r="F1" s="432"/>
      <c r="H1" s="688" t="s">
        <v>38</v>
      </c>
      <c r="I1" s="688"/>
    </row>
    <row r="2" spans="1:9">
      <c r="A2" s="296" t="s">
        <v>1720</v>
      </c>
      <c r="F2" s="432"/>
    </row>
    <row r="3" spans="1:9">
      <c r="F3" s="432"/>
    </row>
    <row r="4" spans="1:9">
      <c r="A4" s="421" t="s">
        <v>1500</v>
      </c>
      <c r="F4" s="433"/>
    </row>
    <row r="5" spans="1:9">
      <c r="C5" s="418" t="s">
        <v>1491</v>
      </c>
    </row>
    <row r="6" spans="1:9">
      <c r="C6" s="429" t="s">
        <v>1501</v>
      </c>
      <c r="D6" s="429"/>
      <c r="E6" s="422"/>
      <c r="F6" s="422" t="s">
        <v>1496</v>
      </c>
    </row>
    <row r="7" spans="1:9">
      <c r="A7" s="418" t="s">
        <v>727</v>
      </c>
      <c r="C7" s="430">
        <v>2016</v>
      </c>
      <c r="D7" s="430">
        <v>2020</v>
      </c>
      <c r="F7" s="418" t="s">
        <v>1497</v>
      </c>
    </row>
    <row r="8" spans="1:9">
      <c r="A8" s="421" t="s">
        <v>31</v>
      </c>
      <c r="B8" s="423"/>
      <c r="C8" s="424">
        <v>37.3743669408248</v>
      </c>
      <c r="D8" s="419">
        <v>9.1843094215639205</v>
      </c>
      <c r="E8" s="419"/>
      <c r="F8" s="419">
        <v>-28.190057519260879</v>
      </c>
      <c r="H8" s="431"/>
    </row>
    <row r="9" spans="1:9">
      <c r="A9" s="421" t="s">
        <v>15</v>
      </c>
      <c r="B9" s="423"/>
      <c r="C9" s="424">
        <v>38.307431757541302</v>
      </c>
      <c r="D9" s="419">
        <v>39.313864736705298</v>
      </c>
      <c r="E9" s="419"/>
      <c r="F9" s="419">
        <v>1.0064329791639963</v>
      </c>
      <c r="H9" s="431"/>
    </row>
    <row r="10" spans="1:9">
      <c r="A10" s="421" t="s">
        <v>8</v>
      </c>
      <c r="B10" s="423"/>
      <c r="C10" s="424">
        <v>69.293415642474102</v>
      </c>
      <c r="D10" s="419">
        <v>39.527576393715897</v>
      </c>
      <c r="E10" s="419"/>
      <c r="F10" s="419">
        <v>-29.765839248758205</v>
      </c>
      <c r="H10" s="431"/>
    </row>
    <row r="11" spans="1:9">
      <c r="A11" s="421" t="s">
        <v>9</v>
      </c>
      <c r="B11" s="423"/>
      <c r="C11" s="424">
        <v>45.1827793992097</v>
      </c>
      <c r="D11" s="419">
        <v>43.502581797724702</v>
      </c>
      <c r="E11" s="419"/>
      <c r="F11" s="419">
        <v>-1.6801976014849984</v>
      </c>
      <c r="H11" s="431"/>
    </row>
    <row r="12" spans="1:9">
      <c r="A12" s="421" t="s">
        <v>32</v>
      </c>
      <c r="B12" s="423"/>
      <c r="C12" s="424">
        <v>46.039315084157103</v>
      </c>
      <c r="D12" s="419">
        <v>43.810717111481999</v>
      </c>
      <c r="E12" s="419"/>
      <c r="F12" s="419">
        <v>-2.2285979726751037</v>
      </c>
      <c r="H12" s="431"/>
    </row>
    <row r="13" spans="1:9">
      <c r="A13" s="421" t="s">
        <v>28</v>
      </c>
      <c r="B13" s="423"/>
      <c r="C13" s="424">
        <v>62.884240437843502</v>
      </c>
      <c r="D13" s="419">
        <v>47.225094804632498</v>
      </c>
      <c r="E13" s="419"/>
      <c r="F13" s="419">
        <v>-15.659145633211004</v>
      </c>
      <c r="H13" s="431"/>
    </row>
    <row r="14" spans="1:9">
      <c r="A14" s="421" t="s">
        <v>26</v>
      </c>
      <c r="B14" s="423"/>
      <c r="C14" s="424">
        <v>30.273403996800099</v>
      </c>
      <c r="D14" s="419">
        <v>49.193483518072298</v>
      </c>
      <c r="E14" s="419"/>
      <c r="F14" s="419">
        <v>18.9200795212722</v>
      </c>
      <c r="H14" s="431"/>
    </row>
    <row r="15" spans="1:9">
      <c r="A15" s="421" t="s">
        <v>13</v>
      </c>
      <c r="B15" s="423"/>
      <c r="C15" s="424">
        <v>38.242029682693101</v>
      </c>
      <c r="D15" s="419">
        <v>51.203575299901999</v>
      </c>
      <c r="E15" s="419"/>
      <c r="F15" s="419">
        <v>12.961545617208898</v>
      </c>
      <c r="H15" s="431"/>
    </row>
    <row r="16" spans="1:9">
      <c r="A16" s="421" t="s">
        <v>14</v>
      </c>
      <c r="B16" s="423"/>
      <c r="C16" s="424">
        <v>56.3425876557951</v>
      </c>
      <c r="D16" s="419">
        <v>52.654534308875398</v>
      </c>
      <c r="E16" s="419"/>
      <c r="F16" s="419">
        <v>-3.6880533469197019</v>
      </c>
      <c r="H16" s="431"/>
    </row>
    <row r="17" spans="1:8">
      <c r="A17" s="421" t="s">
        <v>17</v>
      </c>
      <c r="B17" s="423"/>
      <c r="C17" s="424">
        <v>43.945840409941702</v>
      </c>
      <c r="D17" s="419">
        <v>55.348749038228</v>
      </c>
      <c r="E17" s="419"/>
      <c r="F17" s="419">
        <v>11.402908628286298</v>
      </c>
      <c r="H17" s="431"/>
    </row>
    <row r="18" spans="1:8">
      <c r="A18" s="421" t="s">
        <v>27</v>
      </c>
      <c r="B18" s="423"/>
      <c r="C18" s="424">
        <v>49.091538644532797</v>
      </c>
      <c r="D18" s="419">
        <v>56.029312279194698</v>
      </c>
      <c r="E18" s="419"/>
      <c r="F18" s="419">
        <v>6.9377736346619017</v>
      </c>
      <c r="H18" s="431"/>
    </row>
    <row r="19" spans="1:8">
      <c r="A19" s="421" t="s">
        <v>25</v>
      </c>
      <c r="B19" s="423"/>
      <c r="C19" s="424">
        <v>54.120828145013199</v>
      </c>
      <c r="D19" s="419">
        <v>56.092487314653397</v>
      </c>
      <c r="E19" s="419"/>
      <c r="F19" s="419">
        <v>1.9716591696401977</v>
      </c>
      <c r="H19" s="431"/>
    </row>
    <row r="20" spans="1:8">
      <c r="A20" s="421" t="s">
        <v>19</v>
      </c>
      <c r="B20" s="423"/>
      <c r="C20" s="424">
        <v>68.342536705476604</v>
      </c>
      <c r="D20" s="419">
        <v>59.618595578708103</v>
      </c>
      <c r="E20" s="419"/>
      <c r="F20" s="419">
        <v>-8.7239411267685014</v>
      </c>
      <c r="H20" s="431"/>
    </row>
    <row r="21" spans="1:8">
      <c r="A21" s="421" t="s">
        <v>18</v>
      </c>
      <c r="B21" s="423"/>
      <c r="C21" s="424">
        <v>63.784574246878599</v>
      </c>
      <c r="D21" s="419">
        <v>59.757262170471499</v>
      </c>
      <c r="E21" s="419"/>
      <c r="F21" s="419">
        <v>-4.0273120764070995</v>
      </c>
      <c r="H21" s="431"/>
    </row>
    <row r="22" spans="1:8">
      <c r="A22" s="421" t="s">
        <v>1</v>
      </c>
      <c r="C22" s="424">
        <v>52.575680007763303</v>
      </c>
      <c r="D22" s="419">
        <v>60.841900035753604</v>
      </c>
      <c r="E22" s="419"/>
      <c r="F22" s="419">
        <v>8.2662200279903004</v>
      </c>
      <c r="H22" s="431"/>
    </row>
    <row r="23" spans="1:8">
      <c r="A23" s="421" t="s">
        <v>21</v>
      </c>
      <c r="B23" s="423"/>
      <c r="C23" s="424">
        <v>46.005068500486402</v>
      </c>
      <c r="D23" s="419">
        <v>63.394415134440898</v>
      </c>
      <c r="E23" s="419"/>
      <c r="F23" s="419">
        <v>17.389346633954496</v>
      </c>
      <c r="H23" s="431"/>
    </row>
    <row r="24" spans="1:8">
      <c r="A24" s="421" t="s">
        <v>10</v>
      </c>
      <c r="B24" s="423"/>
      <c r="C24" s="424">
        <v>68.950339959452407</v>
      </c>
      <c r="D24" s="419">
        <v>63.5583561606716</v>
      </c>
      <c r="E24" s="419"/>
      <c r="F24" s="419">
        <v>-5.3919837987808066</v>
      </c>
      <c r="H24" s="431"/>
    </row>
    <row r="25" spans="1:8">
      <c r="A25" s="421" t="s">
        <v>11</v>
      </c>
      <c r="B25" s="423"/>
      <c r="C25" s="424">
        <v>70.496195000733394</v>
      </c>
      <c r="D25" s="419">
        <v>64.567784628468203</v>
      </c>
      <c r="E25" s="419"/>
      <c r="F25" s="419">
        <v>-5.9284103722651906</v>
      </c>
      <c r="H25" s="431"/>
    </row>
    <row r="26" spans="1:8">
      <c r="A26" s="421" t="s">
        <v>5</v>
      </c>
      <c r="B26" s="423"/>
      <c r="C26" s="424">
        <v>53.316299553577601</v>
      </c>
      <c r="D26" s="419">
        <v>65.109660566487804</v>
      </c>
      <c r="E26" s="419"/>
      <c r="F26" s="419">
        <v>11.793361012910204</v>
      </c>
      <c r="H26" s="431"/>
    </row>
    <row r="27" spans="1:8">
      <c r="A27" s="421" t="s">
        <v>29</v>
      </c>
      <c r="B27" s="423"/>
      <c r="C27" s="424">
        <v>49.664094122794602</v>
      </c>
      <c r="D27" s="419">
        <v>65.177879618580306</v>
      </c>
      <c r="E27" s="419"/>
      <c r="F27" s="419">
        <v>15.513785495785704</v>
      </c>
      <c r="H27" s="431"/>
    </row>
    <row r="28" spans="1:8">
      <c r="A28" s="421" t="s">
        <v>6</v>
      </c>
      <c r="B28" s="423"/>
      <c r="C28" s="424">
        <v>55.570556187902802</v>
      </c>
      <c r="D28" s="419">
        <v>65.267465663762096</v>
      </c>
      <c r="E28" s="419"/>
      <c r="F28" s="419">
        <v>9.6969094758592931</v>
      </c>
      <c r="H28" s="431"/>
    </row>
    <row r="29" spans="1:8">
      <c r="A29" s="421" t="s">
        <v>12</v>
      </c>
      <c r="B29" s="423"/>
      <c r="C29" s="424">
        <v>47.605599186398599</v>
      </c>
      <c r="D29" s="419">
        <v>65.476353343892498</v>
      </c>
      <c r="E29" s="419"/>
      <c r="F29" s="419">
        <v>17.870754157493899</v>
      </c>
      <c r="H29" s="431"/>
    </row>
    <row r="30" spans="1:8">
      <c r="A30" s="421" t="s">
        <v>33</v>
      </c>
      <c r="B30" s="423"/>
      <c r="C30" s="424">
        <v>58.764211909203397</v>
      </c>
      <c r="D30" s="419">
        <v>66.112920477180396</v>
      </c>
      <c r="E30" s="419"/>
      <c r="F30" s="419">
        <v>7.348708567976999</v>
      </c>
    </row>
    <row r="31" spans="1:8">
      <c r="A31" s="421" t="s">
        <v>30</v>
      </c>
      <c r="B31" s="423"/>
      <c r="C31" s="424">
        <v>81.75558259988</v>
      </c>
      <c r="D31" s="419">
        <v>77.437070727849004</v>
      </c>
      <c r="E31" s="419"/>
      <c r="F31" s="419">
        <v>-4.3185118720309958</v>
      </c>
      <c r="H31" s="431"/>
    </row>
    <row r="32" spans="1:8">
      <c r="A32" s="421" t="s">
        <v>4</v>
      </c>
      <c r="B32" s="423"/>
      <c r="C32" s="424">
        <v>59.101049641867803</v>
      </c>
      <c r="D32" s="419">
        <v>77.955979724933002</v>
      </c>
      <c r="E32" s="419"/>
      <c r="F32" s="419">
        <v>18.854930083065199</v>
      </c>
      <c r="H32" s="431"/>
    </row>
    <row r="33" spans="1:8">
      <c r="A33" s="421" t="s">
        <v>23</v>
      </c>
      <c r="B33" s="423"/>
      <c r="C33" s="424">
        <v>65.458708671711705</v>
      </c>
      <c r="D33" s="419">
        <v>78.774016560937</v>
      </c>
      <c r="E33" s="419"/>
      <c r="F33" s="419">
        <v>13.315307889225295</v>
      </c>
      <c r="H33" s="431"/>
    </row>
    <row r="34" spans="1:8">
      <c r="A34" s="421" t="s">
        <v>3</v>
      </c>
      <c r="B34" s="423"/>
      <c r="C34" s="424">
        <v>63.824688696621799</v>
      </c>
      <c r="D34" s="419">
        <v>81.064921277716905</v>
      </c>
      <c r="E34" s="419"/>
      <c r="F34" s="419">
        <v>17.240232581095107</v>
      </c>
      <c r="H34" s="431"/>
    </row>
    <row r="35" spans="1:8">
      <c r="A35" s="421" t="s">
        <v>20</v>
      </c>
      <c r="B35" s="423"/>
      <c r="C35" s="424">
        <v>45.821792102054999</v>
      </c>
      <c r="D35" s="419">
        <v>81.833784891384397</v>
      </c>
      <c r="E35" s="419"/>
      <c r="F35" s="419">
        <v>36.011992789329398</v>
      </c>
      <c r="H35" s="431"/>
    </row>
    <row r="36" spans="1:8">
      <c r="A36" s="421" t="s">
        <v>16</v>
      </c>
      <c r="B36" s="423"/>
      <c r="C36" s="424">
        <v>62.901264505053199</v>
      </c>
      <c r="D36" s="419">
        <v>83.832221654125505</v>
      </c>
      <c r="E36" s="419"/>
      <c r="F36" s="419">
        <v>20.930957149072306</v>
      </c>
      <c r="H36" s="431"/>
    </row>
    <row r="37" spans="1:8">
      <c r="A37" s="421" t="s">
        <v>24</v>
      </c>
      <c r="B37" s="423"/>
      <c r="C37" s="424">
        <v>74.034937103671396</v>
      </c>
      <c r="D37" s="419">
        <v>83.967339425409193</v>
      </c>
      <c r="E37" s="419"/>
      <c r="F37" s="419">
        <v>9.932402321737797</v>
      </c>
      <c r="H37" s="431"/>
    </row>
    <row r="38" spans="1:8">
      <c r="A38" s="421" t="s">
        <v>7</v>
      </c>
      <c r="B38" s="423"/>
      <c r="C38" s="424">
        <v>41.013642498920902</v>
      </c>
      <c r="D38" s="419">
        <v>87.732016342008606</v>
      </c>
      <c r="E38" s="419"/>
      <c r="F38" s="419">
        <v>46.718373843087704</v>
      </c>
      <c r="H38" s="431"/>
    </row>
    <row r="39" spans="1:8">
      <c r="A39" s="421" t="s">
        <v>0</v>
      </c>
      <c r="B39" s="423"/>
      <c r="C39" s="424">
        <v>79.08298999534</v>
      </c>
      <c r="D39" s="419">
        <v>91.464274337436805</v>
      </c>
      <c r="E39" s="419"/>
      <c r="F39" s="419">
        <v>12.381284342096805</v>
      </c>
      <c r="H39" s="431"/>
    </row>
    <row r="40" spans="1:8">
      <c r="A40" s="421" t="s">
        <v>22</v>
      </c>
      <c r="B40" s="423"/>
      <c r="C40" s="424">
        <v>65.811674132237201</v>
      </c>
      <c r="D40" s="419">
        <v>94.176739467684101</v>
      </c>
      <c r="E40" s="419"/>
      <c r="F40" s="419">
        <v>28.3650653354469</v>
      </c>
      <c r="H40" s="431"/>
    </row>
  </sheetData>
  <mergeCells count="2">
    <mergeCell ref="C6:D6"/>
    <mergeCell ref="H1:I1"/>
  </mergeCells>
  <hyperlinks>
    <hyperlink ref="H1:I1" location="Index!A1" display="Regresar al Índice" xr:uid="{91FC3563-4D9B-4583-9135-EB32A759BFAB}"/>
  </hyperlinks>
  <pageMargins left="0.7" right="0.7" top="0.75" bottom="0.75" header="0.3" footer="0.3"/>
  <pageSetup orientation="portrait" horizontalDpi="4294967295" verticalDpi="4294967295"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B54A4-11DA-4D1B-B7A7-A3A3BAF8A029}">
  <sheetPr codeName="Hoja201"/>
  <dimension ref="A1:AE48"/>
  <sheetViews>
    <sheetView workbookViewId="0">
      <selection activeCell="B19" sqref="B19"/>
    </sheetView>
  </sheetViews>
  <sheetFormatPr baseColWidth="10" defaultRowHeight="12"/>
  <cols>
    <col min="1" max="2" width="11.42578125" style="60"/>
    <col min="3" max="5" width="12.85546875" style="60" bestFit="1" customWidth="1"/>
    <col min="6" max="16384" width="11.42578125" style="60"/>
  </cols>
  <sheetData>
    <row r="1" spans="1:31" ht="15">
      <c r="A1" t="s">
        <v>1783</v>
      </c>
      <c r="H1" s="686" t="s">
        <v>38</v>
      </c>
      <c r="I1" s="686"/>
    </row>
    <row r="2" spans="1:31">
      <c r="A2" s="296" t="s">
        <v>1720</v>
      </c>
    </row>
    <row r="6" spans="1:31">
      <c r="A6" s="421" t="s">
        <v>1500</v>
      </c>
      <c r="B6" s="418"/>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row>
    <row r="7" spans="1:31">
      <c r="A7" s="418"/>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8"/>
      <c r="AB7" s="418"/>
      <c r="AC7" s="418"/>
      <c r="AD7" s="418"/>
      <c r="AE7" s="418"/>
    </row>
    <row r="8" spans="1:31">
      <c r="A8" s="418"/>
      <c r="B8" s="418"/>
      <c r="C8" s="418" t="s">
        <v>908</v>
      </c>
      <c r="D8" s="418"/>
      <c r="E8" s="418"/>
      <c r="F8" s="418"/>
      <c r="G8" s="418"/>
      <c r="H8" s="418"/>
      <c r="I8" s="418"/>
      <c r="J8" s="418"/>
      <c r="K8" s="418"/>
      <c r="L8" s="418"/>
      <c r="M8" s="418"/>
      <c r="N8" s="418"/>
      <c r="O8" s="418"/>
      <c r="P8" s="418"/>
      <c r="Q8" s="418"/>
      <c r="R8" s="418"/>
      <c r="S8" s="418"/>
      <c r="T8" s="418"/>
      <c r="U8" s="418"/>
      <c r="V8" s="418"/>
      <c r="W8" s="418"/>
      <c r="X8" s="418"/>
      <c r="Y8" s="418"/>
      <c r="Z8" s="418"/>
      <c r="AA8" s="418"/>
      <c r="AB8" s="418"/>
      <c r="AC8" s="418"/>
      <c r="AD8" s="418"/>
      <c r="AE8" s="418"/>
    </row>
    <row r="9" spans="1:31">
      <c r="A9" s="418"/>
      <c r="B9" s="418"/>
      <c r="C9" s="429" t="s">
        <v>1502</v>
      </c>
      <c r="D9" s="429"/>
      <c r="E9" s="422" t="s">
        <v>1496</v>
      </c>
      <c r="F9" s="418"/>
      <c r="G9" s="418"/>
      <c r="H9" s="418"/>
      <c r="I9" s="418"/>
      <c r="J9" s="418"/>
      <c r="K9" s="418"/>
      <c r="L9" s="418"/>
      <c r="M9" s="418"/>
      <c r="N9" s="418"/>
      <c r="O9" s="418"/>
      <c r="P9" s="418"/>
      <c r="Q9" s="418"/>
      <c r="R9" s="418"/>
      <c r="S9" s="418"/>
      <c r="T9" s="418"/>
      <c r="U9" s="418"/>
      <c r="V9" s="418"/>
      <c r="W9" s="418"/>
      <c r="X9" s="418"/>
      <c r="Y9" s="418"/>
      <c r="Z9" s="418"/>
      <c r="AA9" s="418"/>
      <c r="AB9" s="418"/>
      <c r="AC9" s="418"/>
      <c r="AD9" s="418"/>
      <c r="AE9" s="418"/>
    </row>
    <row r="10" spans="1:31">
      <c r="A10" s="418" t="s">
        <v>727</v>
      </c>
      <c r="B10" s="418"/>
      <c r="C10" s="430">
        <v>2016</v>
      </c>
      <c r="D10" s="430">
        <v>2020</v>
      </c>
      <c r="E10" s="418" t="s">
        <v>1497</v>
      </c>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row>
    <row r="11" spans="1:31">
      <c r="A11" s="421" t="s">
        <v>30</v>
      </c>
      <c r="B11" s="423"/>
      <c r="C11" s="424">
        <v>138515.393683581</v>
      </c>
      <c r="D11" s="419">
        <v>11641.3661354289</v>
      </c>
      <c r="E11" s="419">
        <v>-126874.02754815211</v>
      </c>
      <c r="F11" s="418"/>
      <c r="G11" s="431"/>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row>
    <row r="12" spans="1:31">
      <c r="A12" s="421" t="s">
        <v>16</v>
      </c>
      <c r="B12" s="423"/>
      <c r="C12" s="424">
        <v>14456.8492564967</v>
      </c>
      <c r="D12" s="419">
        <v>12551.6583135772</v>
      </c>
      <c r="E12" s="419">
        <v>-1905.1909429195002</v>
      </c>
      <c r="F12" s="418"/>
      <c r="G12" s="431"/>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row>
    <row r="13" spans="1:31">
      <c r="A13" s="421" t="s">
        <v>13</v>
      </c>
      <c r="B13" s="423"/>
      <c r="C13" s="424">
        <v>25611.663951132199</v>
      </c>
      <c r="D13" s="419">
        <v>15650.048009848801</v>
      </c>
      <c r="E13" s="419">
        <v>-9961.6159412833986</v>
      </c>
      <c r="F13" s="418"/>
      <c r="G13" s="431"/>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row>
    <row r="14" spans="1:31">
      <c r="A14" s="421" t="s">
        <v>17</v>
      </c>
      <c r="B14" s="423"/>
      <c r="C14" s="424">
        <v>19260.286840401099</v>
      </c>
      <c r="D14" s="419">
        <v>18884.8183527365</v>
      </c>
      <c r="E14" s="419">
        <v>-375.4684876645988</v>
      </c>
      <c r="F14" s="418"/>
      <c r="G14" s="431"/>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row>
    <row r="15" spans="1:31">
      <c r="A15" s="421" t="s">
        <v>18</v>
      </c>
      <c r="B15" s="423"/>
      <c r="C15" s="424">
        <v>20113.334163329801</v>
      </c>
      <c r="D15" s="419">
        <v>19336.338243387199</v>
      </c>
      <c r="E15" s="419">
        <v>-776.99591994260118</v>
      </c>
      <c r="F15" s="418"/>
      <c r="G15" s="431"/>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row>
    <row r="16" spans="1:31">
      <c r="A16" s="421" t="s">
        <v>15</v>
      </c>
      <c r="B16" s="423"/>
      <c r="C16" s="424">
        <v>28444.400066482202</v>
      </c>
      <c r="D16" s="419">
        <v>24419.169588088</v>
      </c>
      <c r="E16" s="419">
        <v>-4025.2304783942018</v>
      </c>
      <c r="F16" s="418"/>
      <c r="G16" s="431"/>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row>
    <row r="17" spans="1:31">
      <c r="A17" s="421" t="s">
        <v>11</v>
      </c>
      <c r="B17" s="423"/>
      <c r="C17" s="424">
        <v>46805.126703544098</v>
      </c>
      <c r="D17" s="419">
        <v>31873.284473614101</v>
      </c>
      <c r="E17" s="419">
        <v>-14931.842229929996</v>
      </c>
      <c r="F17" s="418"/>
      <c r="G17" s="431"/>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row>
    <row r="18" spans="1:31">
      <c r="A18" s="421" t="s">
        <v>21</v>
      </c>
      <c r="B18" s="423"/>
      <c r="C18" s="424">
        <v>23572.685512171702</v>
      </c>
      <c r="D18" s="419">
        <v>32839.158182384301</v>
      </c>
      <c r="E18" s="419">
        <v>9266.472670212599</v>
      </c>
      <c r="F18" s="418"/>
      <c r="G18" s="431"/>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row>
    <row r="19" spans="1:31">
      <c r="A19" s="421" t="s">
        <v>14</v>
      </c>
      <c r="B19" s="423"/>
      <c r="C19" s="424">
        <v>39797.965776101599</v>
      </c>
      <c r="D19" s="419">
        <v>33786.628706492003</v>
      </c>
      <c r="E19" s="419">
        <v>-6011.3370696095953</v>
      </c>
      <c r="F19" s="418"/>
      <c r="G19" s="431"/>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row>
    <row r="20" spans="1:31">
      <c r="A20" s="421" t="s">
        <v>6</v>
      </c>
      <c r="B20" s="423"/>
      <c r="C20" s="424">
        <v>29125.486338312399</v>
      </c>
      <c r="D20" s="419">
        <v>34642.217492381104</v>
      </c>
      <c r="E20" s="419">
        <v>5516.7311540687042</v>
      </c>
      <c r="F20" s="418"/>
      <c r="G20" s="431"/>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row>
    <row r="21" spans="1:31">
      <c r="A21" s="421" t="s">
        <v>28</v>
      </c>
      <c r="B21" s="423"/>
      <c r="C21" s="424">
        <v>37991.572401172503</v>
      </c>
      <c r="D21" s="419">
        <v>34827.5868230587</v>
      </c>
      <c r="E21" s="419">
        <v>-3163.9855781138031</v>
      </c>
      <c r="F21" s="418"/>
      <c r="G21" s="431"/>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row>
    <row r="22" spans="1:31">
      <c r="A22" s="421" t="s">
        <v>23</v>
      </c>
      <c r="B22" s="423"/>
      <c r="C22" s="424">
        <v>48482.637174810799</v>
      </c>
      <c r="D22" s="419">
        <v>37029.521021098</v>
      </c>
      <c r="E22" s="419">
        <v>-11453.116153712799</v>
      </c>
      <c r="F22" s="418"/>
      <c r="G22" s="431"/>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row>
    <row r="23" spans="1:31">
      <c r="A23" s="421" t="s">
        <v>12</v>
      </c>
      <c r="B23" s="423"/>
      <c r="C23" s="424">
        <v>43271.654782321697</v>
      </c>
      <c r="D23" s="419">
        <v>37623.771967979097</v>
      </c>
      <c r="E23" s="419">
        <v>-5647.8828143425999</v>
      </c>
      <c r="F23" s="418"/>
      <c r="G23" s="431"/>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row>
    <row r="24" spans="1:31">
      <c r="A24" s="421" t="s">
        <v>33</v>
      </c>
      <c r="B24" s="423"/>
      <c r="C24" s="424">
        <v>23693.712377322299</v>
      </c>
      <c r="D24" s="419">
        <v>37775.315099048101</v>
      </c>
      <c r="E24" s="419">
        <v>14081.602721725802</v>
      </c>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row>
    <row r="25" spans="1:31">
      <c r="A25" s="421" t="s">
        <v>5</v>
      </c>
      <c r="B25" s="423"/>
      <c r="C25" s="424">
        <v>182632.99578397101</v>
      </c>
      <c r="D25" s="419">
        <v>39140.4773565332</v>
      </c>
      <c r="E25" s="419">
        <v>-143492.51842743781</v>
      </c>
      <c r="F25" s="418"/>
      <c r="G25" s="431"/>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row>
    <row r="26" spans="1:31">
      <c r="A26" s="421" t="s">
        <v>19</v>
      </c>
      <c r="B26" s="423"/>
      <c r="C26" s="424">
        <v>42143.442084379203</v>
      </c>
      <c r="D26" s="419">
        <v>39206.582150666101</v>
      </c>
      <c r="E26" s="419">
        <v>-2936.8599337131018</v>
      </c>
      <c r="F26" s="418"/>
      <c r="G26" s="431"/>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row>
    <row r="27" spans="1:31">
      <c r="A27" s="421" t="s">
        <v>26</v>
      </c>
      <c r="B27" s="423"/>
      <c r="C27" s="424">
        <v>75686.987642547596</v>
      </c>
      <c r="D27" s="419">
        <v>60957.614107322399</v>
      </c>
      <c r="E27" s="419">
        <v>-14729.373535225197</v>
      </c>
      <c r="F27" s="418"/>
      <c r="G27" s="431"/>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row>
    <row r="28" spans="1:31">
      <c r="A28" s="421" t="s">
        <v>8</v>
      </c>
      <c r="B28" s="423"/>
      <c r="C28" s="424">
        <v>91891.975412112501</v>
      </c>
      <c r="D28" s="419">
        <v>62103.711528432897</v>
      </c>
      <c r="E28" s="419">
        <v>-29788.263883679603</v>
      </c>
      <c r="F28" s="418"/>
      <c r="G28" s="431"/>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row>
    <row r="29" spans="1:31">
      <c r="A29" s="421" t="s">
        <v>29</v>
      </c>
      <c r="B29" s="423"/>
      <c r="C29" s="424">
        <v>102773.973503856</v>
      </c>
      <c r="D29" s="419">
        <v>62402.2317142268</v>
      </c>
      <c r="E29" s="419">
        <v>-40371.741789629203</v>
      </c>
      <c r="F29" s="418"/>
      <c r="G29" s="431"/>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row>
    <row r="30" spans="1:31">
      <c r="A30" s="421" t="s">
        <v>32</v>
      </c>
      <c r="B30" s="423"/>
      <c r="C30" s="424">
        <v>54221.026452179103</v>
      </c>
      <c r="D30" s="419">
        <v>65123.421310403202</v>
      </c>
      <c r="E30" s="419">
        <v>10902.394858224099</v>
      </c>
      <c r="F30" s="418"/>
      <c r="G30" s="431"/>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row>
    <row r="31" spans="1:31">
      <c r="A31" s="421" t="s">
        <v>31</v>
      </c>
      <c r="B31" s="423"/>
      <c r="C31" s="424">
        <v>34213.212599386803</v>
      </c>
      <c r="D31" s="419">
        <v>67026.351464835097</v>
      </c>
      <c r="E31" s="419">
        <v>32813.138865448294</v>
      </c>
      <c r="F31" s="418"/>
      <c r="G31" s="431"/>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row>
    <row r="32" spans="1:31">
      <c r="A32" s="421" t="s">
        <v>7</v>
      </c>
      <c r="B32" s="423"/>
      <c r="C32" s="424">
        <v>15297.801375798401</v>
      </c>
      <c r="D32" s="419">
        <v>67901.347314806393</v>
      </c>
      <c r="E32" s="419">
        <v>52603.545939007992</v>
      </c>
      <c r="F32" s="418"/>
      <c r="G32" s="431"/>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row>
    <row r="33" spans="1:31">
      <c r="A33" s="421" t="s">
        <v>22</v>
      </c>
      <c r="B33" s="423"/>
      <c r="C33" s="424">
        <v>37042.551066228698</v>
      </c>
      <c r="D33" s="419">
        <v>85439.830332045807</v>
      </c>
      <c r="E33" s="419">
        <v>48397.279265817109</v>
      </c>
      <c r="F33" s="418"/>
      <c r="G33" s="431"/>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row>
    <row r="34" spans="1:31">
      <c r="A34" s="421" t="s">
        <v>1</v>
      </c>
      <c r="B34" s="418"/>
      <c r="C34" s="424">
        <v>48870.832619901899</v>
      </c>
      <c r="D34" s="419">
        <v>95759.903778707798</v>
      </c>
      <c r="E34" s="419">
        <v>46889.071158805898</v>
      </c>
      <c r="F34" s="418"/>
      <c r="G34" s="431"/>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row>
    <row r="35" spans="1:31">
      <c r="A35" s="421" t="s">
        <v>20</v>
      </c>
      <c r="B35" s="423"/>
      <c r="C35" s="424">
        <v>170143.73677308401</v>
      </c>
      <c r="D35" s="419">
        <v>114564.089683625</v>
      </c>
      <c r="E35" s="419">
        <v>-55579.647089459002</v>
      </c>
      <c r="F35" s="418"/>
      <c r="G35" s="431"/>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row>
    <row r="36" spans="1:31">
      <c r="A36" s="421" t="s">
        <v>9</v>
      </c>
      <c r="B36" s="423"/>
      <c r="C36" s="424">
        <v>66873.642888119401</v>
      </c>
      <c r="D36" s="419">
        <v>136092.048752264</v>
      </c>
      <c r="E36" s="419">
        <v>69218.405864144603</v>
      </c>
      <c r="F36" s="418"/>
      <c r="G36" s="431"/>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row>
    <row r="37" spans="1:31">
      <c r="A37" s="421" t="s">
        <v>25</v>
      </c>
      <c r="B37" s="423"/>
      <c r="C37" s="424">
        <v>31318.836468666701</v>
      </c>
      <c r="D37" s="419">
        <v>144692.35915157199</v>
      </c>
      <c r="E37" s="419">
        <v>113373.52268290528</v>
      </c>
      <c r="F37" s="418"/>
      <c r="G37" s="431"/>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row>
    <row r="38" spans="1:31">
      <c r="A38" s="421" t="s">
        <v>4</v>
      </c>
      <c r="B38" s="423"/>
      <c r="C38" s="424">
        <v>70451.509845727807</v>
      </c>
      <c r="D38" s="419">
        <v>186043.11114407401</v>
      </c>
      <c r="E38" s="419">
        <v>115591.6012983462</v>
      </c>
      <c r="F38" s="418"/>
      <c r="G38" s="431"/>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row>
    <row r="39" spans="1:31">
      <c r="A39" s="421" t="s">
        <v>0</v>
      </c>
      <c r="B39" s="423"/>
      <c r="C39" s="424">
        <v>30264.087937165099</v>
      </c>
      <c r="D39" s="419">
        <v>204009.060958519</v>
      </c>
      <c r="E39" s="419">
        <v>173744.97302135389</v>
      </c>
      <c r="F39" s="418"/>
      <c r="G39" s="431"/>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row>
    <row r="40" spans="1:31">
      <c r="A40" s="421" t="s">
        <v>3</v>
      </c>
      <c r="B40" s="423"/>
      <c r="C40" s="424">
        <v>52023.4639661334</v>
      </c>
      <c r="D40" s="419">
        <v>212798.119506902</v>
      </c>
      <c r="E40" s="419">
        <v>160774.65554076861</v>
      </c>
      <c r="F40" s="418"/>
      <c r="G40" s="431"/>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row>
    <row r="41" spans="1:31">
      <c r="A41" s="421" t="s">
        <v>24</v>
      </c>
      <c r="B41" s="423"/>
      <c r="C41" s="424">
        <v>61519.241275570901</v>
      </c>
      <c r="D41" s="419">
        <v>218437.370869162</v>
      </c>
      <c r="E41" s="419">
        <v>156918.12959359109</v>
      </c>
      <c r="F41" s="418"/>
      <c r="G41" s="431"/>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row>
    <row r="42" spans="1:31">
      <c r="A42" s="421" t="s">
        <v>27</v>
      </c>
      <c r="B42" s="423"/>
      <c r="C42" s="424">
        <v>76586.229047140703</v>
      </c>
      <c r="D42" s="419">
        <v>274699.21168850001</v>
      </c>
      <c r="E42" s="419">
        <v>198112.98264135933</v>
      </c>
      <c r="F42" s="418"/>
      <c r="G42" s="431"/>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row>
    <row r="43" spans="1:31">
      <c r="A43" s="421" t="s">
        <v>10</v>
      </c>
      <c r="B43" s="423"/>
      <c r="C43" s="424">
        <v>62856.295569711401</v>
      </c>
      <c r="D43" s="419">
        <v>683445.50434165995</v>
      </c>
      <c r="E43" s="419">
        <v>620589.20877194859</v>
      </c>
      <c r="F43" s="418"/>
      <c r="G43" s="431"/>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row>
    <row r="44" spans="1:31">
      <c r="A44" s="418"/>
      <c r="B44" s="41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row>
    <row r="45" spans="1:31">
      <c r="A45" s="418"/>
      <c r="B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row>
    <row r="46" spans="1:31">
      <c r="A46" s="418"/>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row>
    <row r="47" spans="1:31">
      <c r="A47" s="418"/>
      <c r="B47" s="418"/>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row>
    <row r="48" spans="1:31">
      <c r="A48" s="418"/>
      <c r="B48" s="418"/>
      <c r="C48" s="418"/>
      <c r="D48" s="418"/>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row>
  </sheetData>
  <mergeCells count="2">
    <mergeCell ref="C9:D9"/>
    <mergeCell ref="H1:I1"/>
  </mergeCells>
  <hyperlinks>
    <hyperlink ref="H1:I1" location="Index!A1" display="Regresar al Índice" xr:uid="{5724FAA7-AD83-453B-BD83-5155D6BC7B7A}"/>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A9C2-14F6-4627-92F2-A7CF0310A1EB}">
  <sheetPr codeName="Hoja56"/>
  <dimension ref="A1:O40"/>
  <sheetViews>
    <sheetView zoomScaleNormal="100" workbookViewId="0">
      <selection activeCell="E3" sqref="E3"/>
    </sheetView>
  </sheetViews>
  <sheetFormatPr baseColWidth="10" defaultRowHeight="12"/>
  <cols>
    <col min="1" max="1" width="29.28515625" style="418" customWidth="1"/>
    <col min="2" max="2" width="11.42578125" style="418"/>
    <col min="3" max="3" width="15.7109375" style="419" customWidth="1"/>
    <col min="4" max="4" width="14.42578125" style="419" bestFit="1" customWidth="1"/>
    <col min="5" max="5" width="14.42578125" style="419" customWidth="1"/>
    <col min="6" max="6" width="12.85546875" style="419" bestFit="1" customWidth="1"/>
    <col min="7" max="11" width="11.42578125" style="418"/>
    <col min="12" max="14" width="11.85546875" style="418" bestFit="1" customWidth="1"/>
    <col min="15" max="16384" width="11.42578125" style="418"/>
  </cols>
  <sheetData>
    <row r="1" spans="1:15" ht="15">
      <c r="A1" t="s">
        <v>1785</v>
      </c>
      <c r="F1" s="420"/>
      <c r="H1" s="688" t="s">
        <v>38</v>
      </c>
      <c r="I1" s="688"/>
    </row>
    <row r="2" spans="1:15">
      <c r="A2" s="296" t="s">
        <v>1720</v>
      </c>
      <c r="F2" s="420"/>
    </row>
    <row r="3" spans="1:15">
      <c r="F3" s="420"/>
    </row>
    <row r="4" spans="1:15">
      <c r="A4" s="421" t="s">
        <v>1503</v>
      </c>
      <c r="F4" s="418"/>
    </row>
    <row r="5" spans="1:15">
      <c r="C5" s="419" t="s">
        <v>1490</v>
      </c>
    </row>
    <row r="6" spans="1:15">
      <c r="C6" s="681" t="s">
        <v>1504</v>
      </c>
      <c r="D6" s="681"/>
      <c r="E6" s="682"/>
      <c r="F6" s="682" t="s">
        <v>1496</v>
      </c>
      <c r="H6" s="422"/>
      <c r="I6" s="422"/>
      <c r="J6" s="422"/>
      <c r="K6" s="422"/>
      <c r="L6" s="422"/>
      <c r="M6" s="422"/>
      <c r="N6" s="422"/>
      <c r="O6" s="422"/>
    </row>
    <row r="7" spans="1:15">
      <c r="C7" s="683">
        <v>2016</v>
      </c>
      <c r="D7" s="683">
        <v>2020</v>
      </c>
      <c r="E7" s="682"/>
      <c r="F7" s="682" t="s">
        <v>1497</v>
      </c>
      <c r="H7" s="422"/>
      <c r="I7" s="422"/>
      <c r="J7" s="422"/>
      <c r="K7" s="422"/>
      <c r="L7" s="422"/>
      <c r="M7" s="422"/>
      <c r="N7" s="422"/>
      <c r="O7" s="422"/>
    </row>
    <row r="8" spans="1:15">
      <c r="A8" s="421" t="s">
        <v>13</v>
      </c>
      <c r="B8" s="423"/>
      <c r="C8" s="424">
        <v>11.320831514393401</v>
      </c>
      <c r="D8" s="419">
        <v>6.3229557916850903</v>
      </c>
      <c r="F8" s="419">
        <v>-4.9978757227083106</v>
      </c>
      <c r="H8" s="425"/>
      <c r="I8" s="426"/>
      <c r="J8" s="422"/>
      <c r="K8" s="422"/>
      <c r="L8" s="422"/>
      <c r="M8" s="422"/>
      <c r="N8" s="422"/>
      <c r="O8" s="422"/>
    </row>
    <row r="9" spans="1:15">
      <c r="A9" s="421" t="s">
        <v>7</v>
      </c>
      <c r="B9" s="423"/>
      <c r="C9" s="424">
        <v>14.8014724811744</v>
      </c>
      <c r="D9" s="419">
        <v>9.8548026845889591</v>
      </c>
      <c r="F9" s="419">
        <v>-4.9466697965854411</v>
      </c>
      <c r="H9" s="425"/>
      <c r="I9" s="426"/>
      <c r="J9" s="422"/>
      <c r="K9" s="422"/>
      <c r="L9" s="422"/>
      <c r="M9" s="422"/>
      <c r="N9" s="422"/>
      <c r="O9" s="422"/>
    </row>
    <row r="10" spans="1:15">
      <c r="A10" s="421" t="s">
        <v>30</v>
      </c>
      <c r="B10" s="423"/>
      <c r="C10" s="424">
        <v>13.4220190375021</v>
      </c>
      <c r="D10" s="419">
        <v>12.3902302082919</v>
      </c>
      <c r="F10" s="419">
        <v>-1.0317888292101998</v>
      </c>
      <c r="H10" s="425"/>
      <c r="I10" s="426"/>
      <c r="J10" s="422"/>
      <c r="K10" s="422"/>
      <c r="L10" s="422"/>
      <c r="M10" s="422"/>
      <c r="N10" s="422"/>
      <c r="O10" s="422"/>
    </row>
    <row r="11" spans="1:15">
      <c r="A11" s="421" t="s">
        <v>15</v>
      </c>
      <c r="B11" s="423"/>
      <c r="C11" s="424">
        <v>17.0848542217668</v>
      </c>
      <c r="D11" s="419">
        <v>12.978842930366399</v>
      </c>
      <c r="F11" s="419">
        <v>-4.1060112914004012</v>
      </c>
      <c r="H11" s="425"/>
      <c r="I11" s="426"/>
      <c r="J11" s="422"/>
      <c r="K11" s="422"/>
      <c r="L11" s="422"/>
      <c r="M11" s="422"/>
      <c r="N11" s="422"/>
      <c r="O11" s="422"/>
    </row>
    <row r="12" spans="1:15">
      <c r="A12" s="421" t="s">
        <v>21</v>
      </c>
      <c r="B12" s="423"/>
      <c r="C12" s="424">
        <v>15.077226149044</v>
      </c>
      <c r="D12" s="419">
        <v>13.2979809740036</v>
      </c>
      <c r="F12" s="419">
        <v>-1.7792451750403995</v>
      </c>
      <c r="H12" s="425"/>
      <c r="I12" s="426"/>
      <c r="J12" s="422"/>
      <c r="K12" s="422"/>
      <c r="L12" s="422"/>
      <c r="M12" s="422"/>
      <c r="N12" s="422"/>
      <c r="O12" s="422"/>
    </row>
    <row r="13" spans="1:15">
      <c r="A13" s="421" t="s">
        <v>28</v>
      </c>
      <c r="B13" s="423"/>
      <c r="C13" s="424">
        <v>16.997516412597701</v>
      </c>
      <c r="D13" s="419">
        <v>13.5147765092609</v>
      </c>
      <c r="F13" s="419">
        <v>-3.4827399033368014</v>
      </c>
      <c r="H13" s="425"/>
      <c r="I13" s="426"/>
      <c r="J13" s="422"/>
      <c r="K13" s="422"/>
      <c r="L13" s="422"/>
      <c r="M13" s="422"/>
      <c r="N13" s="422"/>
      <c r="O13" s="422"/>
    </row>
    <row r="14" spans="1:15">
      <c r="A14" s="421" t="s">
        <v>6</v>
      </c>
      <c r="B14" s="423"/>
      <c r="C14" s="424">
        <v>19.847466445984999</v>
      </c>
      <c r="D14" s="419">
        <v>14.091491447405399</v>
      </c>
      <c r="F14" s="419">
        <v>-5.7559749985795996</v>
      </c>
      <c r="H14" s="425"/>
      <c r="I14" s="426"/>
      <c r="J14" s="422"/>
      <c r="K14" s="422"/>
      <c r="L14" s="422"/>
      <c r="M14" s="422"/>
      <c r="N14" s="422"/>
      <c r="O14" s="422"/>
    </row>
    <row r="15" spans="1:15">
      <c r="A15" s="421" t="s">
        <v>16</v>
      </c>
      <c r="B15" s="423"/>
      <c r="C15" s="424">
        <v>17.042351334754699</v>
      </c>
      <c r="D15" s="419">
        <v>15.003644890839499</v>
      </c>
      <c r="F15" s="419">
        <v>-2.0387064439151992</v>
      </c>
      <c r="H15" s="425"/>
      <c r="I15" s="426"/>
      <c r="J15" s="422"/>
      <c r="K15" s="422"/>
      <c r="L15" s="422"/>
      <c r="M15" s="422"/>
      <c r="N15" s="422"/>
      <c r="O15" s="422"/>
    </row>
    <row r="16" spans="1:15">
      <c r="A16" s="421" t="s">
        <v>18</v>
      </c>
      <c r="B16" s="423"/>
      <c r="C16" s="424">
        <v>17.6045395132797</v>
      </c>
      <c r="D16" s="419">
        <v>15.234112144324699</v>
      </c>
      <c r="F16" s="419">
        <v>-2.3704273689550011</v>
      </c>
      <c r="H16" s="425"/>
      <c r="I16" s="426"/>
      <c r="J16" s="422"/>
      <c r="K16" s="422"/>
      <c r="L16" s="422"/>
      <c r="M16" s="422"/>
      <c r="N16" s="422"/>
      <c r="O16" s="422"/>
    </row>
    <row r="17" spans="1:15">
      <c r="A17" s="421" t="s">
        <v>31</v>
      </c>
      <c r="B17" s="423"/>
      <c r="C17" s="424">
        <v>17.092074253413699</v>
      </c>
      <c r="D17" s="419">
        <v>15.278611211912899</v>
      </c>
      <c r="F17" s="419">
        <v>-1.8134630415007997</v>
      </c>
      <c r="H17" s="425"/>
      <c r="I17" s="426"/>
      <c r="J17" s="422"/>
      <c r="K17" s="422"/>
      <c r="L17" s="422"/>
      <c r="M17" s="422"/>
      <c r="N17" s="422"/>
      <c r="O17" s="422"/>
    </row>
    <row r="18" spans="1:15">
      <c r="A18" s="421" t="s">
        <v>19</v>
      </c>
      <c r="B18" s="423"/>
      <c r="C18" s="424">
        <v>22.229359303408799</v>
      </c>
      <c r="D18" s="419">
        <v>16.3642751424536</v>
      </c>
      <c r="F18" s="419">
        <v>-5.8650841609551989</v>
      </c>
      <c r="H18" s="425"/>
      <c r="I18" s="426"/>
      <c r="J18" s="422"/>
      <c r="K18" s="422"/>
      <c r="L18" s="422"/>
      <c r="M18" s="422"/>
      <c r="N18" s="422"/>
      <c r="O18" s="422"/>
    </row>
    <row r="19" spans="1:15">
      <c r="A19" s="421" t="s">
        <v>9</v>
      </c>
      <c r="B19" s="423"/>
      <c r="C19" s="424">
        <v>16.794272639640798</v>
      </c>
      <c r="D19" s="419">
        <v>16.997087227336699</v>
      </c>
      <c r="F19" s="419">
        <v>0.20281458769590088</v>
      </c>
      <c r="H19" s="425"/>
      <c r="I19" s="426"/>
      <c r="J19" s="422"/>
      <c r="K19" s="422"/>
      <c r="L19" s="422"/>
      <c r="M19" s="422"/>
      <c r="N19" s="422"/>
      <c r="O19" s="422"/>
    </row>
    <row r="20" spans="1:15">
      <c r="A20" s="421" t="s">
        <v>25</v>
      </c>
      <c r="B20" s="423"/>
      <c r="C20" s="424">
        <v>23.073823841336299</v>
      </c>
      <c r="D20" s="419">
        <v>18.253177699305201</v>
      </c>
      <c r="F20" s="419">
        <v>-4.820646142031098</v>
      </c>
      <c r="H20" s="425"/>
      <c r="I20" s="426"/>
      <c r="J20" s="422"/>
      <c r="K20" s="422"/>
      <c r="L20" s="422"/>
      <c r="M20" s="422"/>
      <c r="N20" s="422"/>
      <c r="O20" s="422"/>
    </row>
    <row r="21" spans="1:15">
      <c r="A21" s="421" t="s">
        <v>32</v>
      </c>
      <c r="B21" s="423"/>
      <c r="C21" s="424">
        <v>17.604959858571799</v>
      </c>
      <c r="D21" s="419">
        <v>19.0350502595665</v>
      </c>
      <c r="F21" s="419">
        <v>1.4300904009947004</v>
      </c>
      <c r="H21" s="425"/>
      <c r="I21" s="426"/>
      <c r="J21" s="422"/>
      <c r="K21" s="422"/>
      <c r="L21" s="422"/>
      <c r="M21" s="422"/>
      <c r="N21" s="422"/>
      <c r="O21" s="422"/>
    </row>
    <row r="22" spans="1:15">
      <c r="A22" s="421" t="s">
        <v>14</v>
      </c>
      <c r="B22" s="423"/>
      <c r="C22" s="424">
        <v>22.138123157634499</v>
      </c>
      <c r="D22" s="419">
        <v>20.018107772170701</v>
      </c>
      <c r="F22" s="419">
        <v>-2.1200153854637982</v>
      </c>
      <c r="H22" s="425"/>
      <c r="I22" s="426"/>
      <c r="J22" s="422"/>
      <c r="K22" s="422"/>
      <c r="L22" s="422"/>
      <c r="M22" s="422"/>
      <c r="N22" s="422"/>
      <c r="O22" s="422"/>
    </row>
    <row r="23" spans="1:15">
      <c r="A23" s="421" t="s">
        <v>1</v>
      </c>
      <c r="C23" s="424">
        <v>19.542539200384301</v>
      </c>
      <c r="D23" s="419">
        <v>20.102613328964001</v>
      </c>
      <c r="F23" s="419">
        <v>0.56007412857969996</v>
      </c>
      <c r="H23" s="427"/>
      <c r="I23" s="428"/>
      <c r="J23" s="422"/>
      <c r="K23" s="422"/>
      <c r="L23" s="422"/>
      <c r="M23" s="422"/>
      <c r="N23" s="422"/>
      <c r="O23" s="422"/>
    </row>
    <row r="24" spans="1:15">
      <c r="A24" s="421" t="s">
        <v>22</v>
      </c>
      <c r="B24" s="423"/>
      <c r="C24" s="424">
        <v>17.727424932416799</v>
      </c>
      <c r="D24" s="419">
        <v>20.259719814206001</v>
      </c>
      <c r="F24" s="419">
        <v>2.5322948817892019</v>
      </c>
      <c r="H24" s="425"/>
      <c r="I24" s="426"/>
      <c r="J24" s="422"/>
      <c r="K24" s="422"/>
      <c r="L24" s="422"/>
      <c r="M24" s="422"/>
      <c r="N24" s="422"/>
      <c r="O24" s="422"/>
    </row>
    <row r="25" spans="1:15">
      <c r="A25" s="421" t="s">
        <v>20</v>
      </c>
      <c r="B25" s="423"/>
      <c r="C25" s="424">
        <v>30.449767070196799</v>
      </c>
      <c r="D25" s="419">
        <v>21.586579595037001</v>
      </c>
      <c r="F25" s="419">
        <v>-8.8631874751597977</v>
      </c>
      <c r="H25" s="425"/>
      <c r="I25" s="426"/>
      <c r="J25" s="422"/>
      <c r="K25" s="422"/>
      <c r="L25" s="422"/>
      <c r="M25" s="422"/>
      <c r="N25" s="422"/>
      <c r="O25" s="422"/>
    </row>
    <row r="26" spans="1:15">
      <c r="A26" s="421" t="s">
        <v>11</v>
      </c>
      <c r="B26" s="423"/>
      <c r="C26" s="424">
        <v>22.497125257386799</v>
      </c>
      <c r="D26" s="419">
        <v>22.760197298846698</v>
      </c>
      <c r="F26" s="419">
        <v>0.26307204145989971</v>
      </c>
      <c r="H26" s="425"/>
      <c r="I26" s="426"/>
      <c r="J26" s="422"/>
      <c r="K26" s="422"/>
      <c r="L26" s="422"/>
      <c r="M26" s="422"/>
      <c r="N26" s="422"/>
      <c r="O26" s="422"/>
    </row>
    <row r="27" spans="1:15">
      <c r="A27" s="421" t="s">
        <v>12</v>
      </c>
      <c r="B27" s="423"/>
      <c r="C27" s="424">
        <v>22.233665533543899</v>
      </c>
      <c r="D27" s="419">
        <v>23.420343632148299</v>
      </c>
      <c r="F27" s="419">
        <v>1.1866780986043999</v>
      </c>
      <c r="H27" s="425"/>
      <c r="I27" s="426"/>
      <c r="J27" s="422"/>
      <c r="K27" s="422"/>
      <c r="L27" s="422"/>
      <c r="M27" s="422"/>
      <c r="N27" s="422"/>
      <c r="O27" s="422"/>
    </row>
    <row r="28" spans="1:15">
      <c r="A28" s="421" t="s">
        <v>33</v>
      </c>
      <c r="B28" s="423"/>
      <c r="C28" s="424">
        <v>25.678603559582701</v>
      </c>
      <c r="D28" s="419">
        <v>24.176848183179999</v>
      </c>
      <c r="F28" s="419">
        <v>-1.5017553764027021</v>
      </c>
      <c r="H28" s="425"/>
      <c r="I28" s="426"/>
      <c r="J28" s="422"/>
      <c r="K28" s="422"/>
      <c r="L28" s="422"/>
      <c r="M28" s="422"/>
      <c r="N28" s="422"/>
      <c r="O28" s="422"/>
    </row>
    <row r="29" spans="1:15">
      <c r="A29" s="421" t="s">
        <v>5</v>
      </c>
      <c r="B29" s="423"/>
      <c r="C29" s="424">
        <v>32.780939359012898</v>
      </c>
      <c r="D29" s="419">
        <v>25.112102014141801</v>
      </c>
      <c r="F29" s="419">
        <v>-7.6688373448710969</v>
      </c>
      <c r="H29" s="425"/>
      <c r="I29" s="426"/>
      <c r="J29" s="422"/>
      <c r="K29" s="422"/>
      <c r="L29" s="422"/>
      <c r="M29" s="422"/>
      <c r="N29" s="422"/>
      <c r="O29" s="422"/>
    </row>
    <row r="30" spans="1:15">
      <c r="A30" s="421" t="s">
        <v>29</v>
      </c>
      <c r="B30" s="423"/>
      <c r="C30" s="424">
        <v>22.713839032698498</v>
      </c>
      <c r="D30" s="419">
        <v>25.4132859108594</v>
      </c>
      <c r="F30" s="419">
        <v>2.6994468781609022</v>
      </c>
      <c r="H30" s="425"/>
      <c r="I30" s="426"/>
      <c r="J30" s="422"/>
      <c r="K30" s="422"/>
      <c r="L30" s="422"/>
      <c r="M30" s="422"/>
      <c r="N30" s="422"/>
      <c r="O30" s="422"/>
    </row>
    <row r="31" spans="1:15">
      <c r="A31" s="421" t="s">
        <v>0</v>
      </c>
      <c r="B31" s="423"/>
      <c r="C31" s="424">
        <v>21.101102893077201</v>
      </c>
      <c r="D31" s="419">
        <v>25.458059392635999</v>
      </c>
      <c r="F31" s="419">
        <v>4.3569564995587982</v>
      </c>
      <c r="H31" s="425"/>
      <c r="I31" s="426"/>
      <c r="J31" s="422"/>
      <c r="K31" s="422"/>
      <c r="L31" s="422"/>
      <c r="M31" s="422"/>
      <c r="N31" s="422"/>
      <c r="O31" s="422"/>
    </row>
    <row r="32" spans="1:15">
      <c r="A32" s="421" t="s">
        <v>26</v>
      </c>
      <c r="B32" s="423"/>
      <c r="C32" s="424">
        <v>22.5803251451498</v>
      </c>
      <c r="D32" s="419">
        <v>29.017701872491301</v>
      </c>
      <c r="F32" s="419">
        <v>6.4373767273415012</v>
      </c>
      <c r="H32" s="425"/>
      <c r="I32" s="426"/>
      <c r="J32" s="422"/>
      <c r="K32" s="422"/>
      <c r="L32" s="422"/>
      <c r="M32" s="422"/>
      <c r="N32" s="422"/>
      <c r="O32" s="422"/>
    </row>
    <row r="33" spans="1:15">
      <c r="A33" s="421" t="s">
        <v>23</v>
      </c>
      <c r="B33" s="423"/>
      <c r="C33" s="424">
        <v>21.351118802588999</v>
      </c>
      <c r="D33" s="419">
        <v>30.3823468884293</v>
      </c>
      <c r="F33" s="419">
        <v>9.0312280858403007</v>
      </c>
      <c r="H33" s="425"/>
      <c r="I33" s="426"/>
      <c r="J33" s="422"/>
      <c r="K33" s="422"/>
      <c r="L33" s="422"/>
      <c r="M33" s="422"/>
      <c r="N33" s="422"/>
      <c r="O33" s="422"/>
    </row>
    <row r="34" spans="1:15">
      <c r="A34" s="421" t="s">
        <v>27</v>
      </c>
      <c r="B34" s="423"/>
      <c r="C34" s="424">
        <v>29.470419266371501</v>
      </c>
      <c r="D34" s="419">
        <v>30.8272109162695</v>
      </c>
      <c r="F34" s="419">
        <v>1.3567916498979997</v>
      </c>
      <c r="H34" s="425"/>
      <c r="I34" s="426"/>
      <c r="J34" s="422"/>
      <c r="K34" s="422"/>
      <c r="L34" s="422"/>
      <c r="M34" s="422"/>
      <c r="N34" s="422"/>
      <c r="O34" s="422"/>
    </row>
    <row r="35" spans="1:15">
      <c r="A35" s="421" t="s">
        <v>3</v>
      </c>
      <c r="B35" s="423"/>
      <c r="C35" s="424">
        <v>23.214801487423799</v>
      </c>
      <c r="D35" s="419">
        <v>31.393969140609599</v>
      </c>
      <c r="F35" s="419">
        <v>8.1791676531858002</v>
      </c>
      <c r="H35" s="425"/>
      <c r="I35" s="426"/>
      <c r="J35" s="422"/>
      <c r="K35" s="422"/>
      <c r="L35" s="422"/>
      <c r="M35" s="422"/>
      <c r="N35" s="422"/>
      <c r="O35" s="422"/>
    </row>
    <row r="36" spans="1:15">
      <c r="A36" s="421" t="s">
        <v>4</v>
      </c>
      <c r="B36" s="423"/>
      <c r="C36" s="424">
        <v>27.1586173296601</v>
      </c>
      <c r="D36" s="419">
        <v>32.371653035676303</v>
      </c>
      <c r="F36" s="419">
        <v>5.2130357060162034</v>
      </c>
      <c r="H36" s="425"/>
      <c r="I36" s="426"/>
      <c r="J36" s="422"/>
      <c r="K36" s="422"/>
      <c r="L36" s="422"/>
      <c r="M36" s="422"/>
      <c r="N36" s="422"/>
      <c r="O36" s="422"/>
    </row>
    <row r="37" spans="1:15">
      <c r="A37" s="421" t="s">
        <v>17</v>
      </c>
      <c r="B37" s="423"/>
      <c r="C37" s="424">
        <v>18.111714171099901</v>
      </c>
      <c r="D37" s="419">
        <v>33.9423935887434</v>
      </c>
      <c r="F37" s="419">
        <v>15.830679417643498</v>
      </c>
      <c r="H37" s="425"/>
      <c r="I37" s="426"/>
      <c r="J37" s="422"/>
      <c r="K37" s="422"/>
      <c r="L37" s="422"/>
      <c r="M37" s="422"/>
      <c r="N37" s="422"/>
      <c r="O37" s="422"/>
    </row>
    <row r="38" spans="1:15">
      <c r="A38" s="421" t="s">
        <v>8</v>
      </c>
      <c r="B38" s="423"/>
      <c r="C38" s="424">
        <v>30.537063822590898</v>
      </c>
      <c r="D38" s="419">
        <v>40.518507780091603</v>
      </c>
      <c r="F38" s="419">
        <v>9.981443957500705</v>
      </c>
      <c r="H38" s="425"/>
      <c r="I38" s="426"/>
      <c r="J38" s="422"/>
      <c r="K38" s="422"/>
      <c r="L38" s="422"/>
      <c r="M38" s="422"/>
      <c r="N38" s="422"/>
      <c r="O38" s="422"/>
    </row>
    <row r="39" spans="1:15">
      <c r="A39" s="421" t="s">
        <v>10</v>
      </c>
      <c r="B39" s="423"/>
      <c r="C39" s="424">
        <v>29.955192109079402</v>
      </c>
      <c r="D39" s="419">
        <v>48.1568485620218</v>
      </c>
      <c r="F39" s="419">
        <v>18.201656452942398</v>
      </c>
      <c r="H39" s="425"/>
      <c r="I39" s="426"/>
      <c r="J39" s="422"/>
      <c r="K39" s="422"/>
      <c r="L39" s="422"/>
      <c r="M39" s="422"/>
      <c r="N39" s="422"/>
      <c r="O39" s="422"/>
    </row>
    <row r="40" spans="1:15">
      <c r="A40" s="421" t="s">
        <v>24</v>
      </c>
      <c r="B40" s="423"/>
      <c r="C40" s="424">
        <v>24.7245614496771</v>
      </c>
      <c r="D40" s="419">
        <v>61.804362157522903</v>
      </c>
      <c r="F40" s="419">
        <v>37.079800707845806</v>
      </c>
      <c r="H40" s="425"/>
      <c r="I40" s="426"/>
      <c r="J40" s="422"/>
      <c r="K40" s="422"/>
      <c r="L40" s="422"/>
      <c r="M40" s="422"/>
      <c r="N40" s="422"/>
      <c r="O40" s="422"/>
    </row>
  </sheetData>
  <mergeCells count="2">
    <mergeCell ref="C6:D6"/>
    <mergeCell ref="H1:I1"/>
  </mergeCells>
  <hyperlinks>
    <hyperlink ref="H1:I1" location="Index!A1" display="Regresar al Índice" xr:uid="{BDF9E0F6-9F71-4C2D-8808-A3F0AE0541B9}"/>
  </hyperlinks>
  <pageMargins left="0.7" right="0.7" top="0.75" bottom="0.75" header="0.3" footer="0.3"/>
  <pageSetup orientation="portrait" horizontalDpi="4294967295" verticalDpi="4294967295"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ACDA-B2BD-427D-A8FF-6D4C9DF682C9}">
  <sheetPr codeName="Hoja57"/>
  <dimension ref="A1:U41"/>
  <sheetViews>
    <sheetView zoomScale="118" zoomScaleNormal="118" workbookViewId="0">
      <selection activeCell="B19" sqref="B19"/>
    </sheetView>
  </sheetViews>
  <sheetFormatPr baseColWidth="10" defaultRowHeight="12"/>
  <cols>
    <col min="1" max="16384" width="11.42578125" style="60"/>
  </cols>
  <sheetData>
    <row r="1" spans="1:21" ht="15">
      <c r="A1" t="s">
        <v>1787</v>
      </c>
      <c r="H1" s="686" t="s">
        <v>38</v>
      </c>
      <c r="I1" s="686"/>
    </row>
    <row r="2" spans="1:21">
      <c r="A2" s="296" t="s">
        <v>1720</v>
      </c>
    </row>
    <row r="5" spans="1:21">
      <c r="A5" s="60" t="s">
        <v>1484</v>
      </c>
      <c r="B5" s="60" t="s">
        <v>1485</v>
      </c>
      <c r="C5" s="60" t="s">
        <v>1486</v>
      </c>
      <c r="K5" s="60" t="s">
        <v>1484</v>
      </c>
      <c r="L5" s="60" t="s">
        <v>1493</v>
      </c>
      <c r="N5" s="60" t="s">
        <v>1486</v>
      </c>
    </row>
    <row r="6" spans="1:21">
      <c r="C6" s="60" t="s">
        <v>1487</v>
      </c>
      <c r="E6" s="60" t="s">
        <v>1488</v>
      </c>
      <c r="H6" s="60" t="s">
        <v>1489</v>
      </c>
      <c r="N6" s="60" t="s">
        <v>1487</v>
      </c>
      <c r="Q6" s="60" t="s">
        <v>1488</v>
      </c>
      <c r="T6" s="60" t="s">
        <v>1489</v>
      </c>
    </row>
    <row r="7" spans="1:21">
      <c r="C7" s="60" t="s">
        <v>1490</v>
      </c>
      <c r="D7" s="60" t="s">
        <v>1491</v>
      </c>
      <c r="E7" s="60" t="s">
        <v>1490</v>
      </c>
      <c r="F7" s="60" t="s">
        <v>1491</v>
      </c>
      <c r="G7" s="416" t="s">
        <v>1721</v>
      </c>
      <c r="H7" s="60" t="s">
        <v>1490</v>
      </c>
      <c r="I7" s="60" t="s">
        <v>1491</v>
      </c>
      <c r="N7" s="60" t="s">
        <v>1490</v>
      </c>
      <c r="O7" s="60" t="s">
        <v>1491</v>
      </c>
      <c r="Q7" s="60" t="s">
        <v>1490</v>
      </c>
      <c r="R7" s="60" t="s">
        <v>1491</v>
      </c>
      <c r="S7" s="416" t="s">
        <v>1722</v>
      </c>
      <c r="T7" s="60" t="s">
        <v>1490</v>
      </c>
      <c r="U7" s="60" t="s">
        <v>1491</v>
      </c>
    </row>
    <row r="8" spans="1:21">
      <c r="C8" s="60">
        <v>2020</v>
      </c>
      <c r="G8" s="416">
        <v>2020</v>
      </c>
      <c r="N8" s="60">
        <v>2016</v>
      </c>
      <c r="S8" s="416">
        <v>2016</v>
      </c>
    </row>
    <row r="9" spans="1:21">
      <c r="A9" s="60" t="s">
        <v>7</v>
      </c>
      <c r="B9" s="60">
        <v>150977.01070000001</v>
      </c>
      <c r="C9" s="60">
        <v>17880.592400000001</v>
      </c>
      <c r="D9" s="60">
        <v>11.8432550208123</v>
      </c>
      <c r="E9" s="60">
        <v>20836.026399999999</v>
      </c>
      <c r="F9" s="60">
        <v>13.8007941099075</v>
      </c>
      <c r="G9" s="417">
        <f>F9+D9</f>
        <v>25.6440491307198</v>
      </c>
      <c r="H9" s="60">
        <v>4020.7435</v>
      </c>
      <c r="I9" s="60">
        <v>2.6631494963093698</v>
      </c>
      <c r="K9" s="60" t="s">
        <v>7</v>
      </c>
      <c r="L9" s="60">
        <v>166150.99720000001</v>
      </c>
      <c r="N9" s="60">
        <v>69288.87</v>
      </c>
      <c r="O9" s="60">
        <v>41.702349770790299</v>
      </c>
      <c r="Q9" s="60">
        <v>77794.771999999997</v>
      </c>
      <c r="R9" s="60">
        <v>46.821730420526201</v>
      </c>
      <c r="S9" s="417">
        <f t="shared" ref="S9:S41" si="0">R9+O9</f>
        <v>88.5240801913165</v>
      </c>
      <c r="T9" s="60">
        <v>12848.415499999999</v>
      </c>
      <c r="U9" s="60">
        <v>7.7329752553540496</v>
      </c>
    </row>
    <row r="10" spans="1:21">
      <c r="A10" s="60" t="s">
        <v>0</v>
      </c>
      <c r="B10" s="60">
        <v>301168.00160000002</v>
      </c>
      <c r="C10" s="60">
        <v>51704.397199999999</v>
      </c>
      <c r="D10" s="407">
        <v>17.167958390437501</v>
      </c>
      <c r="E10" s="407">
        <v>44201.476000000002</v>
      </c>
      <c r="F10" s="407">
        <v>14.676684031893499</v>
      </c>
      <c r="G10" s="417">
        <f>F10+D10</f>
        <v>31.844642422330999</v>
      </c>
      <c r="H10" s="60">
        <v>201432.13449999999</v>
      </c>
      <c r="I10" s="60">
        <v>66.883644155375606</v>
      </c>
      <c r="K10" s="60" t="s">
        <v>0</v>
      </c>
      <c r="L10" s="60">
        <v>332757.98349999997</v>
      </c>
      <c r="N10" s="60">
        <v>185506.17989999999</v>
      </c>
      <c r="O10" s="60">
        <v>55.748077912006003</v>
      </c>
      <c r="Q10" s="60">
        <v>109266.1165</v>
      </c>
      <c r="R10" s="60">
        <v>32.836512395802501</v>
      </c>
      <c r="S10" s="417">
        <f t="shared" si="0"/>
        <v>88.584590307808497</v>
      </c>
      <c r="T10" s="60">
        <v>27935.221099999999</v>
      </c>
      <c r="U10" s="60">
        <v>8.3950566132698103</v>
      </c>
    </row>
    <row r="11" spans="1:21">
      <c r="A11" s="60" t="s">
        <v>4</v>
      </c>
      <c r="B11" s="60">
        <v>93348.998699999996</v>
      </c>
      <c r="C11" s="60">
        <v>19985.043699999998</v>
      </c>
      <c r="D11" s="60">
        <v>21.408953473863001</v>
      </c>
      <c r="E11" s="60">
        <v>22559.703600000001</v>
      </c>
      <c r="F11" s="60">
        <v>24.167054723855301</v>
      </c>
      <c r="G11" s="417">
        <f>F11+D11</f>
        <v>45.576008197718302</v>
      </c>
      <c r="H11" s="60">
        <v>40899.034</v>
      </c>
      <c r="I11" s="60">
        <v>43.813039849992499</v>
      </c>
      <c r="K11" s="60" t="s">
        <v>4</v>
      </c>
      <c r="L11" s="60">
        <v>105455.9878</v>
      </c>
      <c r="N11" s="60">
        <v>42120.185400000002</v>
      </c>
      <c r="O11" s="60">
        <v>39.9410088309846</v>
      </c>
      <c r="Q11" s="60">
        <v>36113.321499999998</v>
      </c>
      <c r="R11" s="60">
        <v>34.244922695608203</v>
      </c>
      <c r="S11" s="417">
        <f t="shared" si="0"/>
        <v>74.18593152659281</v>
      </c>
      <c r="T11" s="60">
        <v>16156.895500000001</v>
      </c>
      <c r="U11" s="60">
        <v>15.3209844571766</v>
      </c>
    </row>
    <row r="12" spans="1:21">
      <c r="A12" s="60" t="s">
        <v>10</v>
      </c>
      <c r="B12" s="60">
        <v>80964.997399999993</v>
      </c>
      <c r="C12" s="60">
        <v>30626.350600000002</v>
      </c>
      <c r="D12" s="60">
        <v>37.826655448024503</v>
      </c>
      <c r="E12" s="60">
        <v>13416.9755</v>
      </c>
      <c r="F12" s="60">
        <v>16.571328266355302</v>
      </c>
      <c r="G12" s="417">
        <f>F12+D12</f>
        <v>54.397983714379805</v>
      </c>
      <c r="H12" s="60">
        <v>33671.958899999998</v>
      </c>
      <c r="I12" s="60">
        <v>41.588291213852401</v>
      </c>
      <c r="K12" s="60" t="s">
        <v>567</v>
      </c>
      <c r="L12" s="60">
        <v>92176.992800000007</v>
      </c>
      <c r="N12" s="60">
        <v>37089.048699999999</v>
      </c>
      <c r="O12" s="60">
        <v>40.236774463312699</v>
      </c>
      <c r="Q12" s="60">
        <v>36865.092499999999</v>
      </c>
      <c r="R12" s="60">
        <v>39.993811232253599</v>
      </c>
      <c r="S12" s="417">
        <f t="shared" si="0"/>
        <v>80.230585695566305</v>
      </c>
      <c r="T12" s="60">
        <v>13120.127699999999</v>
      </c>
      <c r="U12" s="60">
        <v>14.2336252262723</v>
      </c>
    </row>
    <row r="13" spans="1:21">
      <c r="A13" s="60" t="s">
        <v>31</v>
      </c>
      <c r="B13" s="60">
        <v>232672.00090000001</v>
      </c>
      <c r="C13" s="60">
        <v>12927.616900000001</v>
      </c>
      <c r="D13" s="60">
        <v>5.5561549520331601</v>
      </c>
      <c r="E13" s="60">
        <v>115196.1652</v>
      </c>
      <c r="F13" s="60">
        <v>49.510110694200002</v>
      </c>
      <c r="G13" s="417">
        <f>F13+D13</f>
        <v>55.066265646233163</v>
      </c>
      <c r="H13" s="60">
        <v>3834.5036</v>
      </c>
      <c r="I13" s="60">
        <v>1.64802966629751</v>
      </c>
      <c r="K13" s="60" t="s">
        <v>991</v>
      </c>
      <c r="L13" s="60">
        <v>264122.0111</v>
      </c>
      <c r="N13" s="60">
        <v>158697.4129</v>
      </c>
      <c r="O13" s="60">
        <v>60.084887374235201</v>
      </c>
      <c r="Q13" s="60">
        <v>84622.903200000001</v>
      </c>
      <c r="R13" s="60">
        <v>32.039322602295599</v>
      </c>
      <c r="S13" s="417">
        <f t="shared" si="0"/>
        <v>92.124209976530807</v>
      </c>
      <c r="T13" s="60">
        <v>10463.614299999999</v>
      </c>
      <c r="U13" s="60">
        <v>3.96165933176934</v>
      </c>
    </row>
    <row r="14" spans="1:21">
      <c r="A14" s="60" t="s">
        <v>8</v>
      </c>
      <c r="B14" s="60">
        <v>93009.001699999993</v>
      </c>
      <c r="C14" s="60">
        <v>30723.316699999999</v>
      </c>
      <c r="D14" s="60">
        <v>33.032627098931698</v>
      </c>
      <c r="E14" s="60">
        <v>23182.6057</v>
      </c>
      <c r="F14" s="60">
        <v>24.9251204467019</v>
      </c>
      <c r="G14" s="417">
        <f>F14+D14</f>
        <v>57.957747545633595</v>
      </c>
      <c r="H14" s="60">
        <v>3515.8321999999998</v>
      </c>
      <c r="I14" s="60">
        <v>3.7800988460668501</v>
      </c>
      <c r="K14" s="60" t="s">
        <v>8</v>
      </c>
      <c r="L14" s="60">
        <v>103602.0048</v>
      </c>
      <c r="N14" s="60">
        <v>49290.131600000001</v>
      </c>
      <c r="O14" s="60">
        <v>47.576426436103098</v>
      </c>
      <c r="Q14" s="60">
        <v>37745.535100000001</v>
      </c>
      <c r="R14" s="60">
        <v>36.433209157357901</v>
      </c>
      <c r="S14" s="417">
        <f t="shared" si="0"/>
        <v>84.009635593460999</v>
      </c>
      <c r="T14" s="60">
        <v>11153.688899999999</v>
      </c>
      <c r="U14" s="60">
        <v>10.765900642108001</v>
      </c>
    </row>
    <row r="15" spans="1:21">
      <c r="A15" s="60" t="s">
        <v>17</v>
      </c>
      <c r="B15" s="60">
        <v>200514.00099999999</v>
      </c>
      <c r="C15" s="60">
        <v>24253.386900000001</v>
      </c>
      <c r="D15" s="60">
        <v>12.095607677789999</v>
      </c>
      <c r="E15" s="60">
        <v>92791.218800000002</v>
      </c>
      <c r="F15" s="60">
        <v>46.2766781058845</v>
      </c>
      <c r="G15" s="417">
        <f>F15+D15</f>
        <v>58.372285783674499</v>
      </c>
      <c r="H15" s="60">
        <v>3586.7963</v>
      </c>
      <c r="I15" s="60">
        <v>1.7888009226846999</v>
      </c>
      <c r="K15" s="60" t="s">
        <v>992</v>
      </c>
      <c r="L15" s="60">
        <v>208247.00459999999</v>
      </c>
      <c r="N15" s="60">
        <v>80545.958499999993</v>
      </c>
      <c r="O15" s="60">
        <v>38.678087425416898</v>
      </c>
      <c r="Q15" s="60">
        <v>69336.301900000006</v>
      </c>
      <c r="R15" s="60">
        <v>33.295221716720903</v>
      </c>
      <c r="S15" s="417">
        <f t="shared" si="0"/>
        <v>71.973309142137794</v>
      </c>
      <c r="T15" s="60">
        <v>19991.4254</v>
      </c>
      <c r="U15" s="60">
        <v>9.5998621629153593</v>
      </c>
    </row>
    <row r="16" spans="1:21">
      <c r="A16" s="60" t="s">
        <v>5</v>
      </c>
      <c r="B16" s="60">
        <v>26126.998899999999</v>
      </c>
      <c r="C16" s="60">
        <v>6827.5410000000002</v>
      </c>
      <c r="D16" s="60">
        <v>26.132128784220999</v>
      </c>
      <c r="E16" s="60">
        <v>8452.6643000000004</v>
      </c>
      <c r="F16" s="60">
        <v>32.352220522350201</v>
      </c>
      <c r="G16" s="417">
        <f>F16+D16</f>
        <v>58.484349306571204</v>
      </c>
      <c r="H16" s="60">
        <v>7993.3638000000001</v>
      </c>
      <c r="I16" s="60">
        <v>30.594266990228299</v>
      </c>
      <c r="K16" s="60" t="s">
        <v>5</v>
      </c>
      <c r="L16" s="60">
        <v>29060.999599999999</v>
      </c>
      <c r="N16" s="60">
        <v>9865.5264000000006</v>
      </c>
      <c r="O16" s="60">
        <v>33.947649894327803</v>
      </c>
      <c r="Q16" s="60">
        <v>12180.0826</v>
      </c>
      <c r="R16" s="60">
        <v>41.912125417736803</v>
      </c>
      <c r="S16" s="417">
        <f t="shared" si="0"/>
        <v>75.859775312064613</v>
      </c>
      <c r="T16" s="60">
        <v>3843.2570000000001</v>
      </c>
      <c r="U16" s="60">
        <v>13.224792859499599</v>
      </c>
    </row>
    <row r="17" spans="1:21">
      <c r="A17" s="60" t="s">
        <v>16</v>
      </c>
      <c r="B17" s="60">
        <v>110524.99</v>
      </c>
      <c r="C17" s="60">
        <v>25712.796600000001</v>
      </c>
      <c r="D17" s="60">
        <v>23.264237888644001</v>
      </c>
      <c r="E17" s="60">
        <v>41059.800799999997</v>
      </c>
      <c r="F17" s="60">
        <v>37.149789201518999</v>
      </c>
      <c r="G17" s="417">
        <f>F17+D17</f>
        <v>60.414027090163003</v>
      </c>
      <c r="H17" s="60">
        <v>36299.297400000003</v>
      </c>
      <c r="I17" s="60">
        <v>32.8426154121344</v>
      </c>
      <c r="K17" s="60" t="s">
        <v>16</v>
      </c>
      <c r="L17" s="60">
        <v>108354.98020000001</v>
      </c>
      <c r="N17" s="60">
        <v>33986.237200000003</v>
      </c>
      <c r="O17" s="60">
        <v>31.365643865439999</v>
      </c>
      <c r="Q17" s="60">
        <v>49700.820899999999</v>
      </c>
      <c r="R17" s="60">
        <v>45.868515511020298</v>
      </c>
      <c r="S17" s="417">
        <f t="shared" si="0"/>
        <v>77.234159376460298</v>
      </c>
      <c r="T17" s="60">
        <v>19860.0576</v>
      </c>
      <c r="U17" s="60">
        <v>18.328698471766199</v>
      </c>
    </row>
    <row r="18" spans="1:21">
      <c r="A18" s="60" t="s">
        <v>3</v>
      </c>
      <c r="B18" s="60">
        <v>48947.990899999997</v>
      </c>
      <c r="C18" s="60">
        <v>13096.090200000001</v>
      </c>
      <c r="D18" s="60">
        <v>26.755112843661198</v>
      </c>
      <c r="E18" s="60">
        <v>17129.961599999999</v>
      </c>
      <c r="F18" s="60">
        <v>34.996250683702698</v>
      </c>
      <c r="G18" s="417">
        <f>F18+D18</f>
        <v>61.751363527363893</v>
      </c>
      <c r="H18" s="60">
        <v>5721.5996999999998</v>
      </c>
      <c r="I18" s="60">
        <v>11.689141055225599</v>
      </c>
      <c r="K18" s="60" t="s">
        <v>3</v>
      </c>
      <c r="L18" s="60">
        <v>52097.001300000004</v>
      </c>
      <c r="N18" s="60">
        <v>16400.504499999999</v>
      </c>
      <c r="O18" s="60">
        <v>31.480707316641698</v>
      </c>
      <c r="Q18" s="60">
        <v>19695.8001</v>
      </c>
      <c r="R18" s="60">
        <v>37.806014950039</v>
      </c>
      <c r="S18" s="417">
        <f t="shared" si="0"/>
        <v>69.286722266680698</v>
      </c>
      <c r="T18" s="60">
        <v>11705.9913</v>
      </c>
      <c r="U18" s="60">
        <v>22.469606710357802</v>
      </c>
    </row>
    <row r="19" spans="1:21">
      <c r="A19" s="60" t="s">
        <v>23</v>
      </c>
      <c r="B19" s="60">
        <v>74956.998200000002</v>
      </c>
      <c r="C19" s="60">
        <v>14413.7981</v>
      </c>
      <c r="D19" s="60">
        <v>19.229422797243199</v>
      </c>
      <c r="E19" s="60">
        <v>32787.497600000002</v>
      </c>
      <c r="F19" s="60">
        <v>43.741743115854902</v>
      </c>
      <c r="G19" s="417">
        <f>F19+D19</f>
        <v>62.971165913098105</v>
      </c>
      <c r="H19" s="60">
        <v>22957.981599999999</v>
      </c>
      <c r="I19" s="60">
        <v>30.628203038152101</v>
      </c>
      <c r="K19" s="60" t="s">
        <v>23</v>
      </c>
      <c r="L19" s="60">
        <v>76044.992499999993</v>
      </c>
      <c r="N19" s="60">
        <v>14984.8699</v>
      </c>
      <c r="O19" s="60">
        <v>19.7052684303967</v>
      </c>
      <c r="Q19" s="60">
        <v>39078.865100000003</v>
      </c>
      <c r="R19" s="60">
        <v>51.389136635130797</v>
      </c>
      <c r="S19" s="417">
        <f t="shared" si="0"/>
        <v>71.094405065527496</v>
      </c>
      <c r="T19" s="60">
        <v>17558.923299999999</v>
      </c>
      <c r="U19" s="60">
        <v>23.0901769107282</v>
      </c>
    </row>
    <row r="20" spans="1:21">
      <c r="A20" s="60" t="s">
        <v>33</v>
      </c>
      <c r="B20" s="60">
        <v>55256.000999999997</v>
      </c>
      <c r="C20" s="60">
        <v>16382.739100000001</v>
      </c>
      <c r="D20" s="60">
        <v>29.648796155190499</v>
      </c>
      <c r="E20" s="60">
        <v>22254.568200000002</v>
      </c>
      <c r="F20" s="60">
        <v>40.275386921322799</v>
      </c>
      <c r="G20" s="417">
        <f>F20+D20</f>
        <v>69.924183076513302</v>
      </c>
      <c r="H20" s="60">
        <v>13776.6633</v>
      </c>
      <c r="I20" s="60">
        <v>24.9324291491887</v>
      </c>
      <c r="K20" s="60" t="s">
        <v>33</v>
      </c>
      <c r="L20" s="60">
        <v>57046.003700000001</v>
      </c>
      <c r="N20" s="60">
        <v>23318.155900000002</v>
      </c>
      <c r="O20" s="60">
        <v>40.8760550916558</v>
      </c>
      <c r="Q20" s="60">
        <v>26740.852800000001</v>
      </c>
      <c r="R20" s="60">
        <v>46.875944090015203</v>
      </c>
      <c r="S20" s="417">
        <f t="shared" si="0"/>
        <v>87.75199918167101</v>
      </c>
      <c r="T20" s="60">
        <v>5083.5509000000002</v>
      </c>
      <c r="U20" s="60">
        <v>8.9113181823111596</v>
      </c>
    </row>
    <row r="21" spans="1:21">
      <c r="A21" s="60" t="s">
        <v>20</v>
      </c>
      <c r="B21" s="60">
        <v>132635.99189999999</v>
      </c>
      <c r="C21" s="60">
        <v>70354.794699999999</v>
      </c>
      <c r="D21" s="60">
        <v>53.043516840469302</v>
      </c>
      <c r="E21" s="60">
        <v>22500.5942</v>
      </c>
      <c r="F21" s="60">
        <v>16.964169285938699</v>
      </c>
      <c r="G21" s="417">
        <f>F21+D21</f>
        <v>70.007686126408004</v>
      </c>
      <c r="H21" s="60">
        <v>31086.425500000001</v>
      </c>
      <c r="I21" s="60">
        <v>23.437398141099901</v>
      </c>
      <c r="K21" s="60" t="s">
        <v>20</v>
      </c>
      <c r="L21" s="60">
        <v>146992.00709999999</v>
      </c>
      <c r="N21" s="60">
        <v>66793.346999999994</v>
      </c>
      <c r="O21" s="60">
        <v>45.440121757477499</v>
      </c>
      <c r="Q21" s="60">
        <v>60679.922599999998</v>
      </c>
      <c r="R21" s="60">
        <v>41.2811035083825</v>
      </c>
      <c r="S21" s="417">
        <f t="shared" si="0"/>
        <v>86.721225265859999</v>
      </c>
      <c r="T21" s="60">
        <v>12349.2876</v>
      </c>
      <c r="U21" s="60">
        <v>8.4013327279752499</v>
      </c>
    </row>
    <row r="22" spans="1:21">
      <c r="A22" s="60" t="s">
        <v>6</v>
      </c>
      <c r="B22" s="60">
        <v>26924.0111</v>
      </c>
      <c r="C22" s="60">
        <v>10244.862499999999</v>
      </c>
      <c r="D22" s="60">
        <v>38.051026134066603</v>
      </c>
      <c r="E22" s="60">
        <v>8832.1234999999997</v>
      </c>
      <c r="F22" s="60">
        <v>32.803891913415498</v>
      </c>
      <c r="G22" s="417">
        <f>F22+D22</f>
        <v>70.854918047482101</v>
      </c>
      <c r="H22" s="60">
        <v>5543.0937999999996</v>
      </c>
      <c r="I22" s="60">
        <v>20.587919754646101</v>
      </c>
      <c r="K22" s="60" t="s">
        <v>6</v>
      </c>
      <c r="L22" s="60">
        <v>34474.991099999999</v>
      </c>
      <c r="N22" s="60">
        <v>9843.9199000000008</v>
      </c>
      <c r="O22" s="60">
        <v>28.5537996846647</v>
      </c>
      <c r="Q22" s="60">
        <v>14793.9576</v>
      </c>
      <c r="R22" s="60">
        <v>42.912143347877503</v>
      </c>
      <c r="S22" s="417">
        <f t="shared" si="0"/>
        <v>71.465943032542199</v>
      </c>
      <c r="T22" s="60">
        <v>6194.9931999999999</v>
      </c>
      <c r="U22" s="60">
        <v>17.969528061749099</v>
      </c>
    </row>
    <row r="23" spans="1:21">
      <c r="A23" s="60" t="s">
        <v>1</v>
      </c>
      <c r="B23" s="60">
        <v>4129982.9109</v>
      </c>
      <c r="C23" s="60">
        <v>1416138.3021</v>
      </c>
      <c r="D23" s="60">
        <v>34.289204886598398</v>
      </c>
      <c r="E23" s="60">
        <v>1535319.1869999999</v>
      </c>
      <c r="F23" s="60">
        <v>37.1749525390996</v>
      </c>
      <c r="G23" s="417">
        <f>F23+D23</f>
        <v>71.464157425698005</v>
      </c>
      <c r="H23" s="60">
        <v>715195.47270000004</v>
      </c>
      <c r="I23" s="60">
        <v>17.317153318296601</v>
      </c>
      <c r="K23" s="60" t="s">
        <v>1492</v>
      </c>
      <c r="L23" s="60">
        <v>4503271.9515000004</v>
      </c>
      <c r="N23" s="60">
        <v>2047725.0697999999</v>
      </c>
      <c r="O23" s="60">
        <v>45.471938889187498</v>
      </c>
      <c r="Q23" s="60">
        <v>1653299.9495000001</v>
      </c>
      <c r="R23" s="60">
        <v>36.713304621749501</v>
      </c>
      <c r="S23" s="417">
        <f t="shared" si="0"/>
        <v>82.185243510936999</v>
      </c>
      <c r="T23" s="60">
        <v>491499.38750000001</v>
      </c>
      <c r="U23" s="60">
        <v>10.9142728396913</v>
      </c>
    </row>
    <row r="24" spans="1:21">
      <c r="A24" s="60" t="s">
        <v>18</v>
      </c>
      <c r="B24" s="60">
        <v>86971.997900000002</v>
      </c>
      <c r="C24" s="60">
        <v>35534.767699999997</v>
      </c>
      <c r="D24" s="60">
        <v>40.857711169125601</v>
      </c>
      <c r="E24" s="60">
        <v>27131.593700000001</v>
      </c>
      <c r="F24" s="60">
        <v>31.195780659420699</v>
      </c>
      <c r="G24" s="417">
        <f>F24+D24</f>
        <v>72.053491828546299</v>
      </c>
      <c r="H24" s="60">
        <v>15114.200500000001</v>
      </c>
      <c r="I24" s="60">
        <v>17.378237668379501</v>
      </c>
      <c r="K24" s="60" t="s">
        <v>18</v>
      </c>
      <c r="L24" s="60">
        <v>91642.003400000001</v>
      </c>
      <c r="N24" s="60">
        <v>40821.561800000003</v>
      </c>
      <c r="O24" s="60">
        <v>44.5445977668358</v>
      </c>
      <c r="Q24" s="60">
        <v>36192.277199999997</v>
      </c>
      <c r="R24" s="60">
        <v>39.493109990216603</v>
      </c>
      <c r="S24" s="417">
        <f t="shared" si="0"/>
        <v>84.037707757052402</v>
      </c>
      <c r="T24" s="60">
        <v>10182.4702</v>
      </c>
      <c r="U24" s="60">
        <v>11.1111388034103</v>
      </c>
    </row>
    <row r="25" spans="1:21">
      <c r="A25" s="60" t="s">
        <v>14</v>
      </c>
      <c r="B25" s="60">
        <v>215926.0037</v>
      </c>
      <c r="C25" s="60">
        <v>111574.1345</v>
      </c>
      <c r="D25" s="60">
        <v>51.672393592305397</v>
      </c>
      <c r="E25" s="60">
        <v>46216.929199999999</v>
      </c>
      <c r="F25" s="60">
        <v>21.4040589868982</v>
      </c>
      <c r="G25" s="417">
        <f>F25+D25</f>
        <v>73.07645257920359</v>
      </c>
      <c r="H25" s="60">
        <v>52946.2814</v>
      </c>
      <c r="I25" s="60">
        <v>24.520567459564401</v>
      </c>
      <c r="K25" s="60" t="s">
        <v>14</v>
      </c>
      <c r="L25" s="60">
        <v>239539.0056</v>
      </c>
      <c r="N25" s="60">
        <v>77126.812099999996</v>
      </c>
      <c r="O25" s="60">
        <v>32.198017983255802</v>
      </c>
      <c r="Q25" s="60">
        <v>109040.9078</v>
      </c>
      <c r="R25" s="60">
        <v>45.521149061662499</v>
      </c>
      <c r="S25" s="417">
        <f t="shared" si="0"/>
        <v>77.719167044918294</v>
      </c>
      <c r="T25" s="60">
        <v>38658.783100000001</v>
      </c>
      <c r="U25" s="60">
        <v>16.1388259098626</v>
      </c>
    </row>
    <row r="26" spans="1:21">
      <c r="A26" s="60" t="s">
        <v>29</v>
      </c>
      <c r="B26" s="60">
        <v>98090.001199999999</v>
      </c>
      <c r="C26" s="60">
        <v>28006.785199999998</v>
      </c>
      <c r="D26" s="60">
        <v>28.552130550896599</v>
      </c>
      <c r="E26" s="60">
        <v>46055.0213</v>
      </c>
      <c r="F26" s="60">
        <v>46.951800118848404</v>
      </c>
      <c r="G26" s="417">
        <f>F26+D26</f>
        <v>75.503930669745003</v>
      </c>
      <c r="H26" s="60">
        <v>15079.491</v>
      </c>
      <c r="I26" s="60">
        <v>15.3731173570421</v>
      </c>
      <c r="K26" s="60" t="s">
        <v>29</v>
      </c>
      <c r="L26" s="60">
        <v>111937.9938</v>
      </c>
      <c r="N26" s="60">
        <v>40579.588199999998</v>
      </c>
      <c r="O26" s="60">
        <v>36.251845171089698</v>
      </c>
      <c r="Q26" s="60">
        <v>50309.546199999997</v>
      </c>
      <c r="R26" s="60">
        <v>44.944119947234597</v>
      </c>
      <c r="S26" s="417">
        <f t="shared" si="0"/>
        <v>81.195965118324295</v>
      </c>
      <c r="T26" s="60">
        <v>11816.9575</v>
      </c>
      <c r="U26" s="60">
        <v>10.556699382261</v>
      </c>
    </row>
    <row r="27" spans="1:21">
      <c r="A27" s="60" t="s">
        <v>21</v>
      </c>
      <c r="B27" s="60">
        <v>154109.9944</v>
      </c>
      <c r="C27" s="60">
        <v>60119.229299999999</v>
      </c>
      <c r="D27" s="60">
        <v>39.010597290632298</v>
      </c>
      <c r="E27" s="60">
        <v>56619.117899999997</v>
      </c>
      <c r="F27" s="60">
        <v>36.739419867242603</v>
      </c>
      <c r="G27" s="417">
        <f>F27+D27</f>
        <v>75.750017157874908</v>
      </c>
      <c r="H27" s="60">
        <v>31953.003799999999</v>
      </c>
      <c r="I27" s="60">
        <v>20.7338945954825</v>
      </c>
      <c r="K27" s="60" t="s">
        <v>21</v>
      </c>
      <c r="L27" s="60">
        <v>179046.9987</v>
      </c>
      <c r="N27" s="60">
        <v>74859.028699999995</v>
      </c>
      <c r="O27" s="60">
        <v>41.809708760005002</v>
      </c>
      <c r="Q27" s="60">
        <v>74740.289799999999</v>
      </c>
      <c r="R27" s="60">
        <v>41.743391591405697</v>
      </c>
      <c r="S27" s="417">
        <f t="shared" si="0"/>
        <v>83.553100351410706</v>
      </c>
      <c r="T27" s="60">
        <v>12867.0697</v>
      </c>
      <c r="U27" s="60">
        <v>7.1864202100138304</v>
      </c>
    </row>
    <row r="28" spans="1:21">
      <c r="A28" s="60" t="s">
        <v>12</v>
      </c>
      <c r="B28" s="60">
        <v>48452.998800000001</v>
      </c>
      <c r="C28" s="60">
        <v>20238.826099999998</v>
      </c>
      <c r="D28" s="60">
        <v>41.770017545332998</v>
      </c>
      <c r="E28" s="60">
        <v>16662.394199999999</v>
      </c>
      <c r="F28" s="60">
        <v>34.388778017182297</v>
      </c>
      <c r="G28" s="417">
        <f>F28+D28</f>
        <v>76.158795562515294</v>
      </c>
      <c r="H28" s="60">
        <v>8654.8772000000008</v>
      </c>
      <c r="I28" s="60">
        <v>17.8624180429468</v>
      </c>
      <c r="K28" s="60" t="s">
        <v>12</v>
      </c>
      <c r="L28" s="60">
        <v>53900.9882</v>
      </c>
      <c r="N28" s="60">
        <v>19134.0645</v>
      </c>
      <c r="O28" s="60">
        <v>35.4985411937216</v>
      </c>
      <c r="Q28" s="60">
        <v>21791.506600000001</v>
      </c>
      <c r="R28" s="60">
        <v>40.428770098133398</v>
      </c>
      <c r="S28" s="417">
        <f t="shared" si="0"/>
        <v>75.927311291855005</v>
      </c>
      <c r="T28" s="60">
        <v>9030.5097999999998</v>
      </c>
      <c r="U28" s="60">
        <v>16.753885413922699</v>
      </c>
    </row>
    <row r="29" spans="1:21">
      <c r="A29" s="60" t="s">
        <v>15</v>
      </c>
      <c r="B29" s="60">
        <v>104330.9852</v>
      </c>
      <c r="C29" s="60">
        <v>37443.42</v>
      </c>
      <c r="D29" s="60">
        <v>35.889069702755997</v>
      </c>
      <c r="E29" s="60">
        <v>42226.118600000002</v>
      </c>
      <c r="F29" s="60">
        <v>40.4732290403024</v>
      </c>
      <c r="G29" s="417">
        <f>F29+D29</f>
        <v>76.362298743058403</v>
      </c>
      <c r="H29" s="60">
        <v>13953.222400000001</v>
      </c>
      <c r="I29" s="60">
        <v>13.3739965871615</v>
      </c>
      <c r="K29" s="60" t="s">
        <v>15</v>
      </c>
      <c r="L29" s="60">
        <v>134774.99830000001</v>
      </c>
      <c r="N29" s="60">
        <v>62868.904199999997</v>
      </c>
      <c r="O29" s="60">
        <v>46.647304762013903</v>
      </c>
      <c r="Q29" s="60">
        <v>33626.923900000002</v>
      </c>
      <c r="R29" s="60">
        <v>24.9504168608103</v>
      </c>
      <c r="S29" s="417">
        <f t="shared" si="0"/>
        <v>71.597721622824196</v>
      </c>
      <c r="T29" s="60">
        <v>19493.210599999999</v>
      </c>
      <c r="U29" s="60">
        <v>14.4635213102429</v>
      </c>
    </row>
    <row r="30" spans="1:21">
      <c r="A30" s="60" t="s">
        <v>11</v>
      </c>
      <c r="B30" s="60">
        <v>28221</v>
      </c>
      <c r="C30" s="60">
        <v>9069.4696000000004</v>
      </c>
      <c r="D30" s="60">
        <v>32.137307678679001</v>
      </c>
      <c r="E30" s="60">
        <v>13164.410900000001</v>
      </c>
      <c r="F30" s="60">
        <v>46.6475706034513</v>
      </c>
      <c r="G30" s="417">
        <f>F30+D30</f>
        <v>78.784878282130308</v>
      </c>
      <c r="H30" s="60">
        <v>4497.7290000000003</v>
      </c>
      <c r="I30" s="60">
        <v>15.937525247156399</v>
      </c>
      <c r="K30" s="60" t="s">
        <v>11</v>
      </c>
      <c r="L30" s="60">
        <v>31721.004799999999</v>
      </c>
      <c r="N30" s="60">
        <v>9646.0364000000009</v>
      </c>
      <c r="O30" s="60">
        <v>30.408987548843299</v>
      </c>
      <c r="Q30" s="60">
        <v>10093.7855</v>
      </c>
      <c r="R30" s="60">
        <v>31.820509985862699</v>
      </c>
      <c r="S30" s="417">
        <f t="shared" si="0"/>
        <v>62.229497534705999</v>
      </c>
      <c r="T30" s="60">
        <v>8838.4279999999999</v>
      </c>
      <c r="U30" s="60">
        <v>27.863013973630501</v>
      </c>
    </row>
    <row r="31" spans="1:21">
      <c r="A31" s="60" t="s">
        <v>19</v>
      </c>
      <c r="B31" s="60">
        <v>46028.003400000001</v>
      </c>
      <c r="C31" s="60">
        <v>18087.734100000001</v>
      </c>
      <c r="D31" s="60">
        <v>39.297238124389303</v>
      </c>
      <c r="E31" s="60">
        <v>19615.750800000002</v>
      </c>
      <c r="F31" s="60">
        <v>42.616992593687002</v>
      </c>
      <c r="G31" s="417">
        <f>F31+D31</f>
        <v>81.914230718076311</v>
      </c>
      <c r="H31" s="60">
        <v>6513.8344999999999</v>
      </c>
      <c r="I31" s="60">
        <v>14.151894539922599</v>
      </c>
      <c r="K31" s="60" t="s">
        <v>19</v>
      </c>
      <c r="L31" s="60">
        <v>49654.987999999998</v>
      </c>
      <c r="N31" s="60">
        <v>17386.456099999999</v>
      </c>
      <c r="O31" s="60">
        <v>35.014520796984201</v>
      </c>
      <c r="Q31" s="60">
        <v>13559.9467</v>
      </c>
      <c r="R31" s="60">
        <v>27.3083274131493</v>
      </c>
      <c r="S31" s="417">
        <f t="shared" si="0"/>
        <v>62.3228482101335</v>
      </c>
      <c r="T31" s="60">
        <v>9596.5144</v>
      </c>
      <c r="U31" s="60">
        <v>19.3263854982706</v>
      </c>
    </row>
    <row r="32" spans="1:21">
      <c r="A32" s="60" t="s">
        <v>26</v>
      </c>
      <c r="B32" s="60">
        <v>86200.990999999995</v>
      </c>
      <c r="C32" s="60">
        <v>35395.623399999997</v>
      </c>
      <c r="D32" s="60">
        <v>41.061736053591297</v>
      </c>
      <c r="E32" s="60">
        <v>35642.966200000003</v>
      </c>
      <c r="F32" s="60">
        <v>41.348673358059202</v>
      </c>
      <c r="G32" s="417">
        <f>F32+D32</f>
        <v>82.410409411650505</v>
      </c>
      <c r="H32" s="60">
        <v>10896.854600000001</v>
      </c>
      <c r="I32" s="60">
        <v>12.641217315007401</v>
      </c>
      <c r="K32" s="60" t="s">
        <v>26</v>
      </c>
      <c r="L32" s="60">
        <v>95542.996100000004</v>
      </c>
      <c r="N32" s="60">
        <v>46280.065600000002</v>
      </c>
      <c r="O32" s="60">
        <v>48.438993426122998</v>
      </c>
      <c r="Q32" s="60">
        <v>35199.395299999996</v>
      </c>
      <c r="R32" s="60">
        <v>36.841418771459303</v>
      </c>
      <c r="S32" s="417">
        <f t="shared" si="0"/>
        <v>85.280412197582308</v>
      </c>
      <c r="T32" s="60">
        <v>6770.0591999999997</v>
      </c>
      <c r="U32" s="60">
        <v>7.08587701490345</v>
      </c>
    </row>
    <row r="33" spans="1:21">
      <c r="A33" s="60" t="s">
        <v>30</v>
      </c>
      <c r="B33" s="60">
        <v>67942.999400000001</v>
      </c>
      <c r="C33" s="60">
        <v>16380.631299999999</v>
      </c>
      <c r="D33" s="60">
        <v>24.109373216749699</v>
      </c>
      <c r="E33" s="60">
        <v>39684.213799999998</v>
      </c>
      <c r="F33" s="60">
        <v>58.408098185903803</v>
      </c>
      <c r="G33" s="417">
        <f>F33+D33</f>
        <v>82.517471402653499</v>
      </c>
      <c r="H33" s="60">
        <v>8562.6420999999991</v>
      </c>
      <c r="I33" s="60">
        <v>12.602684861746001</v>
      </c>
      <c r="K33" s="60" t="s">
        <v>30</v>
      </c>
      <c r="L33" s="60">
        <v>67368.006500000003</v>
      </c>
      <c r="N33" s="60">
        <v>25455.2058</v>
      </c>
      <c r="O33" s="60">
        <v>37.785303621831197</v>
      </c>
      <c r="Q33" s="60">
        <v>31154.261399999999</v>
      </c>
      <c r="R33" s="60">
        <v>46.2448913342864</v>
      </c>
      <c r="S33" s="417">
        <f t="shared" si="0"/>
        <v>84.030194956117597</v>
      </c>
      <c r="T33" s="60">
        <v>4935.6962000000003</v>
      </c>
      <c r="U33" s="60">
        <v>7.3264691304172702</v>
      </c>
    </row>
    <row r="34" spans="1:21">
      <c r="A34" s="60" t="s">
        <v>25</v>
      </c>
      <c r="B34" s="60">
        <v>88536.012000000002</v>
      </c>
      <c r="C34" s="60">
        <v>43345.305999999997</v>
      </c>
      <c r="D34" s="60">
        <v>48.957825206764497</v>
      </c>
      <c r="E34" s="60">
        <v>30213.483499999998</v>
      </c>
      <c r="F34" s="60">
        <v>34.125643133779299</v>
      </c>
      <c r="G34" s="417">
        <f>F34+D34</f>
        <v>83.083468340543789</v>
      </c>
      <c r="H34" s="60">
        <v>14388.5234</v>
      </c>
      <c r="I34" s="60">
        <v>16.251605504887699</v>
      </c>
      <c r="K34" s="60" t="s">
        <v>25</v>
      </c>
      <c r="L34" s="60">
        <v>95508.997499999998</v>
      </c>
      <c r="N34" s="60">
        <v>30683.301500000001</v>
      </c>
      <c r="O34" s="60">
        <v>32.126084770180903</v>
      </c>
      <c r="Q34" s="60">
        <v>38320.397599999997</v>
      </c>
      <c r="R34" s="60">
        <v>40.122290677378302</v>
      </c>
      <c r="S34" s="417">
        <f t="shared" si="0"/>
        <v>72.248375447559198</v>
      </c>
      <c r="T34" s="60">
        <v>18867.556</v>
      </c>
      <c r="U34" s="60">
        <v>19.754741955070799</v>
      </c>
    </row>
    <row r="35" spans="1:21">
      <c r="A35" s="60" t="s">
        <v>32</v>
      </c>
      <c r="B35" s="60">
        <v>76811.995599999995</v>
      </c>
      <c r="C35" s="60">
        <v>10229.2001</v>
      </c>
      <c r="D35" s="60">
        <v>13.317190915425201</v>
      </c>
      <c r="E35" s="60">
        <v>54161.477599999998</v>
      </c>
      <c r="F35" s="60">
        <v>70.511743871422098</v>
      </c>
      <c r="G35" s="417">
        <f>F35+D35</f>
        <v>83.828934786847299</v>
      </c>
      <c r="H35" s="60">
        <v>11418.3982</v>
      </c>
      <c r="I35" s="60">
        <v>14.8653841249764</v>
      </c>
      <c r="K35" s="60" t="s">
        <v>32</v>
      </c>
      <c r="L35" s="60">
        <v>104947.98850000001</v>
      </c>
      <c r="N35" s="60">
        <v>28403.823799999998</v>
      </c>
      <c r="O35" s="60">
        <v>27.064667180352899</v>
      </c>
      <c r="Q35" s="60">
        <v>48076.025000000001</v>
      </c>
      <c r="R35" s="60">
        <v>45.809382044516298</v>
      </c>
      <c r="S35" s="417">
        <f t="shared" si="0"/>
        <v>72.874049224869196</v>
      </c>
      <c r="T35" s="60">
        <v>18524.604500000001</v>
      </c>
      <c r="U35" s="60">
        <v>17.651223967956302</v>
      </c>
    </row>
    <row r="36" spans="1:21">
      <c r="A36" s="60" t="s">
        <v>24</v>
      </c>
      <c r="B36" s="60">
        <v>47195.997600000002</v>
      </c>
      <c r="C36" s="60">
        <v>22641.968099999998</v>
      </c>
      <c r="D36" s="60">
        <v>47.974339459666403</v>
      </c>
      <c r="E36" s="60">
        <v>17183.070500000002</v>
      </c>
      <c r="F36" s="60">
        <v>36.407897647659901</v>
      </c>
      <c r="G36" s="417">
        <f>F36+D36</f>
        <v>84.382237107326304</v>
      </c>
      <c r="H36" s="60">
        <v>5981.3465999999999</v>
      </c>
      <c r="I36" s="60">
        <v>12.673419154509</v>
      </c>
      <c r="K36" s="60" t="s">
        <v>24</v>
      </c>
      <c r="L36" s="60">
        <v>52467.0052</v>
      </c>
      <c r="N36" s="60">
        <v>22141.8403</v>
      </c>
      <c r="O36" s="60">
        <v>42.201456354516701</v>
      </c>
      <c r="Q36" s="60">
        <v>20082.177100000001</v>
      </c>
      <c r="R36" s="60">
        <v>38.275821201245201</v>
      </c>
      <c r="S36" s="417">
        <f t="shared" si="0"/>
        <v>80.477277555761901</v>
      </c>
      <c r="T36" s="60">
        <v>7475.0366000000004</v>
      </c>
      <c r="U36" s="60">
        <v>14.247118873100799</v>
      </c>
    </row>
    <row r="37" spans="1:21">
      <c r="A37" s="60" t="s">
        <v>27</v>
      </c>
      <c r="B37" s="60">
        <v>79455.998099999997</v>
      </c>
      <c r="C37" s="60">
        <v>30371.9349</v>
      </c>
      <c r="D37" s="60">
        <v>38.224848502658197</v>
      </c>
      <c r="E37" s="60">
        <v>37204.7857</v>
      </c>
      <c r="F37" s="60">
        <v>46.8243890828426</v>
      </c>
      <c r="G37" s="417">
        <f>F37+D37</f>
        <v>85.049237585500805</v>
      </c>
      <c r="H37" s="60">
        <v>9716.3297999999995</v>
      </c>
      <c r="I37" s="60">
        <v>12.228566794632</v>
      </c>
      <c r="K37" s="60" t="s">
        <v>27</v>
      </c>
      <c r="L37" s="60">
        <v>95540.998500000002</v>
      </c>
      <c r="N37" s="60">
        <v>51427.588600000003</v>
      </c>
      <c r="O37" s="60">
        <v>53.827769656395198</v>
      </c>
      <c r="Q37" s="60">
        <v>31204.415300000001</v>
      </c>
      <c r="R37" s="60">
        <v>32.6607590352952</v>
      </c>
      <c r="S37" s="417">
        <f t="shared" si="0"/>
        <v>86.488528691690391</v>
      </c>
      <c r="T37" s="60">
        <v>4356.0138999999999</v>
      </c>
      <c r="U37" s="60">
        <v>4.55931376936572</v>
      </c>
    </row>
    <row r="38" spans="1:21">
      <c r="A38" s="60" t="s">
        <v>22</v>
      </c>
      <c r="B38" s="60">
        <v>265712.99900000001</v>
      </c>
      <c r="C38" s="60">
        <v>74045.994300000006</v>
      </c>
      <c r="D38" s="60">
        <v>27.8669069931351</v>
      </c>
      <c r="E38" s="60">
        <v>158392.1796</v>
      </c>
      <c r="F38" s="60">
        <v>59.610248725543201</v>
      </c>
      <c r="G38" s="417">
        <f>F38+D38</f>
        <v>87.477155718678304</v>
      </c>
      <c r="H38" s="60">
        <v>30465.0916</v>
      </c>
      <c r="I38" s="60">
        <v>11.4654125747156</v>
      </c>
      <c r="K38" s="60" t="s">
        <v>22</v>
      </c>
      <c r="L38" s="60">
        <v>277027.00760000001</v>
      </c>
      <c r="N38" s="60">
        <v>116709.6453</v>
      </c>
      <c r="O38" s="60">
        <v>42.1293383309823</v>
      </c>
      <c r="Q38" s="60">
        <v>88267.654699999999</v>
      </c>
      <c r="R38" s="60">
        <v>31.862472711487399</v>
      </c>
      <c r="S38" s="417">
        <f t="shared" si="0"/>
        <v>73.991811042469692</v>
      </c>
      <c r="T38" s="60">
        <v>46538.838300000003</v>
      </c>
      <c r="U38" s="60">
        <v>16.799386710770602</v>
      </c>
    </row>
    <row r="39" spans="1:21">
      <c r="A39" s="60" t="s">
        <v>9</v>
      </c>
      <c r="B39" s="60">
        <v>378399.99650000001</v>
      </c>
      <c r="C39" s="60">
        <v>217384.49359999999</v>
      </c>
      <c r="D39" s="60">
        <v>57.448333935172201</v>
      </c>
      <c r="E39" s="60">
        <v>116696.4613</v>
      </c>
      <c r="F39" s="60">
        <v>30.839445660512801</v>
      </c>
      <c r="G39" s="417">
        <f>F39+D39</f>
        <v>88.287779595685009</v>
      </c>
      <c r="H39" s="60">
        <v>32903.413800000002</v>
      </c>
      <c r="I39" s="60">
        <v>8.6954054186942908</v>
      </c>
      <c r="K39" s="60" t="s">
        <v>9</v>
      </c>
      <c r="L39" s="60">
        <v>423037.01530000003</v>
      </c>
      <c r="N39" s="60">
        <v>240162.9798</v>
      </c>
      <c r="O39" s="60">
        <v>56.771150304586598</v>
      </c>
      <c r="Q39" s="60">
        <v>146916.38709999999</v>
      </c>
      <c r="R39" s="60">
        <v>34.728967392088201</v>
      </c>
      <c r="S39" s="417">
        <f t="shared" si="0"/>
        <v>91.500117696674806</v>
      </c>
      <c r="T39" s="60">
        <v>25208.840899999999</v>
      </c>
      <c r="U39" s="60">
        <v>5.9590154024992197</v>
      </c>
    </row>
    <row r="40" spans="1:21">
      <c r="A40" s="60" t="s">
        <v>28</v>
      </c>
      <c r="B40" s="60">
        <v>55242.975599999998</v>
      </c>
      <c r="C40" s="60">
        <v>26633.194500000001</v>
      </c>
      <c r="D40" s="60">
        <v>48.2110063962594</v>
      </c>
      <c r="E40" s="60">
        <v>23604.084699999999</v>
      </c>
      <c r="F40" s="60">
        <v>42.7277575902338</v>
      </c>
      <c r="G40" s="417">
        <f>F40+D40</f>
        <v>90.9387639864932</v>
      </c>
      <c r="H40" s="60">
        <v>4469.5523000000003</v>
      </c>
      <c r="I40" s="60">
        <v>8.0907160620073508</v>
      </c>
      <c r="K40" s="60" t="s">
        <v>28</v>
      </c>
      <c r="L40" s="60">
        <v>61983.003100000002</v>
      </c>
      <c r="N40" s="60">
        <v>37158.661399999997</v>
      </c>
      <c r="O40" s="60">
        <v>59.949759678552901</v>
      </c>
      <c r="Q40" s="60">
        <v>20326.371599999999</v>
      </c>
      <c r="R40" s="60">
        <v>32.793460438189101</v>
      </c>
      <c r="S40" s="417">
        <f t="shared" si="0"/>
        <v>92.743220116742009</v>
      </c>
      <c r="T40" s="60">
        <v>1427.8017</v>
      </c>
      <c r="U40" s="60">
        <v>2.3035374676771698</v>
      </c>
    </row>
    <row r="41" spans="1:21">
      <c r="A41" s="60" t="s">
        <v>13</v>
      </c>
      <c r="B41" s="60">
        <v>574324.96750000003</v>
      </c>
      <c r="C41" s="60">
        <v>274502.26280000003</v>
      </c>
      <c r="D41" s="60">
        <v>47.795634585571101</v>
      </c>
      <c r="E41" s="60">
        <v>269643.74609999999</v>
      </c>
      <c r="F41" s="60">
        <v>46.949682036938398</v>
      </c>
      <c r="G41" s="417">
        <f>F41+D41</f>
        <v>94.745316622509506</v>
      </c>
      <c r="H41" s="60">
        <v>23341.252400000001</v>
      </c>
      <c r="I41" s="60">
        <v>4.0641193959585298</v>
      </c>
      <c r="K41" s="60" t="s">
        <v>13</v>
      </c>
      <c r="L41" s="60">
        <v>561046.99509999994</v>
      </c>
      <c r="N41" s="60">
        <v>309149.15789999999</v>
      </c>
      <c r="O41" s="60">
        <v>55.102185841829098</v>
      </c>
      <c r="Q41" s="60">
        <v>169783.3363</v>
      </c>
      <c r="R41" s="60">
        <v>30.261874278417299</v>
      </c>
      <c r="S41" s="417">
        <f t="shared" si="0"/>
        <v>85.364060120246393</v>
      </c>
      <c r="T41" s="60">
        <v>48645.547599999998</v>
      </c>
      <c r="U41" s="60">
        <v>8.6704942767458402</v>
      </c>
    </row>
  </sheetData>
  <autoFilter ref="A8:U8" xr:uid="{065EEB27-12D2-40EF-9D1A-236BD8661013}">
    <sortState ref="A9:U41">
      <sortCondition ref="G8"/>
    </sortState>
  </autoFilter>
  <mergeCells count="1">
    <mergeCell ref="H1:I1"/>
  </mergeCells>
  <hyperlinks>
    <hyperlink ref="H1:I1" location="Index!A1" display="Regresar al Índice" xr:uid="{5ABB81AC-3C22-42A2-971C-663C9C4AFD1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3257-7ACB-42F0-BA48-8764C61BFBFD}">
  <sheetPr codeName="Hoja39"/>
  <dimension ref="A1:L83"/>
  <sheetViews>
    <sheetView workbookViewId="0">
      <selection activeCell="B19" sqref="B19"/>
    </sheetView>
  </sheetViews>
  <sheetFormatPr baseColWidth="10" defaultColWidth="9.140625" defaultRowHeight="12"/>
  <cols>
    <col min="1" max="1" width="11.28515625" style="149" bestFit="1" customWidth="1"/>
    <col min="2" max="2" width="5.5703125" style="149" bestFit="1" customWidth="1"/>
    <col min="3" max="3" width="5" style="149" bestFit="1" customWidth="1"/>
    <col min="4" max="4" width="9.7109375" style="152" bestFit="1" customWidth="1"/>
    <col min="5" max="5" width="10.7109375" style="152" bestFit="1" customWidth="1"/>
    <col min="6" max="7" width="9.28515625" style="149" bestFit="1" customWidth="1"/>
    <col min="8" max="8" width="9.140625" style="149"/>
    <col min="9" max="12" width="9.28515625" style="149" bestFit="1" customWidth="1"/>
    <col min="13" max="16384" width="9.140625" style="149"/>
  </cols>
  <sheetData>
    <row r="1" spans="1:9" ht="15">
      <c r="A1" t="s">
        <v>1789</v>
      </c>
      <c r="H1" s="688" t="s">
        <v>38</v>
      </c>
      <c r="I1" s="688"/>
    </row>
    <row r="2" spans="1:9">
      <c r="A2" s="296" t="s">
        <v>1723</v>
      </c>
    </row>
    <row r="6" spans="1:9">
      <c r="A6" s="149" t="s">
        <v>981</v>
      </c>
      <c r="B6" s="149" t="s">
        <v>980</v>
      </c>
      <c r="C6" s="149" t="s">
        <v>1165</v>
      </c>
      <c r="D6" s="152" t="s">
        <v>0</v>
      </c>
      <c r="E6" s="152" t="s">
        <v>1</v>
      </c>
    </row>
    <row r="7" spans="1:9">
      <c r="A7" s="153">
        <v>37622</v>
      </c>
      <c r="B7" s="154">
        <v>2003</v>
      </c>
      <c r="C7" s="149" t="s">
        <v>1011</v>
      </c>
      <c r="D7" s="414">
        <v>281.25029999999998</v>
      </c>
      <c r="E7" s="414">
        <v>3170.1266999999998</v>
      </c>
    </row>
    <row r="8" spans="1:9">
      <c r="A8" s="153">
        <v>37712</v>
      </c>
      <c r="B8" s="154"/>
      <c r="C8" s="149" t="s">
        <v>1012</v>
      </c>
      <c r="D8" s="414">
        <v>363.35930000000002</v>
      </c>
      <c r="E8" s="414">
        <v>3904.6473000000001</v>
      </c>
    </row>
    <row r="9" spans="1:9">
      <c r="A9" s="153">
        <v>37803</v>
      </c>
      <c r="B9" s="154"/>
      <c r="C9" s="149" t="s">
        <v>1013</v>
      </c>
      <c r="D9" s="414">
        <v>372.2595</v>
      </c>
      <c r="E9" s="414">
        <v>4128.1166999999996</v>
      </c>
    </row>
    <row r="10" spans="1:9">
      <c r="A10" s="153">
        <v>37895</v>
      </c>
      <c r="B10" s="154"/>
      <c r="C10" s="149" t="s">
        <v>1014</v>
      </c>
      <c r="D10" s="414">
        <v>318.19600000000003</v>
      </c>
      <c r="E10" s="414">
        <v>3935.7957000000001</v>
      </c>
    </row>
    <row r="11" spans="1:9">
      <c r="A11" s="153">
        <v>37987</v>
      </c>
      <c r="B11" s="154">
        <v>2004</v>
      </c>
      <c r="C11" s="149" t="s">
        <v>1011</v>
      </c>
      <c r="D11" s="414">
        <v>314.24560000000002</v>
      </c>
      <c r="E11" s="414">
        <v>3733.8611999999998</v>
      </c>
    </row>
    <row r="12" spans="1:9">
      <c r="A12" s="153">
        <v>38078</v>
      </c>
      <c r="B12" s="154"/>
      <c r="C12" s="149" t="s">
        <v>1012</v>
      </c>
      <c r="D12" s="414">
        <v>390.99720000000002</v>
      </c>
      <c r="E12" s="414">
        <v>4968.6377000000002</v>
      </c>
    </row>
    <row r="13" spans="1:9">
      <c r="A13" s="153">
        <v>38169</v>
      </c>
      <c r="B13" s="154"/>
      <c r="C13" s="149" t="s">
        <v>1013</v>
      </c>
      <c r="D13" s="414">
        <v>383.63510000000002</v>
      </c>
      <c r="E13" s="414">
        <v>5028.0245999999997</v>
      </c>
    </row>
    <row r="14" spans="1:9">
      <c r="A14" s="153">
        <v>38261</v>
      </c>
      <c r="B14" s="154"/>
      <c r="C14" s="149" t="s">
        <v>1014</v>
      </c>
      <c r="D14" s="414">
        <v>373.35120000000001</v>
      </c>
      <c r="E14" s="414">
        <v>4601.2245000000003</v>
      </c>
    </row>
    <row r="15" spans="1:9">
      <c r="A15" s="153">
        <v>38353</v>
      </c>
      <c r="B15" s="154">
        <v>2005</v>
      </c>
      <c r="C15" s="149" t="s">
        <v>1011</v>
      </c>
      <c r="D15" s="414">
        <v>374.55380000000002</v>
      </c>
      <c r="E15" s="414">
        <v>4487.5228999999999</v>
      </c>
    </row>
    <row r="16" spans="1:9">
      <c r="A16" s="153">
        <v>38443</v>
      </c>
      <c r="B16" s="154"/>
      <c r="C16" s="149" t="s">
        <v>1012</v>
      </c>
      <c r="D16" s="414">
        <v>438.80119999999999</v>
      </c>
      <c r="E16" s="414">
        <v>5733.8606</v>
      </c>
    </row>
    <row r="17" spans="1:5">
      <c r="A17" s="153">
        <v>38534</v>
      </c>
      <c r="B17" s="154"/>
      <c r="C17" s="149" t="s">
        <v>1013</v>
      </c>
      <c r="D17" s="414">
        <v>440.71850000000001</v>
      </c>
      <c r="E17" s="414">
        <v>5785.5140000000001</v>
      </c>
    </row>
    <row r="18" spans="1:5">
      <c r="A18" s="153">
        <v>38626</v>
      </c>
      <c r="B18" s="154"/>
      <c r="C18" s="149" t="s">
        <v>1014</v>
      </c>
      <c r="D18" s="414">
        <v>441.66649999999998</v>
      </c>
      <c r="E18" s="414">
        <v>5681.3734000000004</v>
      </c>
    </row>
    <row r="19" spans="1:5">
      <c r="A19" s="153">
        <v>38718</v>
      </c>
      <c r="B19" s="154">
        <v>2006</v>
      </c>
      <c r="C19" s="149" t="s">
        <v>1011</v>
      </c>
      <c r="D19" s="414">
        <v>451.93959999999998</v>
      </c>
      <c r="E19" s="414">
        <v>5734.3316999999997</v>
      </c>
    </row>
    <row r="20" spans="1:5">
      <c r="A20" s="153">
        <v>38808</v>
      </c>
      <c r="B20" s="154"/>
      <c r="C20" s="149" t="s">
        <v>1012</v>
      </c>
      <c r="D20" s="414">
        <v>520.15599999999995</v>
      </c>
      <c r="E20" s="414">
        <v>6947.5631000000003</v>
      </c>
    </row>
    <row r="21" spans="1:5">
      <c r="A21" s="153">
        <v>38899</v>
      </c>
      <c r="B21" s="154"/>
      <c r="C21" s="149" t="s">
        <v>1013</v>
      </c>
      <c r="D21" s="414">
        <v>502.42309999999998</v>
      </c>
      <c r="E21" s="414">
        <v>6666.8888999999999</v>
      </c>
    </row>
    <row r="22" spans="1:5">
      <c r="A22" s="153">
        <v>38991</v>
      </c>
      <c r="B22" s="154"/>
      <c r="C22" s="149" t="s">
        <v>1014</v>
      </c>
      <c r="D22" s="414">
        <v>500.9563</v>
      </c>
      <c r="E22" s="414">
        <v>6218.0514000000003</v>
      </c>
    </row>
    <row r="23" spans="1:5">
      <c r="A23" s="153">
        <v>39083</v>
      </c>
      <c r="B23" s="154">
        <v>2007</v>
      </c>
      <c r="C23" s="149" t="s">
        <v>1011</v>
      </c>
      <c r="D23" s="414">
        <v>483.60079999999999</v>
      </c>
      <c r="E23" s="414">
        <v>5916.2313000000004</v>
      </c>
    </row>
    <row r="24" spans="1:5">
      <c r="A24" s="153">
        <v>39173</v>
      </c>
      <c r="B24" s="154"/>
      <c r="C24" s="149" t="s">
        <v>1012</v>
      </c>
      <c r="D24" s="414">
        <v>520.48469999999998</v>
      </c>
      <c r="E24" s="414">
        <v>6878.9088000000002</v>
      </c>
    </row>
    <row r="25" spans="1:5">
      <c r="A25" s="153">
        <v>39264</v>
      </c>
      <c r="B25" s="154"/>
      <c r="C25" s="149" t="s">
        <v>1013</v>
      </c>
      <c r="D25" s="414">
        <v>511.0421</v>
      </c>
      <c r="E25" s="414">
        <v>6967.7476999999999</v>
      </c>
    </row>
    <row r="26" spans="1:5">
      <c r="A26" s="153">
        <v>39356</v>
      </c>
      <c r="B26" s="154"/>
      <c r="C26" s="149" t="s">
        <v>1014</v>
      </c>
      <c r="D26" s="414">
        <v>481.53309999999999</v>
      </c>
      <c r="E26" s="414">
        <v>6295.9301999999998</v>
      </c>
    </row>
    <row r="27" spans="1:5">
      <c r="A27" s="153">
        <v>39448</v>
      </c>
      <c r="B27" s="154">
        <v>2008</v>
      </c>
      <c r="C27" s="149" t="s">
        <v>1011</v>
      </c>
      <c r="D27" s="414">
        <v>453.31529999999998</v>
      </c>
      <c r="E27" s="414">
        <v>5757.7575999999999</v>
      </c>
    </row>
    <row r="28" spans="1:5">
      <c r="A28" s="153">
        <v>39539</v>
      </c>
      <c r="B28" s="154"/>
      <c r="C28" s="149" t="s">
        <v>1012</v>
      </c>
      <c r="D28" s="414">
        <v>507.89150000000001</v>
      </c>
      <c r="E28" s="414">
        <v>6820.8968000000004</v>
      </c>
    </row>
    <row r="29" spans="1:5">
      <c r="A29" s="153">
        <v>39630</v>
      </c>
      <c r="B29" s="154"/>
      <c r="C29" s="149" t="s">
        <v>1013</v>
      </c>
      <c r="D29" s="414">
        <v>473.53640000000001</v>
      </c>
      <c r="E29" s="414">
        <v>6394.5241999999998</v>
      </c>
    </row>
    <row r="30" spans="1:5">
      <c r="A30" s="153">
        <v>39722</v>
      </c>
      <c r="B30" s="154"/>
      <c r="C30" s="149" t="s">
        <v>1014</v>
      </c>
      <c r="D30" s="414">
        <v>480.05059999999997</v>
      </c>
      <c r="E30" s="414">
        <v>6171.8065999999999</v>
      </c>
    </row>
    <row r="31" spans="1:5">
      <c r="A31" s="153">
        <v>39814</v>
      </c>
      <c r="B31" s="154">
        <v>2009</v>
      </c>
      <c r="C31" s="149" t="s">
        <v>1011</v>
      </c>
      <c r="D31" s="414">
        <v>455.3365</v>
      </c>
      <c r="E31" s="414">
        <v>5498.8725999999997</v>
      </c>
    </row>
    <row r="32" spans="1:5">
      <c r="A32" s="153">
        <v>39904</v>
      </c>
      <c r="B32" s="154"/>
      <c r="C32" s="149" t="s">
        <v>1012</v>
      </c>
      <c r="D32" s="414">
        <v>448.97969999999998</v>
      </c>
      <c r="E32" s="414">
        <v>5634.3179</v>
      </c>
    </row>
    <row r="33" spans="1:5">
      <c r="A33" s="153">
        <v>39995</v>
      </c>
      <c r="B33" s="154"/>
      <c r="C33" s="149" t="s">
        <v>1013</v>
      </c>
      <c r="D33" s="414">
        <v>409.86810000000003</v>
      </c>
      <c r="E33" s="414">
        <v>5396.8438999999998</v>
      </c>
    </row>
    <row r="34" spans="1:5">
      <c r="A34" s="153">
        <v>40087</v>
      </c>
      <c r="B34" s="154"/>
      <c r="C34" s="149" t="s">
        <v>1014</v>
      </c>
      <c r="D34" s="414">
        <v>380.90750000000003</v>
      </c>
      <c r="E34" s="414">
        <v>4776.2983000000004</v>
      </c>
    </row>
    <row r="35" spans="1:5">
      <c r="A35" s="153">
        <v>40179</v>
      </c>
      <c r="B35" s="154">
        <v>2010</v>
      </c>
      <c r="C35" s="149" t="s">
        <v>1011</v>
      </c>
      <c r="D35" s="414">
        <v>413.49209999999999</v>
      </c>
      <c r="E35" s="414">
        <v>4832.1288999999997</v>
      </c>
    </row>
    <row r="36" spans="1:5">
      <c r="A36" s="153">
        <v>40269</v>
      </c>
      <c r="B36" s="154"/>
      <c r="C36" s="149" t="s">
        <v>1012</v>
      </c>
      <c r="D36" s="414">
        <v>470.30650000000003</v>
      </c>
      <c r="E36" s="414">
        <v>5835.8635999999997</v>
      </c>
    </row>
    <row r="37" spans="1:5">
      <c r="A37" s="153">
        <v>40360</v>
      </c>
      <c r="B37" s="154"/>
      <c r="C37" s="149" t="s">
        <v>1013</v>
      </c>
      <c r="D37" s="414">
        <v>444.37740000000002</v>
      </c>
      <c r="E37" s="414">
        <v>5551.1360999999997</v>
      </c>
    </row>
    <row r="38" spans="1:5">
      <c r="A38" s="153">
        <v>40452</v>
      </c>
      <c r="B38" s="154"/>
      <c r="C38" s="149" t="s">
        <v>1014</v>
      </c>
      <c r="D38" s="414">
        <v>427.39339999999999</v>
      </c>
      <c r="E38" s="414">
        <v>5084.7532000000001</v>
      </c>
    </row>
    <row r="39" spans="1:5">
      <c r="A39" s="153">
        <v>40544</v>
      </c>
      <c r="B39" s="154">
        <v>2011</v>
      </c>
      <c r="C39" s="149" t="s">
        <v>1011</v>
      </c>
      <c r="D39" s="414">
        <v>438.07350000000002</v>
      </c>
      <c r="E39" s="414">
        <v>5110.1385</v>
      </c>
    </row>
    <row r="40" spans="1:5">
      <c r="A40" s="153">
        <v>40634</v>
      </c>
      <c r="B40" s="154"/>
      <c r="C40" s="149" t="s">
        <v>1012</v>
      </c>
      <c r="D40" s="414">
        <v>486.71379999999999</v>
      </c>
      <c r="E40" s="414">
        <v>6071.7138000000004</v>
      </c>
    </row>
    <row r="41" spans="1:5">
      <c r="A41" s="153">
        <v>40725</v>
      </c>
      <c r="B41" s="154"/>
      <c r="C41" s="149" t="s">
        <v>1013</v>
      </c>
      <c r="D41" s="414">
        <v>504.24520000000001</v>
      </c>
      <c r="E41" s="414">
        <v>6136.5735999999997</v>
      </c>
    </row>
    <row r="42" spans="1:5">
      <c r="A42" s="153">
        <v>40817</v>
      </c>
      <c r="B42" s="154"/>
      <c r="C42" s="149" t="s">
        <v>1014</v>
      </c>
      <c r="D42" s="414">
        <v>466.75389999999999</v>
      </c>
      <c r="E42" s="414">
        <v>5484.5456000000004</v>
      </c>
    </row>
    <row r="43" spans="1:5">
      <c r="A43" s="153">
        <v>40909</v>
      </c>
      <c r="B43" s="154">
        <v>2012</v>
      </c>
      <c r="C43" s="149" t="s">
        <v>1011</v>
      </c>
      <c r="D43" s="414">
        <v>463.43389999999999</v>
      </c>
      <c r="E43" s="414">
        <v>5386.2264999999998</v>
      </c>
    </row>
    <row r="44" spans="1:5">
      <c r="A44" s="153">
        <v>41000</v>
      </c>
      <c r="B44" s="154"/>
      <c r="C44" s="149" t="s">
        <v>1012</v>
      </c>
      <c r="D44" s="414">
        <v>542.90390000000002</v>
      </c>
      <c r="E44" s="414">
        <v>6470.1481999999996</v>
      </c>
    </row>
    <row r="45" spans="1:5">
      <c r="A45" s="153">
        <v>41091</v>
      </c>
      <c r="B45" s="154"/>
      <c r="C45" s="149" t="s">
        <v>1013</v>
      </c>
      <c r="D45" s="414">
        <v>436.4033</v>
      </c>
      <c r="E45" s="414">
        <v>5413.9413999999997</v>
      </c>
    </row>
    <row r="46" spans="1:5">
      <c r="A46" s="153">
        <v>41183</v>
      </c>
      <c r="B46" s="154"/>
      <c r="C46" s="149" t="s">
        <v>1014</v>
      </c>
      <c r="D46" s="414">
        <v>440.76440000000002</v>
      </c>
      <c r="E46" s="414">
        <v>5168.0060000000003</v>
      </c>
    </row>
    <row r="47" spans="1:5">
      <c r="A47" s="153">
        <v>41275</v>
      </c>
      <c r="B47" s="154">
        <v>2013</v>
      </c>
      <c r="C47" s="149" t="s">
        <v>1011</v>
      </c>
      <c r="D47" s="414">
        <v>402.7842</v>
      </c>
      <c r="E47" s="414">
        <v>5040.3283000000001</v>
      </c>
    </row>
    <row r="48" spans="1:5">
      <c r="A48" s="153">
        <v>41365</v>
      </c>
      <c r="B48" s="154"/>
      <c r="C48" s="149" t="s">
        <v>1012</v>
      </c>
      <c r="D48" s="414">
        <v>479.92959999999999</v>
      </c>
      <c r="E48" s="414">
        <v>6097.0291999999999</v>
      </c>
    </row>
    <row r="49" spans="1:5">
      <c r="A49" s="153">
        <v>41456</v>
      </c>
      <c r="B49" s="154"/>
      <c r="C49" s="149" t="s">
        <v>1013</v>
      </c>
      <c r="D49" s="414">
        <v>438.79599999999999</v>
      </c>
      <c r="E49" s="414">
        <v>5672.2350999999999</v>
      </c>
    </row>
    <row r="50" spans="1:5">
      <c r="A50" s="153">
        <v>41548</v>
      </c>
      <c r="B50" s="154"/>
      <c r="C50" s="149" t="s">
        <v>1014</v>
      </c>
      <c r="D50" s="414">
        <v>433.50580000000002</v>
      </c>
      <c r="E50" s="414">
        <v>5493.1585999999998</v>
      </c>
    </row>
    <row r="51" spans="1:5">
      <c r="A51" s="153">
        <v>41640</v>
      </c>
      <c r="B51" s="154">
        <v>2014</v>
      </c>
      <c r="C51" s="149" t="s">
        <v>1011</v>
      </c>
      <c r="D51" s="414">
        <v>459.30739999999997</v>
      </c>
      <c r="E51" s="414">
        <v>5459.7269999999999</v>
      </c>
    </row>
    <row r="52" spans="1:5">
      <c r="A52" s="153">
        <v>41730</v>
      </c>
      <c r="B52" s="154"/>
      <c r="C52" s="149" t="s">
        <v>1012</v>
      </c>
      <c r="D52" s="414">
        <v>489.02929999999998</v>
      </c>
      <c r="E52" s="414">
        <v>6166.7767999999996</v>
      </c>
    </row>
    <row r="53" spans="1:5">
      <c r="A53" s="153">
        <v>41821</v>
      </c>
      <c r="B53" s="154"/>
      <c r="C53" s="149" t="s">
        <v>1013</v>
      </c>
      <c r="D53" s="414">
        <v>464.12490000000003</v>
      </c>
      <c r="E53" s="414">
        <v>5967.5832</v>
      </c>
    </row>
    <row r="54" spans="1:5">
      <c r="A54" s="153">
        <v>41913</v>
      </c>
      <c r="B54" s="154"/>
      <c r="C54" s="149" t="s">
        <v>1014</v>
      </c>
      <c r="D54" s="414">
        <v>547.39120000000003</v>
      </c>
      <c r="E54" s="414">
        <v>6053.1968999999999</v>
      </c>
    </row>
    <row r="55" spans="1:5">
      <c r="A55" s="153">
        <v>42005</v>
      </c>
      <c r="B55" s="154">
        <v>2015</v>
      </c>
      <c r="C55" s="149" t="s">
        <v>1011</v>
      </c>
      <c r="D55" s="414">
        <v>539.39319999999998</v>
      </c>
      <c r="E55" s="414">
        <v>5723.6171000000004</v>
      </c>
    </row>
    <row r="56" spans="1:5">
      <c r="A56" s="153">
        <v>42095</v>
      </c>
      <c r="B56" s="154"/>
      <c r="C56" s="149" t="s">
        <v>1012</v>
      </c>
      <c r="D56" s="414">
        <v>505.48239999999998</v>
      </c>
      <c r="E56" s="414">
        <v>6353.2556000000004</v>
      </c>
    </row>
    <row r="57" spans="1:5">
      <c r="A57" s="153">
        <v>42186</v>
      </c>
      <c r="B57" s="154"/>
      <c r="C57" s="149" t="s">
        <v>1013</v>
      </c>
      <c r="D57" s="414">
        <v>577.65</v>
      </c>
      <c r="E57" s="414">
        <v>6543.1661999999997</v>
      </c>
    </row>
    <row r="58" spans="1:5">
      <c r="A58" s="153">
        <v>42278</v>
      </c>
      <c r="B58" s="154"/>
      <c r="C58" s="149" t="s">
        <v>1014</v>
      </c>
      <c r="D58" s="414">
        <v>551.58860000000004</v>
      </c>
      <c r="E58" s="414">
        <v>6164.7336999999998</v>
      </c>
    </row>
    <row r="59" spans="1:5">
      <c r="A59" s="153">
        <v>42370</v>
      </c>
      <c r="B59" s="154">
        <v>2016</v>
      </c>
      <c r="C59" s="149" t="s">
        <v>1011</v>
      </c>
      <c r="D59" s="414">
        <v>587.31209999999999</v>
      </c>
      <c r="E59" s="414">
        <v>6205.8492999999999</v>
      </c>
    </row>
    <row r="60" spans="1:5">
      <c r="A60" s="153">
        <v>42461</v>
      </c>
      <c r="B60" s="154"/>
      <c r="C60" s="149" t="s">
        <v>1012</v>
      </c>
      <c r="D60" s="414">
        <v>651.80370000000005</v>
      </c>
      <c r="E60" s="414">
        <v>6961.8252000000002</v>
      </c>
    </row>
    <row r="61" spans="1:5">
      <c r="A61" s="153">
        <v>42552</v>
      </c>
      <c r="B61" s="154"/>
      <c r="C61" s="149" t="s">
        <v>1013</v>
      </c>
      <c r="D61" s="414">
        <v>636.18830000000003</v>
      </c>
      <c r="E61" s="414">
        <v>6891.9841999999999</v>
      </c>
    </row>
    <row r="62" spans="1:5">
      <c r="A62" s="153">
        <v>42644</v>
      </c>
      <c r="B62" s="154"/>
      <c r="C62" s="149" t="s">
        <v>1014</v>
      </c>
      <c r="D62" s="414">
        <v>645.49800000000005</v>
      </c>
      <c r="E62" s="414">
        <v>6933.6228000000001</v>
      </c>
    </row>
    <row r="63" spans="1:5">
      <c r="A63" s="153">
        <v>42736</v>
      </c>
      <c r="B63" s="154">
        <v>2017</v>
      </c>
      <c r="C63" s="149" t="s">
        <v>1011</v>
      </c>
      <c r="D63" s="414">
        <v>652.44740000000002</v>
      </c>
      <c r="E63" s="414">
        <v>6908.2604000000001</v>
      </c>
    </row>
    <row r="64" spans="1:5">
      <c r="A64" s="153">
        <v>42826</v>
      </c>
      <c r="B64" s="154"/>
      <c r="C64" s="149" t="s">
        <v>1012</v>
      </c>
      <c r="D64" s="414">
        <v>720.10469999999998</v>
      </c>
      <c r="E64" s="414">
        <v>7651.6203999999998</v>
      </c>
    </row>
    <row r="65" spans="1:12">
      <c r="A65" s="153">
        <v>42917</v>
      </c>
      <c r="B65" s="154"/>
      <c r="C65" s="149" t="s">
        <v>1013</v>
      </c>
      <c r="D65" s="414">
        <v>727.20370000000003</v>
      </c>
      <c r="E65" s="414">
        <v>7706.7997999999998</v>
      </c>
    </row>
    <row r="66" spans="1:12">
      <c r="A66" s="153">
        <v>43009</v>
      </c>
      <c r="B66" s="154"/>
      <c r="C66" s="149" t="s">
        <v>1014</v>
      </c>
      <c r="D66" s="414">
        <v>781.68610000000001</v>
      </c>
      <c r="E66" s="414">
        <v>8023.8644999999997</v>
      </c>
    </row>
    <row r="67" spans="1:12">
      <c r="A67" s="153">
        <v>43101</v>
      </c>
      <c r="B67" s="154">
        <v>2018</v>
      </c>
      <c r="C67" s="149" t="s">
        <v>1011</v>
      </c>
      <c r="D67" s="414">
        <v>710.56399999999996</v>
      </c>
      <c r="E67" s="414">
        <v>7186.9233999999997</v>
      </c>
    </row>
    <row r="68" spans="1:12">
      <c r="A68" s="153">
        <v>43191</v>
      </c>
      <c r="B68" s="154"/>
      <c r="C68" s="149" t="s">
        <v>1012</v>
      </c>
      <c r="D68" s="414">
        <v>906.6662</v>
      </c>
      <c r="E68" s="414">
        <v>9057.5627999999997</v>
      </c>
    </row>
    <row r="69" spans="1:12">
      <c r="A69" s="153">
        <v>43282</v>
      </c>
      <c r="B69" s="154"/>
      <c r="C69" s="149" t="s">
        <v>1013</v>
      </c>
      <c r="D69" s="414">
        <v>800.33910000000003</v>
      </c>
      <c r="E69" s="414">
        <v>8459.4652000000006</v>
      </c>
    </row>
    <row r="70" spans="1:12">
      <c r="A70" s="153">
        <v>43374</v>
      </c>
      <c r="B70" s="154"/>
      <c r="C70" s="149" t="s">
        <v>1014</v>
      </c>
      <c r="D70" s="414">
        <v>887.24109999999996</v>
      </c>
      <c r="E70" s="414">
        <v>8973.2757000000001</v>
      </c>
    </row>
    <row r="71" spans="1:12">
      <c r="A71" s="153">
        <v>43466</v>
      </c>
      <c r="B71" s="154">
        <v>2019</v>
      </c>
      <c r="C71" s="149" t="s">
        <v>1011</v>
      </c>
      <c r="D71" s="414">
        <v>782.99509999999998</v>
      </c>
      <c r="E71" s="414">
        <v>7944.7581</v>
      </c>
    </row>
    <row r="72" spans="1:12">
      <c r="A72" s="153">
        <v>43556</v>
      </c>
      <c r="B72" s="154"/>
      <c r="C72" s="149" t="s">
        <v>1012</v>
      </c>
      <c r="D72" s="414">
        <v>909.42049999999995</v>
      </c>
      <c r="E72" s="414">
        <v>9506.2291000000005</v>
      </c>
    </row>
    <row r="73" spans="1:12">
      <c r="A73" s="153">
        <v>43647</v>
      </c>
      <c r="B73" s="154"/>
      <c r="C73" s="149" t="s">
        <v>1013</v>
      </c>
      <c r="D73" s="414">
        <v>942.52949999999998</v>
      </c>
      <c r="E73" s="414">
        <v>9788.6687999999995</v>
      </c>
    </row>
    <row r="74" spans="1:12">
      <c r="A74" s="153">
        <v>43739</v>
      </c>
      <c r="B74" s="154"/>
      <c r="C74" s="149" t="s">
        <v>1014</v>
      </c>
      <c r="D74" s="414">
        <v>902.02269999999999</v>
      </c>
      <c r="E74" s="414">
        <v>9199.1020000000008</v>
      </c>
    </row>
    <row r="75" spans="1:12">
      <c r="A75" s="153">
        <v>43831</v>
      </c>
      <c r="B75" s="154">
        <v>2020</v>
      </c>
      <c r="C75" s="149" t="s">
        <v>1011</v>
      </c>
      <c r="D75" s="414">
        <v>989.69060000000002</v>
      </c>
      <c r="E75" s="414">
        <v>9397.7070999999996</v>
      </c>
      <c r="F75" s="412"/>
      <c r="G75" s="412"/>
    </row>
    <row r="76" spans="1:12">
      <c r="A76" s="153">
        <v>43922</v>
      </c>
      <c r="B76" s="154"/>
      <c r="C76" s="149" t="s">
        <v>1012</v>
      </c>
      <c r="D76" s="414">
        <v>1043.2215000000001</v>
      </c>
      <c r="E76" s="414">
        <v>9891.9493000000002</v>
      </c>
      <c r="F76" s="412"/>
      <c r="G76" s="412"/>
      <c r="I76" s="415">
        <f>SUM(D75:D76)</f>
        <v>2032.9121</v>
      </c>
      <c r="J76" s="415">
        <f>SUM(E75:E76)</f>
        <v>19289.6564</v>
      </c>
    </row>
    <row r="77" spans="1:12">
      <c r="A77" s="153">
        <v>44013</v>
      </c>
      <c r="B77" s="154"/>
      <c r="C77" s="149" t="s">
        <v>1013</v>
      </c>
      <c r="D77" s="414">
        <v>1038.7483</v>
      </c>
      <c r="E77" s="414">
        <v>10676.4262</v>
      </c>
      <c r="F77" s="412"/>
      <c r="G77" s="412"/>
    </row>
    <row r="78" spans="1:12">
      <c r="A78" s="153">
        <v>44105</v>
      </c>
      <c r="B78" s="154"/>
      <c r="C78" s="149" t="s">
        <v>1014</v>
      </c>
      <c r="D78" s="414">
        <v>1081.1890000000001</v>
      </c>
      <c r="E78" s="414">
        <v>10635.180200000001</v>
      </c>
      <c r="F78" s="412"/>
      <c r="G78" s="412"/>
    </row>
    <row r="79" spans="1:12">
      <c r="A79" s="153">
        <v>44197</v>
      </c>
      <c r="B79" s="154">
        <v>2021</v>
      </c>
      <c r="C79" s="149" t="s">
        <v>1011</v>
      </c>
      <c r="D79" s="414">
        <v>1166.8543</v>
      </c>
      <c r="E79" s="414">
        <v>10615.4462</v>
      </c>
      <c r="F79" s="412"/>
      <c r="G79" s="412"/>
    </row>
    <row r="80" spans="1:12">
      <c r="A80" s="153">
        <v>44287</v>
      </c>
      <c r="B80" s="154"/>
      <c r="C80" s="149" t="s">
        <v>1012</v>
      </c>
      <c r="D80" s="414">
        <v>1322.8131000000001</v>
      </c>
      <c r="E80" s="414">
        <v>13002.8879</v>
      </c>
      <c r="F80" s="412">
        <f>(D80-D76)/D76</f>
        <v>0.26800789669308001</v>
      </c>
      <c r="G80" s="412">
        <f>(E80-E76)/E76</f>
        <v>0.31449196772571403</v>
      </c>
      <c r="I80" s="415">
        <f>SUM(D79:D80)</f>
        <v>2489.6674000000003</v>
      </c>
      <c r="J80" s="415">
        <f>SUM(E79:E80)</f>
        <v>23618.3341</v>
      </c>
      <c r="K80" s="412">
        <f>(I80-I76)/I76</f>
        <v>0.22468029975324574</v>
      </c>
      <c r="L80" s="412">
        <f>(J80-J76)/J76</f>
        <v>0.22440408528997957</v>
      </c>
    </row>
    <row r="83" spans="6:11">
      <c r="F83" s="412">
        <f>D80/E80</f>
        <v>0.10173225441711299</v>
      </c>
      <c r="K83" s="412">
        <f>I80/J80</f>
        <v>0.10541248969799273</v>
      </c>
    </row>
  </sheetData>
  <mergeCells count="1">
    <mergeCell ref="H1:I1"/>
  </mergeCells>
  <hyperlinks>
    <hyperlink ref="H1:I1" location="Index!A1" display="Regresar al Índice" xr:uid="{354ED893-F899-426B-977B-2FFF080AC406}"/>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1D9BF-A8C8-43E0-9E48-FBDC9B145284}">
  <sheetPr codeName="Hoja40"/>
  <dimension ref="A1:S39"/>
  <sheetViews>
    <sheetView workbookViewId="0">
      <selection activeCell="B19" sqref="B19"/>
    </sheetView>
  </sheetViews>
  <sheetFormatPr baseColWidth="10" defaultColWidth="9.140625" defaultRowHeight="12"/>
  <cols>
    <col min="1" max="1" width="11.28515625" style="149" bestFit="1" customWidth="1"/>
    <col min="2" max="2" width="17.140625" style="149" bestFit="1" customWidth="1"/>
    <col min="3" max="3" width="9" style="149" bestFit="1" customWidth="1"/>
    <col min="4" max="4" width="12.7109375" style="149" bestFit="1" customWidth="1"/>
    <col min="5" max="6" width="9.140625" style="149"/>
    <col min="7" max="7" width="9" style="149" bestFit="1" customWidth="1"/>
    <col min="8" max="8" width="17.140625" style="149" bestFit="1" customWidth="1"/>
    <col min="9" max="9" width="10.7109375" style="149" bestFit="1" customWidth="1"/>
    <col min="10" max="17" width="9.140625" style="149"/>
    <col min="18" max="18" width="17.140625" style="149" bestFit="1" customWidth="1"/>
    <col min="19" max="19" width="12.5703125" style="412" bestFit="1" customWidth="1"/>
    <col min="20" max="16384" width="9.140625" style="149"/>
  </cols>
  <sheetData>
    <row r="1" spans="1:9" ht="15">
      <c r="A1" t="s">
        <v>1791</v>
      </c>
      <c r="H1" s="688" t="s">
        <v>38</v>
      </c>
      <c r="I1" s="688"/>
    </row>
    <row r="2" spans="1:9">
      <c r="A2" s="296" t="s">
        <v>1723</v>
      </c>
    </row>
    <row r="6" spans="1:9">
      <c r="A6" s="149" t="s">
        <v>981</v>
      </c>
      <c r="B6" s="149" t="s">
        <v>2</v>
      </c>
      <c r="C6" s="149" t="s">
        <v>1166</v>
      </c>
      <c r="D6" s="149" t="s">
        <v>1167</v>
      </c>
      <c r="G6" s="149" t="s">
        <v>1166</v>
      </c>
      <c r="H6" s="149" t="s">
        <v>2</v>
      </c>
      <c r="I6" s="149" t="s">
        <v>1168</v>
      </c>
    </row>
    <row r="7" spans="1:9">
      <c r="A7" s="153">
        <v>44287</v>
      </c>
      <c r="B7" s="149" t="s">
        <v>3</v>
      </c>
      <c r="C7" s="154">
        <v>177.3202</v>
      </c>
      <c r="D7" s="154">
        <v>0.31083410978317261</v>
      </c>
      <c r="G7" s="154">
        <v>34.4255</v>
      </c>
      <c r="H7" s="149" t="s">
        <v>5</v>
      </c>
      <c r="I7" s="412">
        <f>G7/$G$39</f>
        <v>2.647527246620345E-3</v>
      </c>
    </row>
    <row r="8" spans="1:9">
      <c r="A8" s="153">
        <v>44287</v>
      </c>
      <c r="B8" s="149" t="s">
        <v>4</v>
      </c>
      <c r="C8" s="154">
        <v>359.59730000000002</v>
      </c>
      <c r="D8" s="154">
        <v>7.4266873300075531E-2</v>
      </c>
      <c r="G8" s="154">
        <v>37.306199999999997</v>
      </c>
      <c r="H8" s="149" t="s">
        <v>6</v>
      </c>
      <c r="I8" s="412">
        <f>G8/$G$39</f>
        <v>2.8690703393666876E-3</v>
      </c>
    </row>
    <row r="9" spans="1:9">
      <c r="A9" s="153">
        <v>44287</v>
      </c>
      <c r="B9" s="149" t="s">
        <v>5</v>
      </c>
      <c r="C9" s="154">
        <v>34.4255</v>
      </c>
      <c r="D9" s="154">
        <v>0.38033834099769592</v>
      </c>
      <c r="G9" s="154">
        <v>78.656099999999995</v>
      </c>
      <c r="H9" s="149" t="s">
        <v>30</v>
      </c>
      <c r="I9" s="412">
        <f>G9/$G$39</f>
        <v>6.0491254408184198E-3</v>
      </c>
    </row>
    <row r="10" spans="1:9">
      <c r="A10" s="153">
        <v>44287</v>
      </c>
      <c r="B10" s="149" t="s">
        <v>6</v>
      </c>
      <c r="C10" s="154">
        <v>37.306199999999997</v>
      </c>
      <c r="D10" s="154">
        <v>0.46865552663803101</v>
      </c>
      <c r="G10" s="154">
        <v>79.513000000000005</v>
      </c>
      <c r="H10" s="149" t="s">
        <v>24</v>
      </c>
      <c r="I10" s="412">
        <f>G10/$G$39</f>
        <v>6.1150261858367635E-3</v>
      </c>
    </row>
    <row r="11" spans="1:9">
      <c r="A11" s="153">
        <v>44287</v>
      </c>
      <c r="B11" s="149" t="s">
        <v>7</v>
      </c>
      <c r="C11" s="154">
        <v>443.28730000000002</v>
      </c>
      <c r="D11" s="154">
        <v>0.73405998945236206</v>
      </c>
      <c r="G11" s="154">
        <v>83.150400000000005</v>
      </c>
      <c r="H11" s="149" t="s">
        <v>32</v>
      </c>
      <c r="I11" s="412">
        <f>G11/$G$39</f>
        <v>6.3947640431476771E-3</v>
      </c>
    </row>
    <row r="12" spans="1:9">
      <c r="A12" s="153">
        <v>44287</v>
      </c>
      <c r="B12" s="149" t="s">
        <v>8</v>
      </c>
      <c r="C12" s="154">
        <v>411.78739999999999</v>
      </c>
      <c r="D12" s="154">
        <v>0.17951285839080811</v>
      </c>
      <c r="G12" s="154">
        <v>108.2925</v>
      </c>
      <c r="H12" s="149" t="s">
        <v>28</v>
      </c>
      <c r="I12" s="412">
        <f>G12/$G$39</f>
        <v>8.3283421985049962E-3</v>
      </c>
    </row>
    <row r="13" spans="1:9">
      <c r="A13" s="153">
        <v>44287</v>
      </c>
      <c r="B13" s="149" t="s">
        <v>9</v>
      </c>
      <c r="C13" s="154">
        <v>714.26840000000004</v>
      </c>
      <c r="D13" s="154">
        <v>0.43307909369468689</v>
      </c>
      <c r="G13" s="154">
        <v>109.34610000000001</v>
      </c>
      <c r="H13" s="149" t="s">
        <v>11</v>
      </c>
      <c r="I13" s="412">
        <f>G13/$G$39</f>
        <v>8.4093703522584405E-3</v>
      </c>
    </row>
    <row r="14" spans="1:9">
      <c r="A14" s="153">
        <v>44287</v>
      </c>
      <c r="B14" s="149" t="s">
        <v>10</v>
      </c>
      <c r="C14" s="154">
        <v>228.4083</v>
      </c>
      <c r="D14" s="154">
        <v>0.246495321393013</v>
      </c>
      <c r="G14" s="154">
        <v>177.3202</v>
      </c>
      <c r="H14" s="149" t="s">
        <v>3</v>
      </c>
      <c r="I14" s="412">
        <f>G14/$G$39</f>
        <v>1.3636985980629734E-2</v>
      </c>
    </row>
    <row r="15" spans="1:9">
      <c r="A15" s="153">
        <v>44287</v>
      </c>
      <c r="B15" s="149" t="s">
        <v>11</v>
      </c>
      <c r="C15" s="154">
        <v>109.34610000000001</v>
      </c>
      <c r="D15" s="154">
        <v>0.26241505146026611</v>
      </c>
      <c r="G15" s="154">
        <v>220.20150000000001</v>
      </c>
      <c r="H15" s="149" t="s">
        <v>19</v>
      </c>
      <c r="I15" s="412">
        <f>G15/$G$39</f>
        <v>1.6934814919076554E-2</v>
      </c>
    </row>
    <row r="16" spans="1:9">
      <c r="A16" s="153">
        <v>44287</v>
      </c>
      <c r="B16" s="149" t="s">
        <v>12</v>
      </c>
      <c r="C16" s="154">
        <v>322.33249999999998</v>
      </c>
      <c r="D16" s="154">
        <v>0.33827167749404907</v>
      </c>
      <c r="G16" s="154">
        <v>225.64750000000001</v>
      </c>
      <c r="H16" s="149" t="s">
        <v>27</v>
      </c>
      <c r="I16" s="412">
        <f>G16/$G$39</f>
        <v>1.7353644954518143E-2</v>
      </c>
    </row>
    <row r="17" spans="1:9">
      <c r="A17" s="153">
        <v>44287</v>
      </c>
      <c r="B17" s="149" t="s">
        <v>13</v>
      </c>
      <c r="C17" s="154">
        <v>781.8614</v>
      </c>
      <c r="D17" s="154">
        <v>0.46985852718353271</v>
      </c>
      <c r="G17" s="154">
        <v>228.4083</v>
      </c>
      <c r="H17" s="149" t="s">
        <v>10</v>
      </c>
      <c r="I17" s="412">
        <f>G17/$G$39</f>
        <v>1.7565967018757424E-2</v>
      </c>
    </row>
    <row r="18" spans="1:9">
      <c r="A18" s="153">
        <v>44287</v>
      </c>
      <c r="B18" s="149" t="s">
        <v>14</v>
      </c>
      <c r="C18" s="154">
        <v>1094.4951000000001</v>
      </c>
      <c r="D18" s="154">
        <v>0.1932448148727417</v>
      </c>
      <c r="G18" s="154">
        <v>252.2148</v>
      </c>
      <c r="H18" s="149" t="s">
        <v>18</v>
      </c>
      <c r="I18" s="412">
        <f>G18/$G$39</f>
        <v>1.939682953046146E-2</v>
      </c>
    </row>
    <row r="19" spans="1:9">
      <c r="A19" s="153">
        <v>44287</v>
      </c>
      <c r="B19" s="149" t="s">
        <v>15</v>
      </c>
      <c r="C19" s="154">
        <v>658.79480000000001</v>
      </c>
      <c r="D19" s="154">
        <v>0.45726817846298218</v>
      </c>
      <c r="G19" s="154">
        <v>253.9846</v>
      </c>
      <c r="H19" s="149" t="s">
        <v>23</v>
      </c>
      <c r="I19" s="412">
        <f>G19/$G$39</f>
        <v>1.9532937756081094E-2</v>
      </c>
    </row>
    <row r="20" spans="1:9">
      <c r="A20" s="153">
        <v>44287</v>
      </c>
      <c r="B20" s="149" t="s">
        <v>16</v>
      </c>
      <c r="C20" s="154">
        <v>324.59609999999998</v>
      </c>
      <c r="D20" s="154">
        <v>0.29860204458236694</v>
      </c>
      <c r="G20" s="154">
        <v>294.46429999999998</v>
      </c>
      <c r="H20" s="149" t="s">
        <v>29</v>
      </c>
      <c r="I20" s="412">
        <f>G20/$G$39</f>
        <v>2.2646069262813533E-2</v>
      </c>
    </row>
    <row r="21" spans="1:9">
      <c r="A21" s="153">
        <v>44287</v>
      </c>
      <c r="B21" s="149" t="s">
        <v>0</v>
      </c>
      <c r="C21" s="154">
        <v>1322.8131000000001</v>
      </c>
      <c r="D21" s="154">
        <v>0.26800790429115295</v>
      </c>
      <c r="G21" s="154">
        <v>301.38420000000002</v>
      </c>
      <c r="H21" s="149" t="s">
        <v>26</v>
      </c>
      <c r="I21" s="412">
        <f>G21/$G$39</f>
        <v>2.3178251040678433E-2</v>
      </c>
    </row>
    <row r="22" spans="1:9">
      <c r="A22" s="153">
        <v>44287</v>
      </c>
      <c r="B22" s="149" t="s">
        <v>17</v>
      </c>
      <c r="C22" s="154">
        <v>1270.2183</v>
      </c>
      <c r="D22" s="154">
        <v>0.25883728265762329</v>
      </c>
      <c r="G22" s="154">
        <v>322.33249999999998</v>
      </c>
      <c r="H22" s="149" t="s">
        <v>12</v>
      </c>
      <c r="I22" s="412">
        <f>G22/$G$39</f>
        <v>2.4789300844468558E-2</v>
      </c>
    </row>
    <row r="23" spans="1:9">
      <c r="A23" s="153">
        <v>44287</v>
      </c>
      <c r="B23" s="149" t="s">
        <v>18</v>
      </c>
      <c r="C23" s="154">
        <v>252.2148</v>
      </c>
      <c r="D23" s="154">
        <v>0.44785115122795105</v>
      </c>
      <c r="G23" s="154">
        <v>324.59609999999998</v>
      </c>
      <c r="H23" s="149" t="s">
        <v>16</v>
      </c>
      <c r="I23" s="412">
        <f>G23/$G$39</f>
        <v>2.4963385249210678E-2</v>
      </c>
    </row>
    <row r="24" spans="1:9">
      <c r="A24" s="153">
        <v>44287</v>
      </c>
      <c r="B24" s="149" t="s">
        <v>1</v>
      </c>
      <c r="C24" s="154">
        <v>13002.8879</v>
      </c>
      <c r="D24" s="154">
        <v>0.31449195742607117</v>
      </c>
      <c r="G24" s="154">
        <v>335.05869999999999</v>
      </c>
      <c r="H24" s="149" t="s">
        <v>20</v>
      </c>
      <c r="I24" s="412">
        <f>G24/$G$39</f>
        <v>2.5768021886891757E-2</v>
      </c>
    </row>
    <row r="25" spans="1:9">
      <c r="A25" s="153">
        <v>44287</v>
      </c>
      <c r="B25" s="149" t="s">
        <v>19</v>
      </c>
      <c r="C25" s="154">
        <v>220.20150000000001</v>
      </c>
      <c r="D25" s="154">
        <v>0.35809904336929321</v>
      </c>
      <c r="G25" s="154">
        <v>359.59730000000002</v>
      </c>
      <c r="H25" s="149" t="s">
        <v>4</v>
      </c>
      <c r="I25" s="412">
        <f>G25/$G$39</f>
        <v>2.7655187275743568E-2</v>
      </c>
    </row>
    <row r="26" spans="1:9">
      <c r="A26" s="153">
        <v>44287</v>
      </c>
      <c r="B26" s="149" t="s">
        <v>20</v>
      </c>
      <c r="C26" s="154">
        <v>335.05869999999999</v>
      </c>
      <c r="D26" s="154">
        <v>0.35524603724479675</v>
      </c>
      <c r="G26" s="154">
        <v>407.99470000000002</v>
      </c>
      <c r="H26" s="149" t="s">
        <v>33</v>
      </c>
      <c r="I26" s="412">
        <f>G26/$G$39</f>
        <v>3.1377237359709917E-2</v>
      </c>
    </row>
    <row r="27" spans="1:9">
      <c r="A27" s="153">
        <v>44287</v>
      </c>
      <c r="B27" s="149" t="s">
        <v>21</v>
      </c>
      <c r="C27" s="154">
        <v>598.81359999999995</v>
      </c>
      <c r="D27" s="154">
        <v>0.42715650796890259</v>
      </c>
      <c r="G27" s="154">
        <v>411.78739999999999</v>
      </c>
      <c r="H27" s="149" t="s">
        <v>8</v>
      </c>
      <c r="I27" s="412">
        <f>G27/$G$39</f>
        <v>3.1668918717664252E-2</v>
      </c>
    </row>
    <row r="28" spans="1:9">
      <c r="A28" s="153">
        <v>44287</v>
      </c>
      <c r="B28" s="149" t="s">
        <v>22</v>
      </c>
      <c r="C28" s="154">
        <v>525.3954</v>
      </c>
      <c r="D28" s="154">
        <v>0.29619115591049194</v>
      </c>
      <c r="G28" s="154">
        <v>441.4341</v>
      </c>
      <c r="H28" s="149" t="s">
        <v>25</v>
      </c>
      <c r="I28" s="412">
        <f>G28/$G$39</f>
        <v>3.3948927607074117E-2</v>
      </c>
    </row>
    <row r="29" spans="1:9">
      <c r="A29" s="153">
        <v>44287</v>
      </c>
      <c r="B29" s="149" t="s">
        <v>23</v>
      </c>
      <c r="C29" s="154">
        <v>253.9846</v>
      </c>
      <c r="D29" s="154">
        <v>0.29897657036781311</v>
      </c>
      <c r="G29" s="154">
        <v>443.28730000000002</v>
      </c>
      <c r="H29" s="149" t="s">
        <v>7</v>
      </c>
      <c r="I29" s="412">
        <f>G29/$G$39</f>
        <v>3.4091449792472639E-2</v>
      </c>
    </row>
    <row r="30" spans="1:9">
      <c r="A30" s="153">
        <v>44287</v>
      </c>
      <c r="B30" s="149" t="s">
        <v>24</v>
      </c>
      <c r="C30" s="154">
        <v>79.513000000000005</v>
      </c>
      <c r="D30" s="154">
        <v>0.84677737951278687</v>
      </c>
      <c r="G30" s="154">
        <v>505.82459999999998</v>
      </c>
      <c r="H30" s="149" t="s">
        <v>31</v>
      </c>
      <c r="I30" s="412">
        <f>G30/$G$39</f>
        <v>3.8900942920533831E-2</v>
      </c>
    </row>
    <row r="31" spans="1:9">
      <c r="A31" s="153">
        <v>44287</v>
      </c>
      <c r="B31" s="149" t="s">
        <v>25</v>
      </c>
      <c r="C31" s="154">
        <v>441.4341</v>
      </c>
      <c r="D31" s="154">
        <v>0.19954396784305573</v>
      </c>
      <c r="G31" s="154">
        <v>525.3954</v>
      </c>
      <c r="H31" s="149" t="s">
        <v>22</v>
      </c>
      <c r="I31" s="412">
        <f>G31/$G$39</f>
        <v>4.0406054719582717E-2</v>
      </c>
    </row>
    <row r="32" spans="1:9">
      <c r="A32" s="153">
        <v>44287</v>
      </c>
      <c r="B32" s="149" t="s">
        <v>26</v>
      </c>
      <c r="C32" s="154">
        <v>301.38420000000002</v>
      </c>
      <c r="D32" s="154">
        <v>9.1141127049922943E-2</v>
      </c>
      <c r="G32" s="154">
        <v>598.81359999999995</v>
      </c>
      <c r="H32" s="149" t="s">
        <v>21</v>
      </c>
      <c r="I32" s="412">
        <f>G32/$G$39</f>
        <v>4.6052354262009744E-2</v>
      </c>
    </row>
    <row r="33" spans="1:9">
      <c r="A33" s="153">
        <v>44287</v>
      </c>
      <c r="B33" s="149" t="s">
        <v>27</v>
      </c>
      <c r="C33" s="154">
        <v>225.64750000000001</v>
      </c>
      <c r="D33" s="154">
        <v>0.22798620164394379</v>
      </c>
      <c r="G33" s="154">
        <v>658.79480000000001</v>
      </c>
      <c r="H33" s="149" t="s">
        <v>15</v>
      </c>
      <c r="I33" s="412">
        <f>G33/$G$39</f>
        <v>5.066526798250718E-2</v>
      </c>
    </row>
    <row r="34" spans="1:9">
      <c r="A34" s="153">
        <v>44287</v>
      </c>
      <c r="B34" s="149" t="s">
        <v>28</v>
      </c>
      <c r="C34" s="154">
        <v>108.2925</v>
      </c>
      <c r="D34" s="154">
        <v>0.92623072862625122</v>
      </c>
      <c r="G34" s="154">
        <v>714.26840000000004</v>
      </c>
      <c r="H34" s="149" t="s">
        <v>9</v>
      </c>
      <c r="I34" s="412">
        <f>G34/$G$39</f>
        <v>5.4931520250974405E-2</v>
      </c>
    </row>
    <row r="35" spans="1:9">
      <c r="A35" s="153">
        <v>44287</v>
      </c>
      <c r="B35" s="149" t="s">
        <v>29</v>
      </c>
      <c r="C35" s="154">
        <v>294.46429999999998</v>
      </c>
      <c r="D35" s="154">
        <v>0.23510065674781799</v>
      </c>
      <c r="G35" s="154">
        <v>781.8614</v>
      </c>
      <c r="H35" s="149" t="s">
        <v>13</v>
      </c>
      <c r="I35" s="412">
        <f>G35/$G$39</f>
        <v>6.0129827005583891E-2</v>
      </c>
    </row>
    <row r="36" spans="1:9">
      <c r="A36" s="153">
        <v>44287</v>
      </c>
      <c r="B36" s="149" t="s">
        <v>30</v>
      </c>
      <c r="C36" s="154">
        <v>78.656099999999995</v>
      </c>
      <c r="D36" s="154">
        <v>0.4291546642780304</v>
      </c>
      <c r="G36" s="154">
        <v>1094.4951000000001</v>
      </c>
      <c r="H36" s="149" t="s">
        <v>14</v>
      </c>
      <c r="I36" s="412">
        <f>G36/$G$39</f>
        <v>8.4173232009483068E-2</v>
      </c>
    </row>
    <row r="37" spans="1:9">
      <c r="A37" s="153">
        <v>44287</v>
      </c>
      <c r="B37" s="149" t="s">
        <v>31</v>
      </c>
      <c r="C37" s="154">
        <v>505.82459999999998</v>
      </c>
      <c r="D37" s="154">
        <v>0.33602267503738403</v>
      </c>
      <c r="G37" s="154">
        <v>1270.2183</v>
      </c>
      <c r="H37" s="149" t="s">
        <v>17</v>
      </c>
      <c r="I37" s="412">
        <f>G37/$G$39</f>
        <v>9.7687399120006263E-2</v>
      </c>
    </row>
    <row r="38" spans="1:9">
      <c r="A38" s="153">
        <v>44287</v>
      </c>
      <c r="B38" s="149" t="s">
        <v>32</v>
      </c>
      <c r="C38" s="154">
        <v>83.150400000000005</v>
      </c>
      <c r="D38" s="154">
        <v>0.83147436380386353</v>
      </c>
      <c r="G38" s="154">
        <v>1322.8131000000001</v>
      </c>
      <c r="H38" s="149" t="s">
        <v>0</v>
      </c>
      <c r="I38" s="412">
        <f>G38/$G$39</f>
        <v>0.10173225441711299</v>
      </c>
    </row>
    <row r="39" spans="1:9">
      <c r="A39" s="153">
        <v>44287</v>
      </c>
      <c r="B39" s="149" t="s">
        <v>33</v>
      </c>
      <c r="C39" s="154">
        <v>407.99470000000002</v>
      </c>
      <c r="D39" s="154">
        <v>0.33535569906234741</v>
      </c>
      <c r="G39" s="154">
        <v>13002.8879</v>
      </c>
      <c r="H39" s="149" t="s">
        <v>1</v>
      </c>
      <c r="I39" s="412">
        <f>G39/$G$39</f>
        <v>1</v>
      </c>
    </row>
  </sheetData>
  <mergeCells count="1">
    <mergeCell ref="H1:I1"/>
  </mergeCells>
  <hyperlinks>
    <hyperlink ref="H1:I1" location="Index!A1" display="Regresar al Índice" xr:uid="{81880B1D-4416-4027-9EF4-5BC6BE511C7A}"/>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FB2FC-4556-4C05-B481-87168A602A67}">
  <sheetPr codeName="Hoja49"/>
  <dimension ref="A1:K40"/>
  <sheetViews>
    <sheetView workbookViewId="0">
      <selection activeCell="B19" sqref="B19"/>
    </sheetView>
  </sheetViews>
  <sheetFormatPr baseColWidth="10" defaultRowHeight="12"/>
  <cols>
    <col min="1" max="16384" width="11.42578125" style="60"/>
  </cols>
  <sheetData>
    <row r="1" spans="1:11" ht="15">
      <c r="A1" t="s">
        <v>1793</v>
      </c>
      <c r="H1" s="686" t="s">
        <v>38</v>
      </c>
      <c r="I1" s="686"/>
    </row>
    <row r="2" spans="1:11">
      <c r="A2" s="296" t="s">
        <v>1723</v>
      </c>
    </row>
    <row r="6" spans="1:11">
      <c r="A6" s="149" t="s">
        <v>2</v>
      </c>
      <c r="B6" s="412" t="s">
        <v>1167</v>
      </c>
      <c r="C6" s="149"/>
      <c r="D6" s="149"/>
      <c r="E6" s="149"/>
      <c r="F6" s="149"/>
      <c r="G6" s="149"/>
      <c r="H6" s="149"/>
      <c r="I6" s="149"/>
      <c r="J6" s="149"/>
      <c r="K6" s="149"/>
    </row>
    <row r="7" spans="1:11">
      <c r="A7" s="149" t="s">
        <v>4</v>
      </c>
      <c r="B7" s="413">
        <v>7.4266873300075531E-2</v>
      </c>
      <c r="C7" s="149"/>
      <c r="D7" s="149"/>
      <c r="E7" s="149"/>
      <c r="F7" s="149"/>
      <c r="G7" s="149"/>
      <c r="H7" s="149"/>
      <c r="I7" s="149"/>
      <c r="J7" s="149"/>
      <c r="K7" s="149"/>
    </row>
    <row r="8" spans="1:11">
      <c r="A8" s="149" t="s">
        <v>26</v>
      </c>
      <c r="B8" s="413">
        <v>9.1141127049922943E-2</v>
      </c>
      <c r="C8" s="149"/>
      <c r="D8" s="149"/>
      <c r="E8" s="149"/>
      <c r="F8" s="149"/>
      <c r="G8" s="149"/>
      <c r="H8" s="149"/>
      <c r="I8" s="149"/>
      <c r="J8" s="149"/>
      <c r="K8" s="149"/>
    </row>
    <row r="9" spans="1:11">
      <c r="A9" s="149" t="s">
        <v>8</v>
      </c>
      <c r="B9" s="413">
        <v>0.17951285839080811</v>
      </c>
      <c r="C9" s="149"/>
      <c r="D9" s="149"/>
      <c r="E9" s="149"/>
      <c r="F9" s="149"/>
      <c r="G9" s="149"/>
      <c r="H9" s="149"/>
      <c r="I9" s="149"/>
      <c r="J9" s="149"/>
      <c r="K9" s="149"/>
    </row>
    <row r="10" spans="1:11">
      <c r="A10" s="149" t="s">
        <v>14</v>
      </c>
      <c r="B10" s="413">
        <v>0.1932448148727417</v>
      </c>
      <c r="C10" s="149"/>
      <c r="D10" s="149"/>
      <c r="E10" s="149"/>
      <c r="F10" s="149"/>
      <c r="G10" s="149"/>
      <c r="H10" s="149"/>
      <c r="I10" s="149"/>
      <c r="J10" s="149"/>
      <c r="K10" s="149"/>
    </row>
    <row r="11" spans="1:11">
      <c r="A11" s="149" t="s">
        <v>25</v>
      </c>
      <c r="B11" s="413">
        <v>0.19954396784305573</v>
      </c>
      <c r="C11" s="149"/>
      <c r="D11" s="149"/>
      <c r="E11" s="149"/>
      <c r="F11" s="149"/>
      <c r="G11" s="149"/>
      <c r="H11" s="149"/>
      <c r="I11" s="149"/>
      <c r="J11" s="149"/>
      <c r="K11" s="149"/>
    </row>
    <row r="12" spans="1:11">
      <c r="A12" s="149" t="s">
        <v>27</v>
      </c>
      <c r="B12" s="413">
        <v>0.22798620164394379</v>
      </c>
      <c r="C12" s="149"/>
      <c r="D12" s="149"/>
      <c r="E12" s="149"/>
      <c r="F12" s="149"/>
      <c r="G12" s="149"/>
      <c r="H12" s="149"/>
      <c r="I12" s="149"/>
      <c r="J12" s="149"/>
      <c r="K12" s="149"/>
    </row>
    <row r="13" spans="1:11">
      <c r="A13" s="149" t="s">
        <v>29</v>
      </c>
      <c r="B13" s="413">
        <v>0.23510065674781799</v>
      </c>
      <c r="C13" s="149"/>
      <c r="D13" s="149"/>
      <c r="E13" s="149"/>
      <c r="F13" s="149"/>
      <c r="G13" s="149"/>
      <c r="H13" s="149"/>
      <c r="I13" s="149"/>
      <c r="J13" s="149"/>
      <c r="K13" s="149"/>
    </row>
    <row r="14" spans="1:11">
      <c r="A14" s="149" t="s">
        <v>10</v>
      </c>
      <c r="B14" s="413">
        <v>0.246495321393013</v>
      </c>
      <c r="C14" s="149"/>
      <c r="D14" s="149"/>
      <c r="E14" s="149"/>
      <c r="F14" s="149"/>
      <c r="G14" s="149"/>
      <c r="H14" s="149"/>
      <c r="I14" s="149"/>
      <c r="J14" s="149"/>
      <c r="K14" s="149"/>
    </row>
    <row r="15" spans="1:11">
      <c r="A15" s="149" t="s">
        <v>17</v>
      </c>
      <c r="B15" s="413">
        <v>0.25883728265762329</v>
      </c>
      <c r="C15" s="149"/>
      <c r="D15" s="149"/>
      <c r="E15" s="149"/>
      <c r="F15" s="149"/>
      <c r="G15" s="149"/>
      <c r="H15" s="149"/>
      <c r="I15" s="149"/>
      <c r="J15" s="149"/>
      <c r="K15" s="149"/>
    </row>
    <row r="16" spans="1:11">
      <c r="A16" s="149" t="s">
        <v>11</v>
      </c>
      <c r="B16" s="413">
        <v>0.26241505146026611</v>
      </c>
      <c r="C16" s="149"/>
      <c r="D16" s="149"/>
      <c r="E16" s="149"/>
      <c r="F16" s="149"/>
      <c r="G16" s="149"/>
      <c r="H16" s="149"/>
      <c r="I16" s="149"/>
      <c r="J16" s="149"/>
      <c r="K16" s="149"/>
    </row>
    <row r="17" spans="1:11">
      <c r="A17" s="149" t="s">
        <v>0</v>
      </c>
      <c r="B17" s="413">
        <v>0.26800790429115295</v>
      </c>
      <c r="C17" s="149"/>
      <c r="D17" s="149"/>
      <c r="E17" s="149"/>
      <c r="F17" s="149"/>
      <c r="G17" s="149"/>
      <c r="H17" s="149"/>
      <c r="I17" s="149"/>
      <c r="J17" s="149"/>
      <c r="K17" s="149"/>
    </row>
    <row r="18" spans="1:11">
      <c r="A18" s="149" t="s">
        <v>22</v>
      </c>
      <c r="B18" s="413">
        <v>0.29619115591049194</v>
      </c>
      <c r="C18" s="149"/>
      <c r="D18" s="149"/>
      <c r="E18" s="149"/>
      <c r="F18" s="149"/>
      <c r="G18" s="149"/>
      <c r="H18" s="149"/>
      <c r="I18" s="149"/>
      <c r="J18" s="149"/>
      <c r="K18" s="149"/>
    </row>
    <row r="19" spans="1:11">
      <c r="A19" s="149" t="s">
        <v>16</v>
      </c>
      <c r="B19" s="413">
        <v>0.29860204458236694</v>
      </c>
      <c r="C19" s="149"/>
      <c r="D19" s="149"/>
      <c r="E19" s="149"/>
      <c r="F19" s="149"/>
      <c r="G19" s="149"/>
      <c r="H19" s="149"/>
      <c r="I19" s="149"/>
      <c r="J19" s="149"/>
      <c r="K19" s="149"/>
    </row>
    <row r="20" spans="1:11">
      <c r="A20" s="149" t="s">
        <v>23</v>
      </c>
      <c r="B20" s="413">
        <v>0.29897657036781311</v>
      </c>
      <c r="C20" s="149"/>
      <c r="D20" s="149"/>
      <c r="E20" s="149"/>
      <c r="F20" s="149"/>
      <c r="G20" s="149"/>
      <c r="H20" s="149"/>
      <c r="I20" s="149"/>
      <c r="J20" s="149"/>
      <c r="K20" s="149"/>
    </row>
    <row r="21" spans="1:11">
      <c r="A21" s="149" t="s">
        <v>3</v>
      </c>
      <c r="B21" s="413">
        <v>0.31083410978317261</v>
      </c>
      <c r="C21" s="149"/>
      <c r="D21" s="149"/>
      <c r="E21" s="149"/>
      <c r="F21" s="149"/>
      <c r="G21" s="149"/>
      <c r="H21" s="149"/>
      <c r="I21" s="149"/>
      <c r="J21" s="149"/>
      <c r="K21" s="149"/>
    </row>
    <row r="22" spans="1:11">
      <c r="A22" s="149" t="s">
        <v>1</v>
      </c>
      <c r="B22" s="413">
        <v>0.31449195742607117</v>
      </c>
      <c r="C22" s="149"/>
      <c r="D22" s="149"/>
      <c r="E22" s="149"/>
      <c r="F22" s="149"/>
      <c r="G22" s="149"/>
      <c r="H22" s="149"/>
      <c r="I22" s="149"/>
      <c r="J22" s="149"/>
      <c r="K22" s="149"/>
    </row>
    <row r="23" spans="1:11">
      <c r="A23" s="149" t="s">
        <v>33</v>
      </c>
      <c r="B23" s="413">
        <v>0.33535569906234741</v>
      </c>
      <c r="C23" s="149"/>
      <c r="D23" s="149"/>
      <c r="E23" s="149"/>
      <c r="F23" s="149"/>
      <c r="G23" s="149"/>
      <c r="H23" s="149"/>
      <c r="I23" s="149"/>
      <c r="J23" s="149"/>
      <c r="K23" s="149"/>
    </row>
    <row r="24" spans="1:11">
      <c r="A24" s="149" t="s">
        <v>31</v>
      </c>
      <c r="B24" s="413">
        <v>0.33602267503738403</v>
      </c>
      <c r="C24" s="149"/>
      <c r="D24" s="149"/>
      <c r="E24" s="149"/>
      <c r="F24" s="149"/>
      <c r="G24" s="149"/>
      <c r="H24" s="149"/>
      <c r="I24" s="149"/>
      <c r="J24" s="149"/>
      <c r="K24" s="149"/>
    </row>
    <row r="25" spans="1:11">
      <c r="A25" s="149" t="s">
        <v>12</v>
      </c>
      <c r="B25" s="413">
        <v>0.33827167749404907</v>
      </c>
      <c r="C25" s="149"/>
      <c r="D25" s="149"/>
      <c r="E25" s="149"/>
      <c r="F25" s="149"/>
      <c r="G25" s="149"/>
      <c r="H25" s="149"/>
      <c r="I25" s="149"/>
      <c r="J25" s="149"/>
      <c r="K25" s="149"/>
    </row>
    <row r="26" spans="1:11">
      <c r="A26" s="149" t="s">
        <v>20</v>
      </c>
      <c r="B26" s="413">
        <v>0.35524603724479675</v>
      </c>
      <c r="C26" s="149"/>
      <c r="D26" s="149"/>
      <c r="E26" s="149"/>
      <c r="F26" s="149"/>
      <c r="G26" s="149"/>
      <c r="H26" s="149"/>
      <c r="I26" s="149"/>
      <c r="J26" s="149"/>
      <c r="K26" s="149"/>
    </row>
    <row r="27" spans="1:11">
      <c r="A27" s="149" t="s">
        <v>19</v>
      </c>
      <c r="B27" s="413">
        <v>0.35809904336929321</v>
      </c>
      <c r="C27" s="149"/>
      <c r="D27" s="149"/>
      <c r="E27" s="149"/>
      <c r="F27" s="149"/>
      <c r="G27" s="149"/>
      <c r="H27" s="149"/>
      <c r="I27" s="149"/>
      <c r="J27" s="149"/>
      <c r="K27" s="149"/>
    </row>
    <row r="28" spans="1:11">
      <c r="A28" s="149" t="s">
        <v>5</v>
      </c>
      <c r="B28" s="413">
        <v>0.38033834099769592</v>
      </c>
      <c r="C28" s="149"/>
      <c r="D28" s="149"/>
      <c r="E28" s="149"/>
      <c r="F28" s="149"/>
      <c r="G28" s="149"/>
      <c r="H28" s="149"/>
      <c r="I28" s="149"/>
      <c r="J28" s="149"/>
      <c r="K28" s="149"/>
    </row>
    <row r="29" spans="1:11">
      <c r="A29" s="149" t="s">
        <v>21</v>
      </c>
      <c r="B29" s="413">
        <v>0.42715650796890259</v>
      </c>
      <c r="C29" s="149"/>
      <c r="D29" s="149"/>
      <c r="E29" s="149"/>
      <c r="F29" s="149"/>
      <c r="G29" s="149"/>
      <c r="H29" s="149"/>
      <c r="I29" s="149"/>
      <c r="J29" s="149"/>
      <c r="K29" s="149"/>
    </row>
    <row r="30" spans="1:11">
      <c r="A30" s="149" t="s">
        <v>30</v>
      </c>
      <c r="B30" s="413">
        <v>0.4291546642780304</v>
      </c>
      <c r="C30" s="149"/>
      <c r="D30" s="149"/>
      <c r="E30" s="149"/>
      <c r="F30" s="149"/>
      <c r="G30" s="149"/>
      <c r="H30" s="149"/>
      <c r="I30" s="149"/>
      <c r="J30" s="149"/>
      <c r="K30" s="149"/>
    </row>
    <row r="31" spans="1:11">
      <c r="A31" s="149" t="s">
        <v>9</v>
      </c>
      <c r="B31" s="413">
        <v>0.43307909369468689</v>
      </c>
      <c r="C31" s="149"/>
      <c r="D31" s="149"/>
      <c r="E31" s="149"/>
      <c r="F31" s="149"/>
      <c r="G31" s="149"/>
      <c r="H31" s="149"/>
      <c r="I31" s="149"/>
      <c r="J31" s="149"/>
      <c r="K31" s="149"/>
    </row>
    <row r="32" spans="1:11">
      <c r="A32" s="149" t="s">
        <v>18</v>
      </c>
      <c r="B32" s="413">
        <v>0.44785115122795105</v>
      </c>
      <c r="C32" s="149"/>
      <c r="D32" s="149"/>
      <c r="E32" s="149"/>
      <c r="F32" s="149"/>
      <c r="G32" s="149"/>
      <c r="H32" s="149"/>
      <c r="I32" s="149"/>
      <c r="J32" s="149"/>
      <c r="K32" s="149"/>
    </row>
    <row r="33" spans="1:11">
      <c r="A33" s="149" t="s">
        <v>15</v>
      </c>
      <c r="B33" s="413">
        <v>0.45726817846298218</v>
      </c>
      <c r="C33" s="149"/>
      <c r="D33" s="149"/>
      <c r="E33" s="149"/>
      <c r="F33" s="149"/>
      <c r="G33" s="149"/>
      <c r="H33" s="149"/>
      <c r="I33" s="149"/>
      <c r="J33" s="149"/>
      <c r="K33" s="149"/>
    </row>
    <row r="34" spans="1:11">
      <c r="A34" s="149" t="s">
        <v>6</v>
      </c>
      <c r="B34" s="413">
        <v>0.46865552663803101</v>
      </c>
      <c r="C34" s="149"/>
      <c r="D34" s="149"/>
      <c r="E34" s="149"/>
      <c r="F34" s="149"/>
      <c r="G34" s="149"/>
      <c r="H34" s="149"/>
      <c r="I34" s="149"/>
      <c r="J34" s="149"/>
      <c r="K34" s="149"/>
    </row>
    <row r="35" spans="1:11">
      <c r="A35" s="149" t="s">
        <v>13</v>
      </c>
      <c r="B35" s="413">
        <v>0.46985852718353271</v>
      </c>
      <c r="C35" s="149"/>
      <c r="D35" s="149"/>
      <c r="E35" s="149"/>
      <c r="F35" s="149"/>
      <c r="G35" s="149"/>
      <c r="H35" s="149"/>
      <c r="I35" s="149"/>
      <c r="J35" s="149"/>
      <c r="K35" s="149"/>
    </row>
    <row r="36" spans="1:11">
      <c r="A36" s="149" t="s">
        <v>7</v>
      </c>
      <c r="B36" s="413">
        <v>0.73405998945236206</v>
      </c>
      <c r="C36" s="149"/>
      <c r="D36" s="149"/>
      <c r="E36" s="149"/>
      <c r="F36" s="149"/>
      <c r="G36" s="149"/>
      <c r="H36" s="149"/>
      <c r="I36" s="149"/>
      <c r="J36" s="149"/>
      <c r="K36" s="149"/>
    </row>
    <row r="37" spans="1:11">
      <c r="A37" s="149" t="s">
        <v>32</v>
      </c>
      <c r="B37" s="413">
        <v>0.83147436380386353</v>
      </c>
      <c r="C37" s="149"/>
      <c r="D37" s="149"/>
      <c r="E37" s="149"/>
      <c r="F37" s="149"/>
      <c r="G37" s="149"/>
      <c r="H37" s="149"/>
      <c r="I37" s="149"/>
      <c r="J37" s="149"/>
      <c r="K37" s="149"/>
    </row>
    <row r="38" spans="1:11">
      <c r="A38" s="149" t="s">
        <v>24</v>
      </c>
      <c r="B38" s="413">
        <v>0.84677737951278687</v>
      </c>
      <c r="C38" s="149"/>
      <c r="D38" s="149"/>
      <c r="E38" s="149"/>
      <c r="F38" s="149"/>
      <c r="G38" s="149"/>
      <c r="H38" s="149"/>
      <c r="I38" s="149"/>
      <c r="J38" s="149"/>
      <c r="K38" s="149"/>
    </row>
    <row r="39" spans="1:11">
      <c r="A39" s="149" t="s">
        <v>28</v>
      </c>
      <c r="B39" s="413">
        <v>0.92623072862625122</v>
      </c>
      <c r="C39" s="149"/>
      <c r="D39" s="149"/>
      <c r="E39" s="149"/>
      <c r="F39" s="149"/>
      <c r="G39" s="149"/>
      <c r="H39" s="149"/>
      <c r="I39" s="149"/>
      <c r="J39" s="149"/>
      <c r="K39" s="149"/>
    </row>
    <row r="40" spans="1:11">
      <c r="A40" s="149"/>
      <c r="B40" s="412"/>
      <c r="C40" s="149"/>
      <c r="D40" s="149"/>
      <c r="E40" s="149"/>
      <c r="F40" s="149"/>
      <c r="G40" s="149"/>
      <c r="H40" s="149"/>
      <c r="I40" s="149"/>
      <c r="J40" s="149"/>
      <c r="K40" s="149"/>
    </row>
  </sheetData>
  <mergeCells count="1">
    <mergeCell ref="H1:I1"/>
  </mergeCells>
  <hyperlinks>
    <hyperlink ref="H1:I1" location="Index!A1" display="Regresar al Índice" xr:uid="{747310CA-F703-4243-B942-6BE4567C7F53}"/>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E945C-A3EC-49C2-B5B2-6CA458888EE5}">
  <sheetPr codeName="Hoja50"/>
  <dimension ref="A1:K133"/>
  <sheetViews>
    <sheetView workbookViewId="0">
      <selection activeCell="A2" sqref="A2"/>
    </sheetView>
  </sheetViews>
  <sheetFormatPr baseColWidth="10" defaultRowHeight="12"/>
  <cols>
    <col min="1" max="16384" width="11.42578125" style="60"/>
  </cols>
  <sheetData>
    <row r="1" spans="1:11" ht="15">
      <c r="A1" t="s">
        <v>1795</v>
      </c>
      <c r="H1" s="686" t="s">
        <v>38</v>
      </c>
      <c r="I1" s="686"/>
    </row>
    <row r="2" spans="1:11">
      <c r="A2" s="296" t="s">
        <v>1643</v>
      </c>
    </row>
    <row r="3" spans="1:11">
      <c r="A3" s="296"/>
    </row>
    <row r="6" spans="1:11">
      <c r="A6" s="60" t="s">
        <v>980</v>
      </c>
      <c r="B6" s="60" t="s">
        <v>787</v>
      </c>
      <c r="C6" s="60" t="s">
        <v>981</v>
      </c>
      <c r="D6" s="60" t="s">
        <v>1169</v>
      </c>
      <c r="E6" s="60" t="s">
        <v>618</v>
      </c>
      <c r="F6" s="60" t="s">
        <v>1166</v>
      </c>
      <c r="G6" s="60" t="s">
        <v>1640</v>
      </c>
      <c r="H6" s="60" t="s">
        <v>1641</v>
      </c>
      <c r="I6" s="60" t="s">
        <v>1170</v>
      </c>
      <c r="J6" s="60" t="s">
        <v>1171</v>
      </c>
      <c r="K6" s="60" t="s">
        <v>1172</v>
      </c>
    </row>
    <row r="7" spans="1:11">
      <c r="A7" s="408">
        <v>2021</v>
      </c>
      <c r="B7" s="60" t="s">
        <v>225</v>
      </c>
      <c r="C7" s="409">
        <v>44287</v>
      </c>
      <c r="D7" s="408">
        <v>41938</v>
      </c>
      <c r="E7" s="60" t="s">
        <v>1173</v>
      </c>
      <c r="F7" s="408">
        <v>3.2578999999999997E-2</v>
      </c>
      <c r="G7" s="408">
        <v>56</v>
      </c>
      <c r="H7" s="408">
        <v>5</v>
      </c>
      <c r="I7" s="60" t="s">
        <v>1174</v>
      </c>
      <c r="J7" s="408">
        <v>2</v>
      </c>
      <c r="K7" s="411">
        <v>2.462857446516864E-5</v>
      </c>
    </row>
    <row r="8" spans="1:11">
      <c r="A8" s="408">
        <v>2021</v>
      </c>
      <c r="B8" s="60" t="s">
        <v>201</v>
      </c>
      <c r="C8" s="409">
        <v>44287</v>
      </c>
      <c r="D8" s="408">
        <v>41960</v>
      </c>
      <c r="E8" s="60" t="s">
        <v>1173</v>
      </c>
      <c r="F8" s="408">
        <v>6.8737000000000006E-2</v>
      </c>
      <c r="G8" s="408">
        <v>103</v>
      </c>
      <c r="H8" s="408">
        <v>6</v>
      </c>
      <c r="I8" s="60" t="s">
        <v>1175</v>
      </c>
      <c r="J8" s="408">
        <v>2</v>
      </c>
      <c r="K8" s="411">
        <v>5.1962746510980651E-5</v>
      </c>
    </row>
    <row r="9" spans="1:11">
      <c r="A9" s="408">
        <v>2021</v>
      </c>
      <c r="B9" s="60" t="s">
        <v>247</v>
      </c>
      <c r="C9" s="409">
        <v>44287</v>
      </c>
      <c r="D9" s="408">
        <v>41905</v>
      </c>
      <c r="E9" s="60" t="s">
        <v>1173</v>
      </c>
      <c r="F9" s="408">
        <v>1.136673</v>
      </c>
      <c r="G9" s="408">
        <v>49</v>
      </c>
      <c r="H9" s="408">
        <v>6</v>
      </c>
      <c r="I9" s="60" t="s">
        <v>1175</v>
      </c>
      <c r="J9" s="408">
        <v>2</v>
      </c>
      <c r="K9" s="411">
        <v>8.5928465705364943E-4</v>
      </c>
    </row>
    <row r="10" spans="1:11">
      <c r="A10" s="408">
        <v>2021</v>
      </c>
      <c r="B10" s="60" t="s">
        <v>243</v>
      </c>
      <c r="C10" s="409">
        <v>44287</v>
      </c>
      <c r="D10" s="408">
        <v>41926</v>
      </c>
      <c r="E10" s="60" t="s">
        <v>1173</v>
      </c>
      <c r="F10" s="408">
        <v>0.11053200000000001</v>
      </c>
      <c r="G10" s="408">
        <v>72</v>
      </c>
      <c r="H10" s="408">
        <v>2</v>
      </c>
      <c r="I10" s="60" t="s">
        <v>1176</v>
      </c>
      <c r="J10" s="408">
        <v>2</v>
      </c>
      <c r="K10" s="411">
        <v>8.3558290498331189E-5</v>
      </c>
    </row>
    <row r="11" spans="1:11">
      <c r="A11" s="408">
        <v>2021</v>
      </c>
      <c r="B11" s="60" t="s">
        <v>170</v>
      </c>
      <c r="C11" s="409">
        <v>44287</v>
      </c>
      <c r="D11" s="408">
        <v>41965</v>
      </c>
      <c r="E11" s="60" t="s">
        <v>1173</v>
      </c>
      <c r="F11" s="408">
        <v>5.4571350000000001</v>
      </c>
      <c r="G11" s="408">
        <v>108</v>
      </c>
      <c r="H11" s="408">
        <v>6</v>
      </c>
      <c r="I11" s="60" t="s">
        <v>1175</v>
      </c>
      <c r="J11" s="408">
        <v>2</v>
      </c>
      <c r="K11" s="411">
        <v>4.1254013776779175E-3</v>
      </c>
    </row>
    <row r="12" spans="1:11">
      <c r="A12" s="408">
        <v>2021</v>
      </c>
      <c r="B12" s="60" t="s">
        <v>245</v>
      </c>
      <c r="C12" s="409">
        <v>44287</v>
      </c>
      <c r="D12" s="408">
        <v>41944</v>
      </c>
      <c r="E12" s="60" t="s">
        <v>1173</v>
      </c>
      <c r="F12" s="408">
        <v>2.6452230000000001</v>
      </c>
      <c r="G12" s="408">
        <v>87</v>
      </c>
      <c r="H12" s="408">
        <v>6</v>
      </c>
      <c r="I12" s="60" t="s">
        <v>1175</v>
      </c>
      <c r="J12" s="408">
        <v>2</v>
      </c>
      <c r="K12" s="411">
        <v>1.999695086851716E-3</v>
      </c>
    </row>
    <row r="13" spans="1:11">
      <c r="A13" s="408">
        <v>2021</v>
      </c>
      <c r="B13" s="60" t="s">
        <v>209</v>
      </c>
      <c r="C13" s="409">
        <v>44287</v>
      </c>
      <c r="D13" s="408">
        <v>41921</v>
      </c>
      <c r="E13" s="60" t="s">
        <v>1173</v>
      </c>
      <c r="F13" s="408">
        <v>4.0465520000000001</v>
      </c>
      <c r="G13" s="408">
        <v>65</v>
      </c>
      <c r="H13" s="408">
        <v>6</v>
      </c>
      <c r="I13" s="60" t="s">
        <v>1175</v>
      </c>
      <c r="J13" s="408">
        <v>2</v>
      </c>
      <c r="K13" s="411">
        <v>3.0590505339205265E-3</v>
      </c>
    </row>
    <row r="14" spans="1:11">
      <c r="A14" s="408">
        <v>2021</v>
      </c>
      <c r="B14" s="60" t="s">
        <v>266</v>
      </c>
      <c r="C14" s="409">
        <v>44287</v>
      </c>
      <c r="D14" s="408">
        <v>41964</v>
      </c>
      <c r="E14" s="60" t="s">
        <v>1173</v>
      </c>
      <c r="F14" s="408">
        <v>0.13076399999999999</v>
      </c>
      <c r="G14" s="408">
        <v>107</v>
      </c>
      <c r="H14" s="408">
        <v>5</v>
      </c>
      <c r="I14" s="60" t="s">
        <v>1174</v>
      </c>
      <c r="J14" s="408">
        <v>2</v>
      </c>
      <c r="K14" s="411">
        <v>9.8852964583784342E-5</v>
      </c>
    </row>
    <row r="15" spans="1:11">
      <c r="A15" s="408">
        <v>2021</v>
      </c>
      <c r="B15" s="60" t="s">
        <v>192</v>
      </c>
      <c r="C15" s="409">
        <v>44287</v>
      </c>
      <c r="D15" s="408">
        <v>41934</v>
      </c>
      <c r="E15" s="60" t="s">
        <v>1173</v>
      </c>
      <c r="F15" s="408">
        <v>6.2130859999999997</v>
      </c>
      <c r="G15" s="408">
        <v>77</v>
      </c>
      <c r="H15" s="408">
        <v>11</v>
      </c>
      <c r="I15" s="60" t="s">
        <v>1177</v>
      </c>
      <c r="J15" s="408">
        <v>2</v>
      </c>
      <c r="K15" s="411">
        <v>4.6968734823167324E-3</v>
      </c>
    </row>
    <row r="16" spans="1:11">
      <c r="A16" s="408">
        <v>2021</v>
      </c>
      <c r="B16" s="60" t="s">
        <v>227</v>
      </c>
      <c r="C16" s="409">
        <v>44287</v>
      </c>
      <c r="D16" s="408">
        <v>41916</v>
      </c>
      <c r="E16" s="60" t="s">
        <v>1173</v>
      </c>
      <c r="F16" s="408">
        <v>1.7594460000000001</v>
      </c>
      <c r="G16" s="408">
        <v>60</v>
      </c>
      <c r="H16" s="408">
        <v>3</v>
      </c>
      <c r="I16" s="60" t="s">
        <v>1178</v>
      </c>
      <c r="J16" s="408">
        <v>2</v>
      </c>
      <c r="K16" s="411">
        <v>1.3300790451467037E-3</v>
      </c>
    </row>
    <row r="17" spans="1:11">
      <c r="A17" s="408">
        <v>2021</v>
      </c>
      <c r="B17" s="60" t="s">
        <v>231</v>
      </c>
      <c r="C17" s="409">
        <v>44287</v>
      </c>
      <c r="D17" s="408">
        <v>41924</v>
      </c>
      <c r="E17" s="60" t="s">
        <v>1173</v>
      </c>
      <c r="F17" s="408">
        <v>2.4612759999999998</v>
      </c>
      <c r="G17" s="408">
        <v>69</v>
      </c>
      <c r="H17" s="408">
        <v>5</v>
      </c>
      <c r="I17" s="60" t="s">
        <v>1174</v>
      </c>
      <c r="J17" s="408">
        <v>2</v>
      </c>
      <c r="K17" s="411">
        <v>1.8606377998366952E-3</v>
      </c>
    </row>
    <row r="18" spans="1:11">
      <c r="A18" s="408">
        <v>2021</v>
      </c>
      <c r="B18" s="60" t="s">
        <v>223</v>
      </c>
      <c r="C18" s="409">
        <v>44287</v>
      </c>
      <c r="D18" s="408">
        <v>41866</v>
      </c>
      <c r="E18" s="60" t="s">
        <v>1173</v>
      </c>
      <c r="F18" s="408">
        <v>2.5191479999999999</v>
      </c>
      <c r="G18" s="408">
        <v>12</v>
      </c>
      <c r="H18" s="408">
        <v>9</v>
      </c>
      <c r="I18" s="60" t="s">
        <v>1179</v>
      </c>
      <c r="J18" s="408">
        <v>2</v>
      </c>
      <c r="K18" s="411">
        <v>1.904386910609901E-3</v>
      </c>
    </row>
    <row r="19" spans="1:11">
      <c r="A19" s="408">
        <v>2021</v>
      </c>
      <c r="B19" s="60" t="s">
        <v>254</v>
      </c>
      <c r="C19" s="409">
        <v>44287</v>
      </c>
      <c r="D19" s="408">
        <v>41974</v>
      </c>
      <c r="E19" s="60" t="s">
        <v>1173</v>
      </c>
      <c r="F19" s="408">
        <v>6.6477940000000002</v>
      </c>
      <c r="G19" s="408">
        <v>118</v>
      </c>
      <c r="H19" s="408">
        <v>3</v>
      </c>
      <c r="I19" s="60" t="s">
        <v>1178</v>
      </c>
      <c r="J19" s="408">
        <v>2</v>
      </c>
      <c r="K19" s="411">
        <v>5.0254976376891136E-3</v>
      </c>
    </row>
    <row r="20" spans="1:11">
      <c r="A20" s="408">
        <v>2021</v>
      </c>
      <c r="B20" s="60" t="s">
        <v>186</v>
      </c>
      <c r="C20" s="409">
        <v>44287</v>
      </c>
      <c r="D20" s="408">
        <v>41857</v>
      </c>
      <c r="E20" s="60" t="s">
        <v>1173</v>
      </c>
      <c r="F20" s="408">
        <v>2.9047049999999999</v>
      </c>
      <c r="G20" s="408">
        <v>1</v>
      </c>
      <c r="H20" s="408">
        <v>3</v>
      </c>
      <c r="I20" s="60" t="s">
        <v>1178</v>
      </c>
      <c r="J20" s="408">
        <v>2</v>
      </c>
      <c r="K20" s="411">
        <v>2.1958544384688139E-3</v>
      </c>
    </row>
    <row r="21" spans="1:11">
      <c r="A21" s="408">
        <v>2021</v>
      </c>
      <c r="B21" s="60" t="s">
        <v>267</v>
      </c>
      <c r="C21" s="409">
        <v>44287</v>
      </c>
      <c r="D21" s="408">
        <v>41869</v>
      </c>
      <c r="E21" s="60" t="s">
        <v>1173</v>
      </c>
      <c r="F21" s="408">
        <v>17.604873000000001</v>
      </c>
      <c r="G21" s="408">
        <v>15</v>
      </c>
      <c r="H21" s="408">
        <v>7</v>
      </c>
      <c r="I21" s="60" t="s">
        <v>1180</v>
      </c>
      <c r="J21" s="408">
        <v>2</v>
      </c>
      <c r="K21" s="411">
        <v>1.3308661989867687E-2</v>
      </c>
    </row>
    <row r="22" spans="1:11">
      <c r="A22" s="408">
        <v>2021</v>
      </c>
      <c r="B22" s="60" t="s">
        <v>219</v>
      </c>
      <c r="C22" s="409">
        <v>44287</v>
      </c>
      <c r="D22" s="408">
        <v>41933</v>
      </c>
      <c r="E22" s="60" t="s">
        <v>1173</v>
      </c>
      <c r="F22" s="408">
        <v>0.92869900000000005</v>
      </c>
      <c r="G22" s="408">
        <v>76</v>
      </c>
      <c r="H22" s="408">
        <v>1</v>
      </c>
      <c r="I22" s="60" t="s">
        <v>1181</v>
      </c>
      <c r="J22" s="408">
        <v>2</v>
      </c>
      <c r="K22" s="411">
        <v>7.0206366945058107E-4</v>
      </c>
    </row>
    <row r="23" spans="1:11">
      <c r="A23" s="408">
        <v>2021</v>
      </c>
      <c r="B23" s="60" t="s">
        <v>200</v>
      </c>
      <c r="C23" s="409">
        <v>44287</v>
      </c>
      <c r="D23" s="408">
        <v>41946</v>
      </c>
      <c r="E23" s="60" t="s">
        <v>1173</v>
      </c>
      <c r="F23" s="408">
        <v>8.1215410000000006</v>
      </c>
      <c r="G23" s="408">
        <v>88</v>
      </c>
      <c r="H23" s="408">
        <v>7</v>
      </c>
      <c r="I23" s="60" t="s">
        <v>1180</v>
      </c>
      <c r="J23" s="408">
        <v>2</v>
      </c>
      <c r="K23" s="411">
        <v>6.1395983211696148E-3</v>
      </c>
    </row>
    <row r="24" spans="1:11">
      <c r="A24" s="408">
        <v>2021</v>
      </c>
      <c r="B24" s="60" t="s">
        <v>274</v>
      </c>
      <c r="C24" s="409">
        <v>44287</v>
      </c>
      <c r="D24" s="408">
        <v>41957</v>
      </c>
      <c r="E24" s="60" t="s">
        <v>1173</v>
      </c>
      <c r="F24" s="408">
        <v>4.3587369999999996</v>
      </c>
      <c r="G24" s="408">
        <v>100</v>
      </c>
      <c r="H24" s="408">
        <v>8</v>
      </c>
      <c r="I24" s="60" t="s">
        <v>1182</v>
      </c>
      <c r="J24" s="408">
        <v>2</v>
      </c>
      <c r="K24" s="411">
        <v>3.2950511667877436E-3</v>
      </c>
    </row>
    <row r="25" spans="1:11">
      <c r="A25" s="408">
        <v>2021</v>
      </c>
      <c r="B25" s="60" t="s">
        <v>275</v>
      </c>
      <c r="C25" s="409">
        <v>44287</v>
      </c>
      <c r="D25" s="408">
        <v>41927</v>
      </c>
      <c r="E25" s="60" t="s">
        <v>1173</v>
      </c>
      <c r="F25" s="408">
        <v>3.699935</v>
      </c>
      <c r="G25" s="408">
        <v>113</v>
      </c>
      <c r="H25" s="408">
        <v>6</v>
      </c>
      <c r="I25" s="60" t="s">
        <v>1175</v>
      </c>
      <c r="J25" s="408">
        <v>2</v>
      </c>
      <c r="K25" s="411">
        <v>2.7970201335847378E-3</v>
      </c>
    </row>
    <row r="26" spans="1:11">
      <c r="A26" s="408">
        <v>2021</v>
      </c>
      <c r="B26" s="60" t="s">
        <v>252</v>
      </c>
      <c r="C26" s="409">
        <v>44287</v>
      </c>
      <c r="D26" s="408">
        <v>41915</v>
      </c>
      <c r="E26" s="60" t="s">
        <v>1173</v>
      </c>
      <c r="F26" s="408">
        <v>1.568567</v>
      </c>
      <c r="G26" s="408">
        <v>59</v>
      </c>
      <c r="H26" s="408">
        <v>5</v>
      </c>
      <c r="I26" s="60" t="s">
        <v>1174</v>
      </c>
      <c r="J26" s="408">
        <v>2</v>
      </c>
      <c r="K26" s="411">
        <v>1.1857813224196434E-3</v>
      </c>
    </row>
    <row r="27" spans="1:11">
      <c r="A27" s="408">
        <v>2021</v>
      </c>
      <c r="B27" s="60" t="s">
        <v>253</v>
      </c>
      <c r="C27" s="409">
        <v>44287</v>
      </c>
      <c r="D27" s="408">
        <v>41930</v>
      </c>
      <c r="E27" s="60" t="s">
        <v>1173</v>
      </c>
      <c r="F27" s="408">
        <v>1.107653</v>
      </c>
      <c r="G27" s="408">
        <v>7</v>
      </c>
      <c r="H27" s="408">
        <v>10</v>
      </c>
      <c r="I27" s="60" t="s">
        <v>1183</v>
      </c>
      <c r="J27" s="408">
        <v>2</v>
      </c>
      <c r="K27" s="411">
        <v>8.3734653890132904E-4</v>
      </c>
    </row>
    <row r="28" spans="1:11">
      <c r="A28" s="408">
        <v>2021</v>
      </c>
      <c r="B28" s="60" t="s">
        <v>178</v>
      </c>
      <c r="C28" s="409">
        <v>44287</v>
      </c>
      <c r="D28" s="408">
        <v>41907</v>
      </c>
      <c r="E28" s="60" t="s">
        <v>1173</v>
      </c>
      <c r="F28" s="408">
        <v>0.82396800000000003</v>
      </c>
      <c r="G28" s="408">
        <v>51</v>
      </c>
      <c r="H28" s="408">
        <v>12</v>
      </c>
      <c r="I28" s="60" t="s">
        <v>1184</v>
      </c>
      <c r="J28" s="408">
        <v>2</v>
      </c>
      <c r="K28" s="411">
        <v>6.2289071502164006E-4</v>
      </c>
    </row>
    <row r="29" spans="1:11">
      <c r="A29" s="408">
        <v>2021</v>
      </c>
      <c r="B29" s="60" t="s">
        <v>190</v>
      </c>
      <c r="C29" s="409">
        <v>44287</v>
      </c>
      <c r="D29" s="408">
        <v>41948</v>
      </c>
      <c r="E29" s="60" t="s">
        <v>1173</v>
      </c>
      <c r="F29" s="408">
        <v>16.764842000000002</v>
      </c>
      <c r="G29" s="408">
        <v>91</v>
      </c>
      <c r="H29" s="408">
        <v>2</v>
      </c>
      <c r="I29" s="60" t="s">
        <v>1176</v>
      </c>
      <c r="J29" s="408">
        <v>2</v>
      </c>
      <c r="K29" s="411">
        <v>1.2673628516495228E-2</v>
      </c>
    </row>
    <row r="30" spans="1:11">
      <c r="A30" s="408">
        <v>2021</v>
      </c>
      <c r="B30" s="60" t="s">
        <v>176</v>
      </c>
      <c r="C30" s="409">
        <v>44287</v>
      </c>
      <c r="D30" s="408">
        <v>41939</v>
      </c>
      <c r="E30" s="60" t="s">
        <v>1173</v>
      </c>
      <c r="F30" s="408">
        <v>6.2683160000000004</v>
      </c>
      <c r="G30" s="408">
        <v>82</v>
      </c>
      <c r="H30" s="408">
        <v>11</v>
      </c>
      <c r="I30" s="60" t="s">
        <v>1177</v>
      </c>
      <c r="J30" s="408">
        <v>2</v>
      </c>
      <c r="K30" s="411">
        <v>4.7386256046593189E-3</v>
      </c>
    </row>
    <row r="31" spans="1:11">
      <c r="A31" s="408">
        <v>2021</v>
      </c>
      <c r="B31" s="60" t="s">
        <v>158</v>
      </c>
      <c r="C31" s="409">
        <v>44287</v>
      </c>
      <c r="D31" s="408">
        <v>41980</v>
      </c>
      <c r="E31" s="60" t="s">
        <v>1173</v>
      </c>
      <c r="F31" s="408">
        <v>17.313708999999999</v>
      </c>
      <c r="G31" s="408">
        <v>23</v>
      </c>
      <c r="H31" s="408">
        <v>6</v>
      </c>
      <c r="I31" s="60" t="s">
        <v>1175</v>
      </c>
      <c r="J31" s="408">
        <v>2</v>
      </c>
      <c r="K31" s="411">
        <v>1.308855228126049E-2</v>
      </c>
    </row>
    <row r="32" spans="1:11">
      <c r="A32" s="408">
        <v>2021</v>
      </c>
      <c r="B32" s="60" t="s">
        <v>161</v>
      </c>
      <c r="C32" s="409">
        <v>44287</v>
      </c>
      <c r="D32" s="408">
        <v>41977</v>
      </c>
      <c r="E32" s="60" t="s">
        <v>1173</v>
      </c>
      <c r="F32" s="408">
        <v>3.9541870000000001</v>
      </c>
      <c r="G32" s="408">
        <v>121</v>
      </c>
      <c r="H32" s="408">
        <v>6</v>
      </c>
      <c r="I32" s="60" t="s">
        <v>1175</v>
      </c>
      <c r="J32" s="408">
        <v>2</v>
      </c>
      <c r="K32" s="411">
        <v>2.9892257880419493E-3</v>
      </c>
    </row>
    <row r="33" spans="1:11">
      <c r="A33" s="408">
        <v>2021</v>
      </c>
      <c r="B33" s="60" t="s">
        <v>179</v>
      </c>
      <c r="C33" s="409">
        <v>44287</v>
      </c>
      <c r="D33" s="408">
        <v>41902</v>
      </c>
      <c r="E33" s="60" t="s">
        <v>1173</v>
      </c>
      <c r="F33" s="408">
        <v>7.750381</v>
      </c>
      <c r="G33" s="408">
        <v>46</v>
      </c>
      <c r="H33" s="408">
        <v>3</v>
      </c>
      <c r="I33" s="60" t="s">
        <v>1178</v>
      </c>
      <c r="J33" s="408">
        <v>2</v>
      </c>
      <c r="K33" s="411">
        <v>5.8590145781636238E-3</v>
      </c>
    </row>
    <row r="34" spans="1:11">
      <c r="A34" s="408">
        <v>2021</v>
      </c>
      <c r="B34" s="60" t="s">
        <v>204</v>
      </c>
      <c r="C34" s="409">
        <v>44287</v>
      </c>
      <c r="D34" s="408">
        <v>41908</v>
      </c>
      <c r="E34" s="60" t="s">
        <v>1173</v>
      </c>
      <c r="F34" s="408">
        <v>2.4814919999999998</v>
      </c>
      <c r="G34" s="408">
        <v>52</v>
      </c>
      <c r="H34" s="408">
        <v>7</v>
      </c>
      <c r="I34" s="60" t="s">
        <v>1180</v>
      </c>
      <c r="J34" s="408">
        <v>2</v>
      </c>
      <c r="K34" s="411">
        <v>1.8759203376248479E-3</v>
      </c>
    </row>
    <row r="35" spans="1:11">
      <c r="A35" s="408">
        <v>2021</v>
      </c>
      <c r="B35" s="60" t="s">
        <v>165</v>
      </c>
      <c r="C35" s="409">
        <v>44287</v>
      </c>
      <c r="D35" s="408">
        <v>41942</v>
      </c>
      <c r="E35" s="60" t="s">
        <v>1173</v>
      </c>
      <c r="F35" s="408">
        <v>17.186049000000001</v>
      </c>
      <c r="G35" s="408">
        <v>85</v>
      </c>
      <c r="H35" s="408">
        <v>6</v>
      </c>
      <c r="I35" s="60" t="s">
        <v>1175</v>
      </c>
      <c r="J35" s="408">
        <v>2</v>
      </c>
      <c r="K35" s="411">
        <v>1.2992045842111111E-2</v>
      </c>
    </row>
    <row r="36" spans="1:11">
      <c r="A36" s="408">
        <v>2021</v>
      </c>
      <c r="B36" s="60" t="s">
        <v>265</v>
      </c>
      <c r="C36" s="409">
        <v>44287</v>
      </c>
      <c r="D36" s="408">
        <v>41868</v>
      </c>
      <c r="E36" s="60" t="s">
        <v>1173</v>
      </c>
      <c r="F36" s="408">
        <v>2.4247299999999998</v>
      </c>
      <c r="G36" s="408">
        <v>14</v>
      </c>
      <c r="H36" s="408">
        <v>11</v>
      </c>
      <c r="I36" s="60" t="s">
        <v>1177</v>
      </c>
      <c r="J36" s="408">
        <v>2</v>
      </c>
      <c r="K36" s="411">
        <v>1.8330102320760489E-3</v>
      </c>
    </row>
    <row r="37" spans="1:11">
      <c r="A37" s="408">
        <v>2021</v>
      </c>
      <c r="B37" s="60" t="s">
        <v>177</v>
      </c>
      <c r="C37" s="409">
        <v>44287</v>
      </c>
      <c r="D37" s="408">
        <v>41880</v>
      </c>
      <c r="E37" s="60" t="s">
        <v>1173</v>
      </c>
      <c r="F37" s="408">
        <v>2.3629950000000002</v>
      </c>
      <c r="G37" s="408">
        <v>24</v>
      </c>
      <c r="H37" s="408">
        <v>11</v>
      </c>
      <c r="I37" s="60" t="s">
        <v>1177</v>
      </c>
      <c r="J37" s="408">
        <v>2</v>
      </c>
      <c r="K37" s="411">
        <v>1.7863408429548144E-3</v>
      </c>
    </row>
    <row r="38" spans="1:11">
      <c r="A38" s="408">
        <v>2021</v>
      </c>
      <c r="B38" s="60" t="s">
        <v>268</v>
      </c>
      <c r="C38" s="409">
        <v>44287</v>
      </c>
      <c r="D38" s="408">
        <v>41956</v>
      </c>
      <c r="E38" s="60" t="s">
        <v>1173</v>
      </c>
      <c r="F38" s="408">
        <v>1.0199469999999999</v>
      </c>
      <c r="G38" s="408">
        <v>99</v>
      </c>
      <c r="H38" s="408">
        <v>6</v>
      </c>
      <c r="I38" s="60" t="s">
        <v>1175</v>
      </c>
      <c r="J38" s="408">
        <v>2</v>
      </c>
      <c r="K38" s="411">
        <v>7.7104393858462572E-4</v>
      </c>
    </row>
    <row r="39" spans="1:11">
      <c r="A39" s="408">
        <v>2021</v>
      </c>
      <c r="B39" s="60" t="s">
        <v>241</v>
      </c>
      <c r="C39" s="409">
        <v>44287</v>
      </c>
      <c r="D39" s="408">
        <v>41884</v>
      </c>
      <c r="E39" s="60" t="s">
        <v>1173</v>
      </c>
      <c r="F39" s="408">
        <v>1.1095189999999999</v>
      </c>
      <c r="G39" s="408">
        <v>28</v>
      </c>
      <c r="H39" s="408">
        <v>7</v>
      </c>
      <c r="I39" s="60" t="s">
        <v>1180</v>
      </c>
      <c r="J39" s="408">
        <v>2</v>
      </c>
      <c r="K39" s="411">
        <v>8.3875720156356692E-4</v>
      </c>
    </row>
    <row r="40" spans="1:11">
      <c r="A40" s="408">
        <v>2021</v>
      </c>
      <c r="B40" s="60" t="s">
        <v>264</v>
      </c>
      <c r="C40" s="409">
        <v>44287</v>
      </c>
      <c r="D40" s="408">
        <v>41904</v>
      </c>
      <c r="E40" s="60" t="s">
        <v>1173</v>
      </c>
      <c r="F40" s="408">
        <v>4.9392810000000003</v>
      </c>
      <c r="G40" s="408">
        <v>48</v>
      </c>
      <c r="H40" s="408">
        <v>3</v>
      </c>
      <c r="I40" s="60" t="s">
        <v>1178</v>
      </c>
      <c r="J40" s="408">
        <v>2</v>
      </c>
      <c r="K40" s="411">
        <v>3.733922028914094E-3</v>
      </c>
    </row>
    <row r="41" spans="1:11">
      <c r="A41" s="408">
        <v>2021</v>
      </c>
      <c r="B41" s="60" t="s">
        <v>196</v>
      </c>
      <c r="C41" s="409">
        <v>44287</v>
      </c>
      <c r="D41" s="408">
        <v>41966</v>
      </c>
      <c r="E41" s="60" t="s">
        <v>1173</v>
      </c>
      <c r="F41" s="408">
        <v>3.0505740000000001</v>
      </c>
      <c r="G41" s="408">
        <v>109</v>
      </c>
      <c r="H41" s="408">
        <v>2</v>
      </c>
      <c r="I41" s="60" t="s">
        <v>1176</v>
      </c>
      <c r="J41" s="408">
        <v>2</v>
      </c>
      <c r="K41" s="411">
        <v>2.3061262909322977E-3</v>
      </c>
    </row>
    <row r="42" spans="1:11">
      <c r="A42" s="408">
        <v>2021</v>
      </c>
      <c r="B42" s="60" t="s">
        <v>180</v>
      </c>
      <c r="C42" s="409">
        <v>44287</v>
      </c>
      <c r="D42" s="408">
        <v>41876</v>
      </c>
      <c r="E42" s="60" t="s">
        <v>1173</v>
      </c>
      <c r="F42" s="408">
        <v>8.4350210000000008</v>
      </c>
      <c r="G42" s="408">
        <v>30</v>
      </c>
      <c r="H42" s="408">
        <v>5</v>
      </c>
      <c r="I42" s="60" t="s">
        <v>1174</v>
      </c>
      <c r="J42" s="408">
        <v>2</v>
      </c>
      <c r="K42" s="411">
        <v>6.3765780068933964E-3</v>
      </c>
    </row>
    <row r="43" spans="1:11">
      <c r="A43" s="408">
        <v>2021</v>
      </c>
      <c r="B43" s="60" t="s">
        <v>183</v>
      </c>
      <c r="C43" s="409">
        <v>44287</v>
      </c>
      <c r="D43" s="408">
        <v>41963</v>
      </c>
      <c r="E43" s="60" t="s">
        <v>1173</v>
      </c>
      <c r="F43" s="408">
        <v>1.005258</v>
      </c>
      <c r="G43" s="408">
        <v>106</v>
      </c>
      <c r="H43" s="408">
        <v>7</v>
      </c>
      <c r="I43" s="60" t="s">
        <v>1180</v>
      </c>
      <c r="J43" s="408">
        <v>2</v>
      </c>
      <c r="K43" s="411">
        <v>7.5993954669684172E-4</v>
      </c>
    </row>
    <row r="44" spans="1:11">
      <c r="A44" s="408">
        <v>2021</v>
      </c>
      <c r="B44" s="60" t="s">
        <v>215</v>
      </c>
      <c r="C44" s="409">
        <v>44287</v>
      </c>
      <c r="D44" s="408">
        <v>41971</v>
      </c>
      <c r="E44" s="60" t="s">
        <v>1173</v>
      </c>
      <c r="F44" s="408">
        <v>0.55291000000000001</v>
      </c>
      <c r="G44" s="408">
        <v>115</v>
      </c>
      <c r="H44" s="408">
        <v>1</v>
      </c>
      <c r="I44" s="60" t="s">
        <v>1181</v>
      </c>
      <c r="J44" s="408">
        <v>2</v>
      </c>
      <c r="K44" s="411">
        <v>4.1798045276664197E-4</v>
      </c>
    </row>
    <row r="45" spans="1:11">
      <c r="A45" s="408">
        <v>2021</v>
      </c>
      <c r="B45" s="60" t="s">
        <v>237</v>
      </c>
      <c r="C45" s="409">
        <v>44287</v>
      </c>
      <c r="D45" s="408">
        <v>41865</v>
      </c>
      <c r="E45" s="60" t="s">
        <v>1173</v>
      </c>
      <c r="F45" s="408">
        <v>1.3886639999999999</v>
      </c>
      <c r="G45" s="408">
        <v>11</v>
      </c>
      <c r="H45" s="408">
        <v>7</v>
      </c>
      <c r="I45" s="60" t="s">
        <v>1180</v>
      </c>
      <c r="J45" s="408">
        <v>2</v>
      </c>
      <c r="K45" s="411">
        <v>1.049780985340476E-3</v>
      </c>
    </row>
    <row r="46" spans="1:11">
      <c r="A46" s="408">
        <v>2021</v>
      </c>
      <c r="B46" s="60" t="s">
        <v>195</v>
      </c>
      <c r="C46" s="409">
        <v>44287</v>
      </c>
      <c r="D46" s="408">
        <v>41936</v>
      </c>
      <c r="E46" s="60" t="s">
        <v>1173</v>
      </c>
      <c r="F46" s="408">
        <v>2.0919919999999999</v>
      </c>
      <c r="G46" s="408">
        <v>80</v>
      </c>
      <c r="H46" s="408">
        <v>9</v>
      </c>
      <c r="I46" s="60" t="s">
        <v>1179</v>
      </c>
      <c r="J46" s="408">
        <v>2</v>
      </c>
      <c r="K46" s="411">
        <v>1.5814721118658781E-3</v>
      </c>
    </row>
    <row r="47" spans="1:11">
      <c r="A47" s="408">
        <v>2021</v>
      </c>
      <c r="B47" s="60" t="s">
        <v>224</v>
      </c>
      <c r="C47" s="409">
        <v>44287</v>
      </c>
      <c r="D47" s="408">
        <v>41885</v>
      </c>
      <c r="E47" s="60" t="s">
        <v>1173</v>
      </c>
      <c r="F47" s="408">
        <v>9.5515519999999992</v>
      </c>
      <c r="G47" s="408">
        <v>29</v>
      </c>
      <c r="H47" s="408">
        <v>12</v>
      </c>
      <c r="I47" s="60" t="s">
        <v>1184</v>
      </c>
      <c r="J47" s="408">
        <v>2</v>
      </c>
      <c r="K47" s="411">
        <v>7.2206361219286919E-3</v>
      </c>
    </row>
    <row r="48" spans="1:11">
      <c r="A48" s="408">
        <v>2021</v>
      </c>
      <c r="B48" s="60" t="s">
        <v>160</v>
      </c>
      <c r="C48" s="409">
        <v>44287</v>
      </c>
      <c r="D48" s="408">
        <v>41863</v>
      </c>
      <c r="E48" s="60" t="s">
        <v>1173</v>
      </c>
      <c r="F48" s="408">
        <v>24.128050999999999</v>
      </c>
      <c r="G48" s="408">
        <v>8</v>
      </c>
      <c r="H48" s="408">
        <v>3</v>
      </c>
      <c r="I48" s="60" t="s">
        <v>1178</v>
      </c>
      <c r="J48" s="408">
        <v>2</v>
      </c>
      <c r="K48" s="411">
        <v>1.8239954486489296E-2</v>
      </c>
    </row>
    <row r="49" spans="1:11">
      <c r="A49" s="408">
        <v>2021</v>
      </c>
      <c r="B49" s="60" t="s">
        <v>228</v>
      </c>
      <c r="C49" s="409">
        <v>44287</v>
      </c>
      <c r="D49" s="408">
        <v>41917</v>
      </c>
      <c r="E49" s="60" t="s">
        <v>1173</v>
      </c>
      <c r="F49" s="408">
        <v>2.0988560000000001</v>
      </c>
      <c r="G49" s="408">
        <v>61</v>
      </c>
      <c r="H49" s="408">
        <v>1</v>
      </c>
      <c r="I49" s="60" t="s">
        <v>1181</v>
      </c>
      <c r="J49" s="408">
        <v>2</v>
      </c>
      <c r="K49" s="411">
        <v>1.5866609755903482E-3</v>
      </c>
    </row>
    <row r="50" spans="1:11">
      <c r="A50" s="408">
        <v>2021</v>
      </c>
      <c r="B50" s="60" t="s">
        <v>207</v>
      </c>
      <c r="C50" s="409">
        <v>44287</v>
      </c>
      <c r="D50" s="408">
        <v>41893</v>
      </c>
      <c r="E50" s="60" t="s">
        <v>1173</v>
      </c>
      <c r="F50" s="408">
        <v>6.3183170000000004</v>
      </c>
      <c r="G50" s="408">
        <v>36</v>
      </c>
      <c r="H50" s="408">
        <v>10</v>
      </c>
      <c r="I50" s="60" t="s">
        <v>1183</v>
      </c>
      <c r="J50" s="408">
        <v>2</v>
      </c>
      <c r="K50" s="411">
        <v>4.77642472833395E-3</v>
      </c>
    </row>
    <row r="51" spans="1:11">
      <c r="A51" s="408">
        <v>2021</v>
      </c>
      <c r="B51" s="60" t="s">
        <v>181</v>
      </c>
      <c r="C51" s="409">
        <v>44287</v>
      </c>
      <c r="D51" s="408">
        <v>41892</v>
      </c>
      <c r="E51" s="60" t="s">
        <v>1173</v>
      </c>
      <c r="F51" s="408">
        <v>17.151648000000002</v>
      </c>
      <c r="G51" s="408">
        <v>35</v>
      </c>
      <c r="H51" s="408">
        <v>2</v>
      </c>
      <c r="I51" s="60" t="s">
        <v>1176</v>
      </c>
      <c r="J51" s="408">
        <v>2</v>
      </c>
      <c r="K51" s="411">
        <v>1.2966040521860123E-2</v>
      </c>
    </row>
    <row r="52" spans="1:11">
      <c r="A52" s="408">
        <v>2021</v>
      </c>
      <c r="B52" s="60" t="s">
        <v>162</v>
      </c>
      <c r="C52" s="409">
        <v>44287</v>
      </c>
      <c r="D52" s="408">
        <v>41979</v>
      </c>
      <c r="E52" s="60" t="s">
        <v>1173</v>
      </c>
      <c r="F52" s="408">
        <v>1.4482409999999999</v>
      </c>
      <c r="G52" s="408">
        <v>123</v>
      </c>
      <c r="H52" s="408">
        <v>4</v>
      </c>
      <c r="I52" s="60" t="s">
        <v>1185</v>
      </c>
      <c r="J52" s="408">
        <v>2</v>
      </c>
      <c r="K52" s="411">
        <v>1.0948190465569496E-3</v>
      </c>
    </row>
    <row r="53" spans="1:11">
      <c r="A53" s="408">
        <v>2021</v>
      </c>
      <c r="B53" s="60" t="s">
        <v>169</v>
      </c>
      <c r="C53" s="409">
        <v>44287</v>
      </c>
      <c r="D53" s="408">
        <v>41859</v>
      </c>
      <c r="E53" s="60" t="s">
        <v>1173</v>
      </c>
      <c r="F53" s="408">
        <v>17.319973000000001</v>
      </c>
      <c r="G53" s="408">
        <v>3</v>
      </c>
      <c r="H53" s="408">
        <v>10</v>
      </c>
      <c r="I53" s="60" t="s">
        <v>1183</v>
      </c>
      <c r="J53" s="408">
        <v>2</v>
      </c>
      <c r="K53" s="411">
        <v>1.309328805655241E-2</v>
      </c>
    </row>
    <row r="54" spans="1:11">
      <c r="A54" s="408">
        <v>2021</v>
      </c>
      <c r="B54" s="60" t="s">
        <v>194</v>
      </c>
      <c r="C54" s="409">
        <v>44287</v>
      </c>
      <c r="D54" s="408">
        <v>41929</v>
      </c>
      <c r="E54" s="60" t="s">
        <v>1173</v>
      </c>
      <c r="F54" s="408">
        <v>18.175495000000002</v>
      </c>
      <c r="G54" s="408">
        <v>73</v>
      </c>
      <c r="H54" s="408">
        <v>2</v>
      </c>
      <c r="I54" s="60" t="s">
        <v>1176</v>
      </c>
      <c r="J54" s="408">
        <v>2</v>
      </c>
      <c r="K54" s="411">
        <v>1.3740032911300659E-2</v>
      </c>
    </row>
    <row r="55" spans="1:11">
      <c r="A55" s="408">
        <v>2021</v>
      </c>
      <c r="B55" s="60" t="s">
        <v>1186</v>
      </c>
      <c r="C55" s="409">
        <v>44287</v>
      </c>
      <c r="D55" s="408">
        <v>29684</v>
      </c>
      <c r="E55" s="60" t="s">
        <v>1173</v>
      </c>
      <c r="F55" s="408">
        <v>1322.8131000000001</v>
      </c>
      <c r="G55" s="408"/>
      <c r="H55" s="408"/>
      <c r="I55" s="60" t="s">
        <v>54</v>
      </c>
      <c r="J55" s="408">
        <v>2</v>
      </c>
      <c r="K55" s="411">
        <v>1</v>
      </c>
    </row>
    <row r="56" spans="1:11">
      <c r="A56" s="408">
        <v>2021</v>
      </c>
      <c r="B56" s="60" t="s">
        <v>270</v>
      </c>
      <c r="C56" s="409">
        <v>44287</v>
      </c>
      <c r="D56" s="408">
        <v>41888</v>
      </c>
      <c r="E56" s="60" t="s">
        <v>1173</v>
      </c>
      <c r="F56" s="408">
        <v>1.7694890000000001</v>
      </c>
      <c r="G56" s="408">
        <v>9</v>
      </c>
      <c r="H56" s="408">
        <v>10</v>
      </c>
      <c r="I56" s="60" t="s">
        <v>1183</v>
      </c>
      <c r="J56" s="408">
        <v>2</v>
      </c>
      <c r="K56" s="411">
        <v>1.3376711867749691E-3</v>
      </c>
    </row>
    <row r="57" spans="1:11">
      <c r="A57" s="408">
        <v>2021</v>
      </c>
      <c r="B57" s="60" t="s">
        <v>57</v>
      </c>
      <c r="C57" s="409">
        <v>44287</v>
      </c>
      <c r="D57" s="408">
        <v>41896</v>
      </c>
      <c r="E57" s="60" t="s">
        <v>1173</v>
      </c>
      <c r="F57" s="408">
        <v>159.62334100000001</v>
      </c>
      <c r="G57" s="408">
        <v>39</v>
      </c>
      <c r="H57" s="408">
        <v>12</v>
      </c>
      <c r="I57" s="60" t="s">
        <v>1184</v>
      </c>
      <c r="J57" s="408">
        <v>2</v>
      </c>
      <c r="K57" s="411">
        <v>0.12066961079835892</v>
      </c>
    </row>
    <row r="58" spans="1:11">
      <c r="A58" s="408">
        <v>2021</v>
      </c>
      <c r="B58" s="60" t="s">
        <v>277</v>
      </c>
      <c r="C58" s="409">
        <v>44287</v>
      </c>
      <c r="D58" s="408">
        <v>41909</v>
      </c>
      <c r="E58" s="60" t="s">
        <v>1173</v>
      </c>
      <c r="F58" s="408">
        <v>29.083991999999999</v>
      </c>
      <c r="G58" s="408">
        <v>18</v>
      </c>
      <c r="H58" s="408">
        <v>4</v>
      </c>
      <c r="I58" s="60" t="s">
        <v>1185</v>
      </c>
      <c r="J58" s="408">
        <v>2</v>
      </c>
      <c r="K58" s="411">
        <v>2.1986471489071846E-2</v>
      </c>
    </row>
    <row r="59" spans="1:11">
      <c r="A59" s="408">
        <v>2021</v>
      </c>
      <c r="B59" s="60" t="s">
        <v>259</v>
      </c>
      <c r="C59" s="409">
        <v>44287</v>
      </c>
      <c r="D59" s="408">
        <v>41883</v>
      </c>
      <c r="E59" s="60" t="s">
        <v>1173</v>
      </c>
      <c r="F59" s="408">
        <v>2.6508980000000002</v>
      </c>
      <c r="G59" s="408">
        <v>27</v>
      </c>
      <c r="H59" s="408">
        <v>8</v>
      </c>
      <c r="I59" s="60" t="s">
        <v>1182</v>
      </c>
      <c r="J59" s="408">
        <v>2</v>
      </c>
      <c r="K59" s="411">
        <v>2.0039852242916822E-3</v>
      </c>
    </row>
    <row r="60" spans="1:11">
      <c r="A60" s="408">
        <v>2021</v>
      </c>
      <c r="B60" s="60" t="s">
        <v>159</v>
      </c>
      <c r="C60" s="409">
        <v>44287</v>
      </c>
      <c r="D60" s="408">
        <v>41919</v>
      </c>
      <c r="E60" s="60" t="s">
        <v>1173</v>
      </c>
      <c r="F60" s="408">
        <v>18.970345999999999</v>
      </c>
      <c r="G60" s="408">
        <v>63</v>
      </c>
      <c r="H60" s="408">
        <v>4</v>
      </c>
      <c r="I60" s="60" t="s">
        <v>1185</v>
      </c>
      <c r="J60" s="408">
        <v>2</v>
      </c>
      <c r="K60" s="411">
        <v>1.4340911991894245E-2</v>
      </c>
    </row>
    <row r="61" spans="1:11">
      <c r="A61" s="408">
        <v>2021</v>
      </c>
      <c r="B61" s="60" t="s">
        <v>184</v>
      </c>
      <c r="C61" s="409">
        <v>44287</v>
      </c>
      <c r="D61" s="408">
        <v>41862</v>
      </c>
      <c r="E61" s="60" t="s">
        <v>1173</v>
      </c>
      <c r="F61" s="408">
        <v>33.699044000000001</v>
      </c>
      <c r="G61" s="408">
        <v>6</v>
      </c>
      <c r="H61" s="408">
        <v>10</v>
      </c>
      <c r="I61" s="60" t="s">
        <v>1183</v>
      </c>
      <c r="J61" s="408">
        <v>2</v>
      </c>
      <c r="K61" s="411">
        <v>2.5475287809967995E-2</v>
      </c>
    </row>
    <row r="62" spans="1:11">
      <c r="A62" s="408">
        <v>2021</v>
      </c>
      <c r="B62" s="60" t="s">
        <v>271</v>
      </c>
      <c r="C62" s="409">
        <v>44287</v>
      </c>
      <c r="D62" s="408">
        <v>41950</v>
      </c>
      <c r="E62" s="60" t="s">
        <v>1173</v>
      </c>
      <c r="F62" s="408">
        <v>41.575243999999998</v>
      </c>
      <c r="G62" s="408">
        <v>93</v>
      </c>
      <c r="H62" s="408">
        <v>3</v>
      </c>
      <c r="I62" s="60" t="s">
        <v>1178</v>
      </c>
      <c r="J62" s="408">
        <v>2</v>
      </c>
      <c r="K62" s="411">
        <v>3.1429417431354523E-2</v>
      </c>
    </row>
    <row r="63" spans="1:11">
      <c r="A63" s="408">
        <v>2021</v>
      </c>
      <c r="B63" s="60" t="s">
        <v>260</v>
      </c>
      <c r="C63" s="409">
        <v>44287</v>
      </c>
      <c r="D63" s="408">
        <v>41962</v>
      </c>
      <c r="E63" s="60" t="s">
        <v>1173</v>
      </c>
      <c r="F63" s="408">
        <v>10.399926000000001</v>
      </c>
      <c r="G63" s="408">
        <v>105</v>
      </c>
      <c r="H63" s="408">
        <v>4</v>
      </c>
      <c r="I63" s="60" t="s">
        <v>1185</v>
      </c>
      <c r="J63" s="408">
        <v>2</v>
      </c>
      <c r="K63" s="411">
        <v>7.8619765117764473E-3</v>
      </c>
    </row>
    <row r="64" spans="1:11">
      <c r="A64" s="408">
        <v>2021</v>
      </c>
      <c r="B64" s="60" t="s">
        <v>246</v>
      </c>
      <c r="C64" s="409">
        <v>44287</v>
      </c>
      <c r="D64" s="408">
        <v>41882</v>
      </c>
      <c r="E64" s="60" t="s">
        <v>1173</v>
      </c>
      <c r="F64" s="408">
        <v>2.256167</v>
      </c>
      <c r="G64" s="408">
        <v>26</v>
      </c>
      <c r="H64" s="408">
        <v>5</v>
      </c>
      <c r="I64" s="60" t="s">
        <v>1174</v>
      </c>
      <c r="J64" s="408">
        <v>2</v>
      </c>
      <c r="K64" s="411">
        <v>1.7055826028808951E-3</v>
      </c>
    </row>
    <row r="65" spans="1:11">
      <c r="A65" s="408">
        <v>2021</v>
      </c>
      <c r="B65" s="60" t="s">
        <v>197</v>
      </c>
      <c r="C65" s="409">
        <v>44287</v>
      </c>
      <c r="D65" s="408">
        <v>41878</v>
      </c>
      <c r="E65" s="60" t="s">
        <v>1173</v>
      </c>
      <c r="F65" s="408">
        <v>2.8506969999999998</v>
      </c>
      <c r="G65" s="408">
        <v>32</v>
      </c>
      <c r="H65" s="408">
        <v>7</v>
      </c>
      <c r="I65" s="60" t="s">
        <v>1180</v>
      </c>
      <c r="J65" s="408">
        <v>2</v>
      </c>
      <c r="K65" s="411">
        <v>2.1550261881202459E-3</v>
      </c>
    </row>
    <row r="66" spans="1:11">
      <c r="A66" s="408">
        <v>2021</v>
      </c>
      <c r="B66" s="60" t="s">
        <v>217</v>
      </c>
      <c r="C66" s="409">
        <v>44287</v>
      </c>
      <c r="D66" s="408">
        <v>41897</v>
      </c>
      <c r="E66" s="60" t="s">
        <v>1173</v>
      </c>
      <c r="F66" s="408">
        <v>1.00871</v>
      </c>
      <c r="G66" s="408">
        <v>40</v>
      </c>
      <c r="H66" s="408">
        <v>10</v>
      </c>
      <c r="I66" s="60" t="s">
        <v>1183</v>
      </c>
      <c r="J66" s="408">
        <v>2</v>
      </c>
      <c r="K66" s="411">
        <v>7.625491707585752E-4</v>
      </c>
    </row>
    <row r="67" spans="1:11">
      <c r="A67" s="408">
        <v>2021</v>
      </c>
      <c r="B67" s="60" t="s">
        <v>202</v>
      </c>
      <c r="C67" s="409">
        <v>44287</v>
      </c>
      <c r="D67" s="408">
        <v>41978</v>
      </c>
      <c r="E67" s="60" t="s">
        <v>1173</v>
      </c>
      <c r="F67" s="408">
        <v>2.1650429999999998</v>
      </c>
      <c r="G67" s="408">
        <v>122</v>
      </c>
      <c r="H67" s="408">
        <v>6</v>
      </c>
      <c r="I67" s="60" t="s">
        <v>1175</v>
      </c>
      <c r="J67" s="408">
        <v>2</v>
      </c>
      <c r="K67" s="411">
        <v>1.6366960480809212E-3</v>
      </c>
    </row>
    <row r="68" spans="1:11">
      <c r="A68" s="408">
        <v>2021</v>
      </c>
      <c r="B68" s="60" t="s">
        <v>167</v>
      </c>
      <c r="C68" s="409">
        <v>44287</v>
      </c>
      <c r="D68" s="408">
        <v>41943</v>
      </c>
      <c r="E68" s="60" t="s">
        <v>1173</v>
      </c>
      <c r="F68" s="408">
        <v>3.765174</v>
      </c>
      <c r="G68" s="408">
        <v>86</v>
      </c>
      <c r="H68" s="408">
        <v>11</v>
      </c>
      <c r="I68" s="60" t="s">
        <v>1177</v>
      </c>
      <c r="J68" s="408">
        <v>2</v>
      </c>
      <c r="K68" s="411">
        <v>2.8463385533541441E-3</v>
      </c>
    </row>
    <row r="69" spans="1:11">
      <c r="A69" s="408">
        <v>2021</v>
      </c>
      <c r="B69" s="60" t="s">
        <v>173</v>
      </c>
      <c r="C69" s="409">
        <v>44287</v>
      </c>
      <c r="D69" s="408">
        <v>41952</v>
      </c>
      <c r="E69" s="60" t="s">
        <v>1173</v>
      </c>
      <c r="F69" s="408">
        <v>2.2923610000000001</v>
      </c>
      <c r="G69" s="408">
        <v>95</v>
      </c>
      <c r="H69" s="408">
        <v>10</v>
      </c>
      <c r="I69" s="60" t="s">
        <v>1183</v>
      </c>
      <c r="J69" s="408">
        <v>2</v>
      </c>
      <c r="K69" s="411">
        <v>1.7329439288005233E-3</v>
      </c>
    </row>
    <row r="70" spans="1:11">
      <c r="A70" s="408">
        <v>2021</v>
      </c>
      <c r="B70" s="60" t="s">
        <v>199</v>
      </c>
      <c r="C70" s="409">
        <v>44287</v>
      </c>
      <c r="D70" s="408">
        <v>41875</v>
      </c>
      <c r="E70" s="60" t="s">
        <v>1173</v>
      </c>
      <c r="F70" s="408">
        <v>11.042432</v>
      </c>
      <c r="G70" s="408">
        <v>21</v>
      </c>
      <c r="H70" s="408">
        <v>8</v>
      </c>
      <c r="I70" s="60" t="s">
        <v>1182</v>
      </c>
      <c r="J70" s="408">
        <v>2</v>
      </c>
      <c r="K70" s="411">
        <v>8.3476891741156578E-3</v>
      </c>
    </row>
    <row r="71" spans="1:11">
      <c r="A71" s="408">
        <v>2021</v>
      </c>
      <c r="B71" s="60" t="s">
        <v>222</v>
      </c>
      <c r="C71" s="409">
        <v>44287</v>
      </c>
      <c r="D71" s="408">
        <v>41874</v>
      </c>
      <c r="E71" s="60" t="s">
        <v>1173</v>
      </c>
      <c r="F71" s="408">
        <v>1.739887</v>
      </c>
      <c r="G71" s="408">
        <v>117</v>
      </c>
      <c r="H71" s="408">
        <v>3</v>
      </c>
      <c r="I71" s="60" t="s">
        <v>1178</v>
      </c>
      <c r="J71" s="408">
        <v>2</v>
      </c>
      <c r="K71" s="411">
        <v>1.3152931351214647E-3</v>
      </c>
    </row>
    <row r="72" spans="1:11">
      <c r="A72" s="408">
        <v>2021</v>
      </c>
      <c r="B72" s="60" t="s">
        <v>269</v>
      </c>
      <c r="C72" s="409">
        <v>44287</v>
      </c>
      <c r="D72" s="408">
        <v>41968</v>
      </c>
      <c r="E72" s="60" t="s">
        <v>1173</v>
      </c>
      <c r="F72" s="408">
        <v>6.0423169999999997</v>
      </c>
      <c r="G72" s="408">
        <v>111</v>
      </c>
      <c r="H72" s="408">
        <v>3</v>
      </c>
      <c r="I72" s="60" t="s">
        <v>1178</v>
      </c>
      <c r="J72" s="408">
        <v>2</v>
      </c>
      <c r="K72" s="411">
        <v>4.5677782036364079E-3</v>
      </c>
    </row>
    <row r="73" spans="1:11">
      <c r="A73" s="408">
        <v>2021</v>
      </c>
      <c r="B73" s="60" t="s">
        <v>210</v>
      </c>
      <c r="C73" s="409">
        <v>44287</v>
      </c>
      <c r="D73" s="408">
        <v>41889</v>
      </c>
      <c r="E73" s="60" t="s">
        <v>1173</v>
      </c>
      <c r="F73" s="408">
        <v>21.924346</v>
      </c>
      <c r="G73" s="408">
        <v>37</v>
      </c>
      <c r="H73" s="408">
        <v>7</v>
      </c>
      <c r="I73" s="60" t="s">
        <v>1180</v>
      </c>
      <c r="J73" s="408">
        <v>2</v>
      </c>
      <c r="K73" s="411">
        <v>1.6574030742049217E-2</v>
      </c>
    </row>
    <row r="74" spans="1:11">
      <c r="A74" s="408">
        <v>2021</v>
      </c>
      <c r="B74" s="60" t="s">
        <v>198</v>
      </c>
      <c r="C74" s="409">
        <v>44287</v>
      </c>
      <c r="D74" s="408">
        <v>41867</v>
      </c>
      <c r="E74" s="60" t="s">
        <v>1173</v>
      </c>
      <c r="F74" s="408">
        <v>20.61938</v>
      </c>
      <c r="G74" s="408">
        <v>13</v>
      </c>
      <c r="H74" s="408">
        <v>4</v>
      </c>
      <c r="I74" s="60" t="s">
        <v>1185</v>
      </c>
      <c r="J74" s="408">
        <v>2</v>
      </c>
      <c r="K74" s="411">
        <v>1.5587523579597473E-2</v>
      </c>
    </row>
    <row r="75" spans="1:11">
      <c r="A75" s="408">
        <v>2021</v>
      </c>
      <c r="B75" s="60" t="s">
        <v>193</v>
      </c>
      <c r="C75" s="409">
        <v>44287</v>
      </c>
      <c r="D75" s="408">
        <v>41935</v>
      </c>
      <c r="E75" s="60" t="s">
        <v>1173</v>
      </c>
      <c r="F75" s="408">
        <v>18.084999</v>
      </c>
      <c r="G75" s="408">
        <v>78</v>
      </c>
      <c r="H75" s="408">
        <v>3</v>
      </c>
      <c r="I75" s="60" t="s">
        <v>1178</v>
      </c>
      <c r="J75" s="408">
        <v>2</v>
      </c>
      <c r="K75" s="411">
        <v>1.367162074893713E-2</v>
      </c>
    </row>
    <row r="76" spans="1:11">
      <c r="A76" s="408">
        <v>2021</v>
      </c>
      <c r="B76" s="60" t="s">
        <v>230</v>
      </c>
      <c r="C76" s="409">
        <v>44287</v>
      </c>
      <c r="D76" s="408">
        <v>41973</v>
      </c>
      <c r="E76" s="60" t="s">
        <v>1173</v>
      </c>
      <c r="F76" s="408">
        <v>8.3404690000000006</v>
      </c>
      <c r="G76" s="408">
        <v>68</v>
      </c>
      <c r="H76" s="408">
        <v>8</v>
      </c>
      <c r="I76" s="60" t="s">
        <v>1182</v>
      </c>
      <c r="J76" s="408">
        <v>2</v>
      </c>
      <c r="K76" s="411">
        <v>6.305099930614233E-3</v>
      </c>
    </row>
    <row r="77" spans="1:11">
      <c r="A77" s="408">
        <v>2021</v>
      </c>
      <c r="B77" s="60" t="s">
        <v>174</v>
      </c>
      <c r="C77" s="409">
        <v>44287</v>
      </c>
      <c r="D77" s="408">
        <v>41922</v>
      </c>
      <c r="E77" s="60" t="s">
        <v>1173</v>
      </c>
      <c r="F77" s="408">
        <v>13.769474000000001</v>
      </c>
      <c r="G77" s="408">
        <v>66</v>
      </c>
      <c r="H77" s="408">
        <v>4</v>
      </c>
      <c r="I77" s="60" t="s">
        <v>1185</v>
      </c>
      <c r="J77" s="408">
        <v>2</v>
      </c>
      <c r="K77" s="411">
        <v>1.0409235954284668E-2</v>
      </c>
    </row>
    <row r="78" spans="1:11">
      <c r="A78" s="408">
        <v>2021</v>
      </c>
      <c r="B78" s="60" t="s">
        <v>155</v>
      </c>
      <c r="C78" s="409">
        <v>44287</v>
      </c>
      <c r="D78" s="408">
        <v>41954</v>
      </c>
      <c r="E78" s="60" t="s">
        <v>1173</v>
      </c>
      <c r="F78" s="408">
        <v>19.724616000000001</v>
      </c>
      <c r="G78" s="408">
        <v>97</v>
      </c>
      <c r="H78" s="408">
        <v>12</v>
      </c>
      <c r="I78" s="60" t="s">
        <v>1184</v>
      </c>
      <c r="J78" s="408">
        <v>2</v>
      </c>
      <c r="K78" s="411">
        <v>1.4911113306879997E-2</v>
      </c>
    </row>
    <row r="79" spans="1:11">
      <c r="A79" s="408">
        <v>2021</v>
      </c>
      <c r="B79" s="60" t="s">
        <v>211</v>
      </c>
      <c r="C79" s="409">
        <v>44287</v>
      </c>
      <c r="D79" s="408">
        <v>41895</v>
      </c>
      <c r="E79" s="60" t="s">
        <v>1173</v>
      </c>
      <c r="F79" s="408">
        <v>1.754132</v>
      </c>
      <c r="G79" s="408">
        <v>38</v>
      </c>
      <c r="H79" s="408">
        <v>9</v>
      </c>
      <c r="I79" s="60" t="s">
        <v>1179</v>
      </c>
      <c r="J79" s="408">
        <v>2</v>
      </c>
      <c r="K79" s="411">
        <v>1.3260619016364217E-3</v>
      </c>
    </row>
    <row r="80" spans="1:11">
      <c r="A80" s="408">
        <v>2021</v>
      </c>
      <c r="B80" s="60" t="s">
        <v>216</v>
      </c>
      <c r="C80" s="409">
        <v>44287</v>
      </c>
      <c r="D80" s="408">
        <v>41871</v>
      </c>
      <c r="E80" s="60" t="s">
        <v>1173</v>
      </c>
      <c r="F80" s="408">
        <v>17.114377000000001</v>
      </c>
      <c r="G80" s="408">
        <v>17</v>
      </c>
      <c r="H80" s="408">
        <v>7</v>
      </c>
      <c r="I80" s="60" t="s">
        <v>1180</v>
      </c>
      <c r="J80" s="408">
        <v>2</v>
      </c>
      <c r="K80" s="411">
        <v>1.2937865220010281E-2</v>
      </c>
    </row>
    <row r="81" spans="1:11">
      <c r="A81" s="408">
        <v>2021</v>
      </c>
      <c r="B81" s="60" t="s">
        <v>157</v>
      </c>
      <c r="C81" s="409">
        <v>44287</v>
      </c>
      <c r="D81" s="408">
        <v>41955</v>
      </c>
      <c r="E81" s="60" t="s">
        <v>1173</v>
      </c>
      <c r="F81" s="408">
        <v>44.810369999999999</v>
      </c>
      <c r="G81" s="408">
        <v>98</v>
      </c>
      <c r="H81" s="408">
        <v>12</v>
      </c>
      <c r="I81" s="60" t="s">
        <v>1184</v>
      </c>
      <c r="J81" s="408">
        <v>2</v>
      </c>
      <c r="K81" s="411">
        <v>3.3875059336423874E-2</v>
      </c>
    </row>
    <row r="82" spans="1:11">
      <c r="A82" s="408">
        <v>2021</v>
      </c>
      <c r="B82" s="60" t="s">
        <v>239</v>
      </c>
      <c r="C82" s="409">
        <v>44287</v>
      </c>
      <c r="D82" s="408">
        <v>41981</v>
      </c>
      <c r="E82" s="60" t="s">
        <v>1173</v>
      </c>
      <c r="F82" s="408">
        <v>21.324698000000001</v>
      </c>
      <c r="G82" s="408">
        <v>124</v>
      </c>
      <c r="H82" s="408">
        <v>12</v>
      </c>
      <c r="I82" s="60" t="s">
        <v>1184</v>
      </c>
      <c r="J82" s="408">
        <v>2</v>
      </c>
      <c r="K82" s="411">
        <v>1.6120718792080879E-2</v>
      </c>
    </row>
    <row r="83" spans="1:11">
      <c r="A83" s="408">
        <v>2021</v>
      </c>
      <c r="B83" s="60" t="s">
        <v>185</v>
      </c>
      <c r="C83" s="409">
        <v>44287</v>
      </c>
      <c r="D83" s="408">
        <v>41873</v>
      </c>
      <c r="E83" s="60" t="s">
        <v>1173</v>
      </c>
      <c r="F83" s="408">
        <v>1.6309400000000001</v>
      </c>
      <c r="G83" s="408">
        <v>20</v>
      </c>
      <c r="H83" s="408">
        <v>9</v>
      </c>
      <c r="I83" s="60" t="s">
        <v>1179</v>
      </c>
      <c r="J83" s="408">
        <v>2</v>
      </c>
      <c r="K83" s="411">
        <v>1.2329330202192068E-3</v>
      </c>
    </row>
    <row r="84" spans="1:11">
      <c r="A84" s="408">
        <v>2021</v>
      </c>
      <c r="B84" s="60" t="s">
        <v>191</v>
      </c>
      <c r="C84" s="409">
        <v>44287</v>
      </c>
      <c r="D84" s="408">
        <v>41903</v>
      </c>
      <c r="E84" s="60" t="s">
        <v>1173</v>
      </c>
      <c r="F84" s="408">
        <v>7.693384</v>
      </c>
      <c r="G84" s="408">
        <v>47</v>
      </c>
      <c r="H84" s="408">
        <v>4</v>
      </c>
      <c r="I84" s="60" t="s">
        <v>1185</v>
      </c>
      <c r="J84" s="408">
        <v>2</v>
      </c>
      <c r="K84" s="411">
        <v>5.8159264735877514E-3</v>
      </c>
    </row>
    <row r="85" spans="1:11">
      <c r="A85" s="408">
        <v>2021</v>
      </c>
      <c r="B85" s="60" t="s">
        <v>188</v>
      </c>
      <c r="C85" s="409">
        <v>44287</v>
      </c>
      <c r="D85" s="408">
        <v>41861</v>
      </c>
      <c r="E85" s="60" t="s">
        <v>1173</v>
      </c>
      <c r="F85" s="408">
        <v>4.50901</v>
      </c>
      <c r="G85" s="408">
        <v>5</v>
      </c>
      <c r="H85" s="408">
        <v>10</v>
      </c>
      <c r="I85" s="60" t="s">
        <v>1183</v>
      </c>
      <c r="J85" s="408">
        <v>2</v>
      </c>
      <c r="K85" s="411">
        <v>3.4086522646248341E-3</v>
      </c>
    </row>
    <row r="86" spans="1:11">
      <c r="A86" s="408">
        <v>2021</v>
      </c>
      <c r="B86" s="60" t="s">
        <v>154</v>
      </c>
      <c r="C86" s="409">
        <v>44287</v>
      </c>
      <c r="D86" s="408">
        <v>41976</v>
      </c>
      <c r="E86" s="60" t="s">
        <v>1173</v>
      </c>
      <c r="F86" s="408">
        <v>106.560479</v>
      </c>
      <c r="G86" s="408">
        <v>120</v>
      </c>
      <c r="H86" s="408">
        <v>12</v>
      </c>
      <c r="I86" s="60" t="s">
        <v>1184</v>
      </c>
      <c r="J86" s="408">
        <v>2</v>
      </c>
      <c r="K86" s="411">
        <v>8.0555960536003113E-2</v>
      </c>
    </row>
    <row r="87" spans="1:11">
      <c r="A87" s="408">
        <v>2021</v>
      </c>
      <c r="B87" s="60" t="s">
        <v>226</v>
      </c>
      <c r="C87" s="409">
        <v>44287</v>
      </c>
      <c r="D87" s="408">
        <v>41911</v>
      </c>
      <c r="E87" s="60" t="s">
        <v>1173</v>
      </c>
      <c r="F87" s="408">
        <v>2.7867799999999998</v>
      </c>
      <c r="G87" s="408">
        <v>57</v>
      </c>
      <c r="H87" s="408">
        <v>5</v>
      </c>
      <c r="I87" s="60" t="s">
        <v>1174</v>
      </c>
      <c r="J87" s="408">
        <v>2</v>
      </c>
      <c r="K87" s="411">
        <v>2.1067073103040457E-3</v>
      </c>
    </row>
    <row r="88" spans="1:11">
      <c r="A88" s="408">
        <v>2021</v>
      </c>
      <c r="B88" s="60" t="s">
        <v>156</v>
      </c>
      <c r="C88" s="409">
        <v>44287</v>
      </c>
      <c r="D88" s="408">
        <v>41923</v>
      </c>
      <c r="E88" s="60" t="s">
        <v>1173</v>
      </c>
      <c r="F88" s="408">
        <v>29.040938000000001</v>
      </c>
      <c r="G88" s="408">
        <v>67</v>
      </c>
      <c r="H88" s="408">
        <v>9</v>
      </c>
      <c r="I88" s="60" t="s">
        <v>1179</v>
      </c>
      <c r="J88" s="408">
        <v>2</v>
      </c>
      <c r="K88" s="411">
        <v>2.1953923627734184E-2</v>
      </c>
    </row>
    <row r="89" spans="1:11">
      <c r="A89" s="408">
        <v>2021</v>
      </c>
      <c r="B89" s="60" t="s">
        <v>187</v>
      </c>
      <c r="C89" s="409">
        <v>44287</v>
      </c>
      <c r="D89" s="408">
        <v>41899</v>
      </c>
      <c r="E89" s="60" t="s">
        <v>1173</v>
      </c>
      <c r="F89" s="408">
        <v>7.2457409999999998</v>
      </c>
      <c r="G89" s="408">
        <v>42</v>
      </c>
      <c r="H89" s="408">
        <v>1</v>
      </c>
      <c r="I89" s="60" t="s">
        <v>1181</v>
      </c>
      <c r="J89" s="408">
        <v>2</v>
      </c>
      <c r="K89" s="411">
        <v>5.4775243625044823E-3</v>
      </c>
    </row>
    <row r="90" spans="1:11">
      <c r="A90" s="408">
        <v>2021</v>
      </c>
      <c r="B90" s="60" t="s">
        <v>205</v>
      </c>
      <c r="C90" s="409">
        <v>44287</v>
      </c>
      <c r="D90" s="408">
        <v>41928</v>
      </c>
      <c r="E90" s="60" t="s">
        <v>1173</v>
      </c>
      <c r="F90" s="408">
        <v>3.2976830000000001</v>
      </c>
      <c r="G90" s="408">
        <v>125</v>
      </c>
      <c r="H90" s="408">
        <v>3</v>
      </c>
      <c r="I90" s="60" t="s">
        <v>1178</v>
      </c>
      <c r="J90" s="408">
        <v>2</v>
      </c>
      <c r="K90" s="411">
        <v>2.492931904271245E-3</v>
      </c>
    </row>
    <row r="91" spans="1:11">
      <c r="A91" s="408">
        <v>2021</v>
      </c>
      <c r="B91" s="60" t="s">
        <v>257</v>
      </c>
      <c r="C91" s="409">
        <v>44287</v>
      </c>
      <c r="D91" s="408">
        <v>41920</v>
      </c>
      <c r="E91" s="60" t="s">
        <v>1173</v>
      </c>
      <c r="F91" s="408">
        <v>28.066206000000001</v>
      </c>
      <c r="G91" s="408">
        <v>64</v>
      </c>
      <c r="H91" s="408">
        <v>2</v>
      </c>
      <c r="I91" s="60" t="s">
        <v>1176</v>
      </c>
      <c r="J91" s="408">
        <v>2</v>
      </c>
      <c r="K91" s="411">
        <v>2.1217061206698418E-2</v>
      </c>
    </row>
    <row r="92" spans="1:11">
      <c r="A92" s="408">
        <v>2021</v>
      </c>
      <c r="B92" s="60" t="s">
        <v>166</v>
      </c>
      <c r="C92" s="409">
        <v>44287</v>
      </c>
      <c r="D92" s="408">
        <v>41958</v>
      </c>
      <c r="E92" s="60" t="s">
        <v>1173</v>
      </c>
      <c r="F92" s="408">
        <v>33.879635</v>
      </c>
      <c r="G92" s="408">
        <v>101</v>
      </c>
      <c r="H92" s="408">
        <v>12</v>
      </c>
      <c r="I92" s="60" t="s">
        <v>1184</v>
      </c>
      <c r="J92" s="408">
        <v>2</v>
      </c>
      <c r="K92" s="411">
        <v>2.5611808523535728E-2</v>
      </c>
    </row>
    <row r="93" spans="1:11">
      <c r="A93" s="408">
        <v>2021</v>
      </c>
      <c r="B93" s="60" t="s">
        <v>206</v>
      </c>
      <c r="C93" s="409">
        <v>44287</v>
      </c>
      <c r="D93" s="408">
        <v>41953</v>
      </c>
      <c r="E93" s="60" t="s">
        <v>1173</v>
      </c>
      <c r="F93" s="408">
        <v>18.940709999999999</v>
      </c>
      <c r="G93" s="408">
        <v>96</v>
      </c>
      <c r="H93" s="408">
        <v>5</v>
      </c>
      <c r="I93" s="60" t="s">
        <v>1174</v>
      </c>
      <c r="J93" s="408">
        <v>2</v>
      </c>
      <c r="K93" s="411">
        <v>1.4318508096039295E-2</v>
      </c>
    </row>
    <row r="94" spans="1:11">
      <c r="A94" s="408">
        <v>2021</v>
      </c>
      <c r="B94" s="60" t="s">
        <v>256</v>
      </c>
      <c r="C94" s="409">
        <v>44287</v>
      </c>
      <c r="D94" s="408">
        <v>41913</v>
      </c>
      <c r="E94" s="60" t="s">
        <v>1173</v>
      </c>
      <c r="F94" s="408">
        <v>9.4013500000000008</v>
      </c>
      <c r="G94" s="408">
        <v>55</v>
      </c>
      <c r="H94" s="408">
        <v>10</v>
      </c>
      <c r="I94" s="60" t="s">
        <v>1183</v>
      </c>
      <c r="J94" s="408">
        <v>2</v>
      </c>
      <c r="K94" s="411">
        <v>7.1070888079702854E-3</v>
      </c>
    </row>
    <row r="95" spans="1:11">
      <c r="A95" s="408">
        <v>2021</v>
      </c>
      <c r="B95" s="60" t="s">
        <v>273</v>
      </c>
      <c r="C95" s="409">
        <v>44287</v>
      </c>
      <c r="D95" s="408">
        <v>41870</v>
      </c>
      <c r="E95" s="60" t="s">
        <v>1173</v>
      </c>
      <c r="F95" s="408">
        <v>12.431934999999999</v>
      </c>
      <c r="G95" s="408">
        <v>16</v>
      </c>
      <c r="H95" s="408">
        <v>4</v>
      </c>
      <c r="I95" s="60" t="s">
        <v>1185</v>
      </c>
      <c r="J95" s="408">
        <v>2</v>
      </c>
      <c r="K95" s="411">
        <v>9.398103691637516E-3</v>
      </c>
    </row>
    <row r="96" spans="1:11">
      <c r="A96" s="408">
        <v>2021</v>
      </c>
      <c r="B96" s="60" t="s">
        <v>212</v>
      </c>
      <c r="C96" s="409">
        <v>44287</v>
      </c>
      <c r="D96" s="408">
        <v>41901</v>
      </c>
      <c r="E96" s="60" t="s">
        <v>1173</v>
      </c>
      <c r="F96" s="408">
        <v>7.373329</v>
      </c>
      <c r="G96" s="408">
        <v>45</v>
      </c>
      <c r="H96" s="408">
        <v>12</v>
      </c>
      <c r="I96" s="60" t="s">
        <v>1184</v>
      </c>
      <c r="J96" s="408">
        <v>2</v>
      </c>
      <c r="K96" s="411">
        <v>5.573976319283247E-3</v>
      </c>
    </row>
    <row r="97" spans="1:11">
      <c r="A97" s="408">
        <v>2021</v>
      </c>
      <c r="B97" s="60" t="s">
        <v>214</v>
      </c>
      <c r="C97" s="409">
        <v>44287</v>
      </c>
      <c r="D97" s="408">
        <v>41864</v>
      </c>
      <c r="E97" s="60" t="s">
        <v>1173</v>
      </c>
      <c r="F97" s="408">
        <v>0.82933999999999997</v>
      </c>
      <c r="G97" s="408">
        <v>10</v>
      </c>
      <c r="H97" s="408">
        <v>11</v>
      </c>
      <c r="I97" s="60" t="s">
        <v>1177</v>
      </c>
      <c r="J97" s="408">
        <v>2</v>
      </c>
      <c r="K97" s="411">
        <v>6.2695174710825086E-4</v>
      </c>
    </row>
    <row r="98" spans="1:11">
      <c r="A98" s="408">
        <v>2021</v>
      </c>
      <c r="B98" s="60" t="s">
        <v>258</v>
      </c>
      <c r="C98" s="409">
        <v>44287</v>
      </c>
      <c r="D98" s="408">
        <v>41900</v>
      </c>
      <c r="E98" s="60" t="s">
        <v>1173</v>
      </c>
      <c r="F98" s="408">
        <v>3.387276</v>
      </c>
      <c r="G98" s="408">
        <v>44</v>
      </c>
      <c r="H98" s="408">
        <v>12</v>
      </c>
      <c r="I98" s="60" t="s">
        <v>1184</v>
      </c>
      <c r="J98" s="408">
        <v>2</v>
      </c>
      <c r="K98" s="411">
        <v>2.5606611743569374E-3</v>
      </c>
    </row>
    <row r="99" spans="1:11">
      <c r="A99" s="408">
        <v>2021</v>
      </c>
      <c r="B99" s="60" t="s">
        <v>262</v>
      </c>
      <c r="C99" s="409">
        <v>44287</v>
      </c>
      <c r="D99" s="408">
        <v>41970</v>
      </c>
      <c r="E99" s="60" t="s">
        <v>1173</v>
      </c>
      <c r="F99" s="408">
        <v>3.689292</v>
      </c>
      <c r="G99" s="408">
        <v>114</v>
      </c>
      <c r="H99" s="408">
        <v>11</v>
      </c>
      <c r="I99" s="60" t="s">
        <v>1177</v>
      </c>
      <c r="J99" s="408">
        <v>2</v>
      </c>
      <c r="K99" s="411">
        <v>2.7889744378626347E-3</v>
      </c>
    </row>
    <row r="100" spans="1:11">
      <c r="A100" s="408">
        <v>2021</v>
      </c>
      <c r="B100" s="60" t="s">
        <v>163</v>
      </c>
      <c r="C100" s="409">
        <v>44287</v>
      </c>
      <c r="D100" s="408">
        <v>41912</v>
      </c>
      <c r="E100" s="60" t="s">
        <v>1173</v>
      </c>
      <c r="F100" s="408">
        <v>32.727161000000002</v>
      </c>
      <c r="G100" s="408">
        <v>53</v>
      </c>
      <c r="H100" s="408">
        <v>2</v>
      </c>
      <c r="I100" s="60" t="s">
        <v>1176</v>
      </c>
      <c r="J100" s="408">
        <v>2</v>
      </c>
      <c r="K100" s="411">
        <v>2.4740578606724739E-2</v>
      </c>
    </row>
    <row r="101" spans="1:11">
      <c r="A101" s="408">
        <v>2021</v>
      </c>
      <c r="B101" s="60" t="s">
        <v>172</v>
      </c>
      <c r="C101" s="409">
        <v>44287</v>
      </c>
      <c r="D101" s="408">
        <v>41940</v>
      </c>
      <c r="E101" s="60" t="s">
        <v>1173</v>
      </c>
      <c r="F101" s="408">
        <v>17.462267000000001</v>
      </c>
      <c r="G101" s="408">
        <v>83</v>
      </c>
      <c r="H101" s="408">
        <v>10</v>
      </c>
      <c r="I101" s="60" t="s">
        <v>1183</v>
      </c>
      <c r="J101" s="408">
        <v>2</v>
      </c>
      <c r="K101" s="411">
        <v>1.3200857676565647E-2</v>
      </c>
    </row>
    <row r="102" spans="1:11">
      <c r="A102" s="408">
        <v>2021</v>
      </c>
      <c r="B102" s="60" t="s">
        <v>1187</v>
      </c>
      <c r="C102" s="409">
        <v>44287</v>
      </c>
      <c r="D102" s="408">
        <v>41982</v>
      </c>
      <c r="E102" s="60" t="s">
        <v>1173</v>
      </c>
      <c r="F102" s="408">
        <v>0.19226799999999999</v>
      </c>
      <c r="G102" s="408"/>
      <c r="H102" s="408"/>
      <c r="I102" s="60" t="s">
        <v>54</v>
      </c>
      <c r="J102" s="408">
        <v>2</v>
      </c>
      <c r="K102" s="411">
        <v>1.4534781803376973E-4</v>
      </c>
    </row>
    <row r="103" spans="1:11">
      <c r="A103" s="408">
        <v>2021</v>
      </c>
      <c r="B103" s="60" t="s">
        <v>251</v>
      </c>
      <c r="C103" s="409">
        <v>44287</v>
      </c>
      <c r="D103" s="408">
        <v>41941</v>
      </c>
      <c r="E103" s="60" t="s">
        <v>1173</v>
      </c>
      <c r="F103" s="408">
        <v>5.0462550000000004</v>
      </c>
      <c r="G103" s="408">
        <v>84</v>
      </c>
      <c r="H103" s="408">
        <v>9</v>
      </c>
      <c r="I103" s="60" t="s">
        <v>1179</v>
      </c>
      <c r="J103" s="408">
        <v>2</v>
      </c>
      <c r="K103" s="411">
        <v>3.8147906307131052E-3</v>
      </c>
    </row>
    <row r="104" spans="1:11">
      <c r="A104" s="408">
        <v>2021</v>
      </c>
      <c r="B104" s="60" t="s">
        <v>175</v>
      </c>
      <c r="C104" s="409">
        <v>44287</v>
      </c>
      <c r="D104" s="408">
        <v>41949</v>
      </c>
      <c r="E104" s="60" t="s">
        <v>1173</v>
      </c>
      <c r="F104" s="408">
        <v>5.8252290000000002</v>
      </c>
      <c r="G104" s="408">
        <v>92</v>
      </c>
      <c r="H104" s="408">
        <v>11</v>
      </c>
      <c r="I104" s="60" t="s">
        <v>1177</v>
      </c>
      <c r="J104" s="408">
        <v>2</v>
      </c>
      <c r="K104" s="411">
        <v>4.4036675244569778E-3</v>
      </c>
    </row>
    <row r="105" spans="1:11">
      <c r="A105" s="408">
        <v>2021</v>
      </c>
      <c r="B105" s="60" t="s">
        <v>255</v>
      </c>
      <c r="C105" s="409">
        <v>44287</v>
      </c>
      <c r="D105" s="408">
        <v>41858</v>
      </c>
      <c r="E105" s="60" t="s">
        <v>1173</v>
      </c>
      <c r="F105" s="408">
        <v>6.5898320000000004</v>
      </c>
      <c r="G105" s="408">
        <v>2</v>
      </c>
      <c r="H105" s="408">
        <v>11</v>
      </c>
      <c r="I105" s="60" t="s">
        <v>1177</v>
      </c>
      <c r="J105" s="408">
        <v>2</v>
      </c>
      <c r="K105" s="411">
        <v>4.9816803075373173E-3</v>
      </c>
    </row>
    <row r="106" spans="1:11">
      <c r="A106" s="408">
        <v>2021</v>
      </c>
      <c r="B106" s="60" t="s">
        <v>276</v>
      </c>
      <c r="C106" s="409">
        <v>44287</v>
      </c>
      <c r="D106" s="408">
        <v>41975</v>
      </c>
      <c r="E106" s="60" t="s">
        <v>1173</v>
      </c>
      <c r="F106" s="408">
        <v>14.742789999999999</v>
      </c>
      <c r="G106" s="408">
        <v>119</v>
      </c>
      <c r="H106" s="408">
        <v>11</v>
      </c>
      <c r="I106" s="60" t="s">
        <v>1177</v>
      </c>
      <c r="J106" s="408">
        <v>2</v>
      </c>
      <c r="K106" s="411">
        <v>1.1145028285682201E-2</v>
      </c>
    </row>
    <row r="107" spans="1:11">
      <c r="A107" s="408">
        <v>2021</v>
      </c>
      <c r="B107" s="60" t="s">
        <v>234</v>
      </c>
      <c r="C107" s="409">
        <v>44287</v>
      </c>
      <c r="D107" s="408">
        <v>41932</v>
      </c>
      <c r="E107" s="60" t="s">
        <v>1173</v>
      </c>
      <c r="F107" s="408">
        <v>0.30159200000000003</v>
      </c>
      <c r="G107" s="408">
        <v>75</v>
      </c>
      <c r="H107" s="408">
        <v>10</v>
      </c>
      <c r="I107" s="60" t="s">
        <v>1183</v>
      </c>
      <c r="J107" s="408">
        <v>2</v>
      </c>
      <c r="K107" s="411">
        <v>2.2799290309194475E-4</v>
      </c>
    </row>
    <row r="108" spans="1:11">
      <c r="A108" s="408">
        <v>2021</v>
      </c>
      <c r="B108" s="60" t="s">
        <v>164</v>
      </c>
      <c r="C108" s="409">
        <v>44287</v>
      </c>
      <c r="D108" s="408">
        <v>41906</v>
      </c>
      <c r="E108" s="60" t="s">
        <v>1173</v>
      </c>
      <c r="F108" s="408">
        <v>12.760636</v>
      </c>
      <c r="G108" s="408">
        <v>50</v>
      </c>
      <c r="H108" s="408">
        <v>5</v>
      </c>
      <c r="I108" s="60" t="s">
        <v>1174</v>
      </c>
      <c r="J108" s="408">
        <v>2</v>
      </c>
      <c r="K108" s="411">
        <v>9.6465898677706718E-3</v>
      </c>
    </row>
    <row r="109" spans="1:11">
      <c r="A109" s="408">
        <v>2021</v>
      </c>
      <c r="B109" s="60" t="s">
        <v>171</v>
      </c>
      <c r="C109" s="409">
        <v>44287</v>
      </c>
      <c r="D109" s="408">
        <v>41910</v>
      </c>
      <c r="E109" s="60" t="s">
        <v>1173</v>
      </c>
      <c r="F109" s="408">
        <v>9.7618340000000003</v>
      </c>
      <c r="G109" s="408">
        <v>43</v>
      </c>
      <c r="H109" s="408">
        <v>8</v>
      </c>
      <c r="I109" s="60" t="s">
        <v>1182</v>
      </c>
      <c r="J109" s="408">
        <v>2</v>
      </c>
      <c r="K109" s="411">
        <v>7.3796017095446587E-3</v>
      </c>
    </row>
    <row r="110" spans="1:11">
      <c r="A110" s="408">
        <v>2021</v>
      </c>
      <c r="B110" s="60" t="s">
        <v>263</v>
      </c>
      <c r="C110" s="409">
        <v>44287</v>
      </c>
      <c r="D110" s="408">
        <v>41951</v>
      </c>
      <c r="E110" s="60" t="s">
        <v>1173</v>
      </c>
      <c r="F110" s="408">
        <v>10.810927</v>
      </c>
      <c r="G110" s="408">
        <v>94</v>
      </c>
      <c r="H110" s="408">
        <v>10</v>
      </c>
      <c r="I110" s="60" t="s">
        <v>1183</v>
      </c>
      <c r="J110" s="408">
        <v>2</v>
      </c>
      <c r="K110" s="411">
        <v>8.1726787611842155E-3</v>
      </c>
    </row>
    <row r="111" spans="1:11">
      <c r="A111" s="408">
        <v>2021</v>
      </c>
      <c r="B111" s="60" t="s">
        <v>168</v>
      </c>
      <c r="C111" s="409">
        <v>44287</v>
      </c>
      <c r="D111" s="408">
        <v>41891</v>
      </c>
      <c r="E111" s="60" t="s">
        <v>1173</v>
      </c>
      <c r="F111" s="408">
        <v>14.035971</v>
      </c>
      <c r="G111" s="408">
        <v>70</v>
      </c>
      <c r="H111" s="408">
        <v>12</v>
      </c>
      <c r="I111" s="60" t="s">
        <v>1184</v>
      </c>
      <c r="J111" s="408">
        <v>2</v>
      </c>
      <c r="K111" s="411">
        <v>1.0610698722302914E-2</v>
      </c>
    </row>
    <row r="112" spans="1:11">
      <c r="A112" s="408">
        <v>2021</v>
      </c>
      <c r="B112" s="60" t="s">
        <v>182</v>
      </c>
      <c r="C112" s="409">
        <v>44287</v>
      </c>
      <c r="D112" s="408">
        <v>41879</v>
      </c>
      <c r="E112" s="60" t="s">
        <v>1173</v>
      </c>
      <c r="F112" s="408">
        <v>10.237011000000001</v>
      </c>
      <c r="G112" s="408">
        <v>22</v>
      </c>
      <c r="H112" s="408">
        <v>8</v>
      </c>
      <c r="I112" s="60" t="s">
        <v>1182</v>
      </c>
      <c r="J112" s="408">
        <v>2</v>
      </c>
      <c r="K112" s="411">
        <v>7.7388188801705837E-3</v>
      </c>
    </row>
    <row r="113" spans="1:11">
      <c r="A113" s="408">
        <v>2021</v>
      </c>
      <c r="B113" s="60" t="s">
        <v>244</v>
      </c>
      <c r="C113" s="409">
        <v>44287</v>
      </c>
      <c r="D113" s="408">
        <v>41914</v>
      </c>
      <c r="E113" s="60" t="s">
        <v>1173</v>
      </c>
      <c r="F113" s="408">
        <v>7.4138339999999996</v>
      </c>
      <c r="G113" s="408">
        <v>58</v>
      </c>
      <c r="H113" s="408">
        <v>9</v>
      </c>
      <c r="I113" s="60" t="s">
        <v>1179</v>
      </c>
      <c r="J113" s="408">
        <v>2</v>
      </c>
      <c r="K113" s="411">
        <v>5.604596808552742E-3</v>
      </c>
    </row>
    <row r="114" spans="1:11">
      <c r="A114" s="408">
        <v>2021</v>
      </c>
      <c r="B114" s="60" t="s">
        <v>272</v>
      </c>
      <c r="C114" s="409">
        <v>44287</v>
      </c>
      <c r="D114" s="408">
        <v>41872</v>
      </c>
      <c r="E114" s="60" t="s">
        <v>1173</v>
      </c>
      <c r="F114" s="408">
        <v>0.58975500000000003</v>
      </c>
      <c r="G114" s="408">
        <v>19</v>
      </c>
      <c r="H114" s="408">
        <v>1</v>
      </c>
      <c r="I114" s="60" t="s">
        <v>1181</v>
      </c>
      <c r="J114" s="408">
        <v>2</v>
      </c>
      <c r="K114" s="411">
        <v>4.4583395356312394E-4</v>
      </c>
    </row>
    <row r="115" spans="1:11">
      <c r="A115" s="408">
        <v>2021</v>
      </c>
      <c r="B115" s="60" t="s">
        <v>203</v>
      </c>
      <c r="C115" s="409">
        <v>44287</v>
      </c>
      <c r="D115" s="408">
        <v>41886</v>
      </c>
      <c r="E115" s="60" t="s">
        <v>1173</v>
      </c>
      <c r="F115" s="408">
        <v>23.163921999999999</v>
      </c>
      <c r="G115" s="408">
        <v>33</v>
      </c>
      <c r="H115" s="408">
        <v>4</v>
      </c>
      <c r="I115" s="60" t="s">
        <v>1185</v>
      </c>
      <c r="J115" s="408">
        <v>2</v>
      </c>
      <c r="K115" s="411">
        <v>1.751110702753067E-2</v>
      </c>
    </row>
    <row r="116" spans="1:11">
      <c r="A116" s="408">
        <v>2021</v>
      </c>
      <c r="B116" s="60" t="s">
        <v>218</v>
      </c>
      <c r="C116" s="409">
        <v>44287</v>
      </c>
      <c r="D116" s="408">
        <v>41898</v>
      </c>
      <c r="E116" s="60" t="s">
        <v>1173</v>
      </c>
      <c r="F116" s="408">
        <v>4.7224029999999999</v>
      </c>
      <c r="G116" s="408">
        <v>41</v>
      </c>
      <c r="H116" s="408">
        <v>1</v>
      </c>
      <c r="I116" s="60" t="s">
        <v>1181</v>
      </c>
      <c r="J116" s="408">
        <v>2</v>
      </c>
      <c r="K116" s="411">
        <v>3.5699699074029922E-3</v>
      </c>
    </row>
    <row r="117" spans="1:11">
      <c r="A117" s="408">
        <v>2021</v>
      </c>
      <c r="B117" s="60" t="s">
        <v>250</v>
      </c>
      <c r="C117" s="409">
        <v>44287</v>
      </c>
      <c r="D117" s="408">
        <v>41894</v>
      </c>
      <c r="E117" s="60" t="s">
        <v>1173</v>
      </c>
      <c r="F117" s="408">
        <v>3.8080669999999999</v>
      </c>
      <c r="G117" s="408">
        <v>79</v>
      </c>
      <c r="H117" s="408">
        <v>6</v>
      </c>
      <c r="I117" s="60" t="s">
        <v>1175</v>
      </c>
      <c r="J117" s="408">
        <v>2</v>
      </c>
      <c r="K117" s="411">
        <v>2.8787641786038876E-3</v>
      </c>
    </row>
    <row r="118" spans="1:11">
      <c r="A118" s="408">
        <v>2021</v>
      </c>
      <c r="B118" s="60" t="s">
        <v>240</v>
      </c>
      <c r="C118" s="409">
        <v>44287</v>
      </c>
      <c r="D118" s="408">
        <v>41881</v>
      </c>
      <c r="E118" s="60" t="s">
        <v>1173</v>
      </c>
      <c r="F118" s="408">
        <v>10.614808</v>
      </c>
      <c r="G118" s="408">
        <v>25</v>
      </c>
      <c r="H118" s="408">
        <v>1</v>
      </c>
      <c r="I118" s="60" t="s">
        <v>1181</v>
      </c>
      <c r="J118" s="408">
        <v>2</v>
      </c>
      <c r="K118" s="411">
        <v>8.0244196578860283E-3</v>
      </c>
    </row>
    <row r="119" spans="1:11">
      <c r="A119" s="408">
        <v>2021</v>
      </c>
      <c r="B119" s="60" t="s">
        <v>238</v>
      </c>
      <c r="C119" s="409">
        <v>44287</v>
      </c>
      <c r="D119" s="408">
        <v>41967</v>
      </c>
      <c r="E119" s="60" t="s">
        <v>1173</v>
      </c>
      <c r="F119" s="408">
        <v>14.958097</v>
      </c>
      <c r="G119" s="408">
        <v>110</v>
      </c>
      <c r="H119" s="408">
        <v>7</v>
      </c>
      <c r="I119" s="60" t="s">
        <v>1180</v>
      </c>
      <c r="J119" s="408">
        <v>2</v>
      </c>
      <c r="K119" s="411">
        <v>1.1307793669402599E-2</v>
      </c>
    </row>
    <row r="120" spans="1:11">
      <c r="A120" s="408">
        <v>2021</v>
      </c>
      <c r="B120" s="60" t="s">
        <v>248</v>
      </c>
      <c r="C120" s="409">
        <v>44287</v>
      </c>
      <c r="D120" s="408">
        <v>41959</v>
      </c>
      <c r="E120" s="60" t="s">
        <v>1173</v>
      </c>
      <c r="F120" s="408">
        <v>2.9166599999999998</v>
      </c>
      <c r="G120" s="408">
        <v>102</v>
      </c>
      <c r="H120" s="408">
        <v>7</v>
      </c>
      <c r="I120" s="60" t="s">
        <v>1180</v>
      </c>
      <c r="J120" s="408">
        <v>2</v>
      </c>
      <c r="K120" s="411">
        <v>2.2048919927328825E-3</v>
      </c>
    </row>
    <row r="121" spans="1:11">
      <c r="A121" s="408">
        <v>2021</v>
      </c>
      <c r="B121" s="60" t="s">
        <v>233</v>
      </c>
      <c r="C121" s="409">
        <v>44287</v>
      </c>
      <c r="D121" s="408">
        <v>41931</v>
      </c>
      <c r="E121" s="60" t="s">
        <v>1173</v>
      </c>
      <c r="F121" s="408">
        <v>13.505381</v>
      </c>
      <c r="G121" s="408">
        <v>74</v>
      </c>
      <c r="H121" s="408">
        <v>3</v>
      </c>
      <c r="I121" s="60" t="s">
        <v>1178</v>
      </c>
      <c r="J121" s="408">
        <v>2</v>
      </c>
      <c r="K121" s="411">
        <v>1.0209591127932072E-2</v>
      </c>
    </row>
    <row r="122" spans="1:11">
      <c r="A122" s="408">
        <v>2021</v>
      </c>
      <c r="B122" s="60" t="s">
        <v>189</v>
      </c>
      <c r="C122" s="409">
        <v>44287</v>
      </c>
      <c r="D122" s="408">
        <v>41972</v>
      </c>
      <c r="E122" s="60" t="s">
        <v>1173</v>
      </c>
      <c r="F122" s="408">
        <v>13.305982</v>
      </c>
      <c r="G122" s="408">
        <v>116</v>
      </c>
      <c r="H122" s="408">
        <v>2</v>
      </c>
      <c r="I122" s="60" t="s">
        <v>1176</v>
      </c>
      <c r="J122" s="408">
        <v>2</v>
      </c>
      <c r="K122" s="411">
        <v>1.0058852843940258E-2</v>
      </c>
    </row>
    <row r="123" spans="1:11">
      <c r="A123" s="408">
        <v>2021</v>
      </c>
      <c r="B123" s="60" t="s">
        <v>229</v>
      </c>
      <c r="C123" s="409">
        <v>44287</v>
      </c>
      <c r="D123" s="408">
        <v>41918</v>
      </c>
      <c r="E123" s="60" t="s">
        <v>1173</v>
      </c>
      <c r="F123" s="408">
        <v>2.0556869999999998</v>
      </c>
      <c r="G123" s="408">
        <v>62</v>
      </c>
      <c r="H123" s="408">
        <v>9</v>
      </c>
      <c r="I123" s="60" t="s">
        <v>1179</v>
      </c>
      <c r="J123" s="408">
        <v>2</v>
      </c>
      <c r="K123" s="411">
        <v>1.5540268504992127E-3</v>
      </c>
    </row>
    <row r="124" spans="1:11">
      <c r="A124" s="408">
        <v>2021</v>
      </c>
      <c r="B124" s="60" t="s">
        <v>208</v>
      </c>
      <c r="C124" s="409">
        <v>44287</v>
      </c>
      <c r="D124" s="408">
        <v>41860</v>
      </c>
      <c r="E124" s="60" t="s">
        <v>1173</v>
      </c>
      <c r="F124" s="408">
        <v>0.36632700000000001</v>
      </c>
      <c r="G124" s="408">
        <v>4</v>
      </c>
      <c r="H124" s="408">
        <v>11</v>
      </c>
      <c r="I124" s="60" t="s">
        <v>1177</v>
      </c>
      <c r="J124" s="408">
        <v>2</v>
      </c>
      <c r="K124" s="411">
        <v>2.7693028096109629E-4</v>
      </c>
    </row>
    <row r="125" spans="1:11">
      <c r="A125" s="408">
        <v>2021</v>
      </c>
      <c r="B125" s="60" t="s">
        <v>242</v>
      </c>
      <c r="C125" s="409">
        <v>44287</v>
      </c>
      <c r="D125" s="408">
        <v>41877</v>
      </c>
      <c r="E125" s="60" t="s">
        <v>1173</v>
      </c>
      <c r="F125" s="408">
        <v>3.7821E-2</v>
      </c>
      <c r="G125" s="408">
        <v>31</v>
      </c>
      <c r="H125" s="408">
        <v>1</v>
      </c>
      <c r="I125" s="60" t="s">
        <v>1181</v>
      </c>
      <c r="J125" s="408">
        <v>2</v>
      </c>
      <c r="K125" s="411">
        <v>2.859134110622108E-5</v>
      </c>
    </row>
    <row r="126" spans="1:11">
      <c r="A126" s="408">
        <v>2021</v>
      </c>
      <c r="B126" s="60" t="s">
        <v>221</v>
      </c>
      <c r="C126" s="409">
        <v>44287</v>
      </c>
      <c r="D126" s="408">
        <v>41961</v>
      </c>
      <c r="E126" s="60" t="s">
        <v>1173</v>
      </c>
      <c r="F126" s="408">
        <v>0.26985100000000001</v>
      </c>
      <c r="G126" s="408">
        <v>104</v>
      </c>
      <c r="H126" s="408">
        <v>1</v>
      </c>
      <c r="I126" s="60" t="s">
        <v>1181</v>
      </c>
      <c r="J126" s="408">
        <v>2</v>
      </c>
      <c r="K126" s="411">
        <v>2.0399782806634903E-4</v>
      </c>
    </row>
    <row r="127" spans="1:11">
      <c r="A127" s="408">
        <v>2021</v>
      </c>
      <c r="B127" s="60" t="s">
        <v>235</v>
      </c>
      <c r="C127" s="409">
        <v>44287</v>
      </c>
      <c r="D127" s="408">
        <v>41937</v>
      </c>
      <c r="E127" s="60" t="s">
        <v>1173</v>
      </c>
      <c r="F127" s="408">
        <v>1.4666E-2</v>
      </c>
      <c r="G127" s="408">
        <v>81</v>
      </c>
      <c r="H127" s="408">
        <v>1</v>
      </c>
      <c r="I127" s="60" t="s">
        <v>1181</v>
      </c>
      <c r="J127" s="408">
        <v>2</v>
      </c>
      <c r="K127" s="411">
        <v>1.1086977792729158E-5</v>
      </c>
    </row>
    <row r="128" spans="1:11">
      <c r="A128" s="408">
        <v>2021</v>
      </c>
      <c r="B128" s="60" t="s">
        <v>236</v>
      </c>
      <c r="C128" s="409">
        <v>44287</v>
      </c>
      <c r="D128" s="408">
        <v>41945</v>
      </c>
      <c r="E128" s="60" t="s">
        <v>1173</v>
      </c>
      <c r="F128" s="408">
        <v>0.10620599999999999</v>
      </c>
      <c r="G128" s="408">
        <v>89</v>
      </c>
      <c r="H128" s="408">
        <v>11</v>
      </c>
      <c r="I128" s="60" t="s">
        <v>1177</v>
      </c>
      <c r="J128" s="408">
        <v>2</v>
      </c>
      <c r="K128" s="411">
        <v>8.0287987657357007E-5</v>
      </c>
    </row>
    <row r="129" spans="1:11">
      <c r="A129" s="408">
        <v>2021</v>
      </c>
      <c r="B129" s="60" t="s">
        <v>232</v>
      </c>
      <c r="C129" s="409">
        <v>44287</v>
      </c>
      <c r="D129" s="408">
        <v>41925</v>
      </c>
      <c r="E129" s="60" t="s">
        <v>1173</v>
      </c>
      <c r="F129" s="408">
        <v>8.5406999999999997E-2</v>
      </c>
      <c r="G129" s="408">
        <v>71</v>
      </c>
      <c r="H129" s="408">
        <v>12</v>
      </c>
      <c r="I129" s="60" t="s">
        <v>1184</v>
      </c>
      <c r="J129" s="408">
        <v>2</v>
      </c>
      <c r="K129" s="411">
        <v>6.4564679632894695E-5</v>
      </c>
    </row>
    <row r="130" spans="1:11">
      <c r="A130" s="408">
        <v>2021</v>
      </c>
      <c r="B130" s="60" t="s">
        <v>213</v>
      </c>
      <c r="C130" s="409">
        <v>44287</v>
      </c>
      <c r="D130" s="408">
        <v>41890</v>
      </c>
      <c r="E130" s="60" t="s">
        <v>1173</v>
      </c>
      <c r="F130" s="408">
        <v>0.70437499999999997</v>
      </c>
      <c r="G130" s="408">
        <v>54</v>
      </c>
      <c r="H130" s="408">
        <v>7</v>
      </c>
      <c r="I130" s="60" t="s">
        <v>1180</v>
      </c>
      <c r="J130" s="408">
        <v>2</v>
      </c>
      <c r="K130" s="411">
        <v>5.324826342985034E-4</v>
      </c>
    </row>
    <row r="131" spans="1:11">
      <c r="A131" s="408">
        <v>2021</v>
      </c>
      <c r="B131" s="60" t="s">
        <v>220</v>
      </c>
      <c r="C131" s="409">
        <v>44287</v>
      </c>
      <c r="D131" s="408">
        <v>41947</v>
      </c>
      <c r="E131" s="60" t="s">
        <v>1173</v>
      </c>
      <c r="F131" s="408">
        <v>12.718524</v>
      </c>
      <c r="G131" s="408">
        <v>90</v>
      </c>
      <c r="H131" s="408">
        <v>7</v>
      </c>
      <c r="I131" s="60" t="s">
        <v>1180</v>
      </c>
      <c r="J131" s="408">
        <v>2</v>
      </c>
      <c r="K131" s="411">
        <v>9.6147553995251656E-3</v>
      </c>
    </row>
    <row r="132" spans="1:11">
      <c r="A132" s="408">
        <v>2021</v>
      </c>
      <c r="B132" s="60" t="s">
        <v>261</v>
      </c>
      <c r="C132" s="409">
        <v>44287</v>
      </c>
      <c r="D132" s="408">
        <v>41969</v>
      </c>
      <c r="E132" s="60" t="s">
        <v>1173</v>
      </c>
      <c r="F132" s="408">
        <v>0.13200899999999999</v>
      </c>
      <c r="G132" s="408">
        <v>112</v>
      </c>
      <c r="H132" s="408">
        <v>5</v>
      </c>
      <c r="I132" s="60" t="s">
        <v>1174</v>
      </c>
      <c r="J132" s="408">
        <v>2</v>
      </c>
      <c r="K132" s="411">
        <v>9.9794146080967039E-5</v>
      </c>
    </row>
    <row r="133" spans="1:11">
      <c r="A133" s="408">
        <v>2021</v>
      </c>
      <c r="B133" s="60" t="s">
        <v>249</v>
      </c>
      <c r="C133" s="409">
        <v>44287</v>
      </c>
      <c r="D133" s="408">
        <v>41887</v>
      </c>
      <c r="E133" s="60" t="s">
        <v>1173</v>
      </c>
      <c r="F133" s="408">
        <v>1.0240050000000001</v>
      </c>
      <c r="G133" s="408">
        <v>34</v>
      </c>
      <c r="H133" s="408">
        <v>7</v>
      </c>
      <c r="I133" s="60" t="s">
        <v>1180</v>
      </c>
      <c r="J133" s="408">
        <v>2</v>
      </c>
      <c r="K133" s="411">
        <v>7.7411159873008728E-4</v>
      </c>
    </row>
  </sheetData>
  <mergeCells count="1">
    <mergeCell ref="H1:I1"/>
  </mergeCells>
  <hyperlinks>
    <hyperlink ref="H1:I1" location="Index!A1" display="Regresar al Índice" xr:uid="{BADB5DE1-934F-4204-ABA3-F7420503744C}"/>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BE303-0BB7-45EC-BE6C-9D26E48B7C5A}">
  <sheetPr codeName="Hoja52"/>
  <dimension ref="A1:K133"/>
  <sheetViews>
    <sheetView workbookViewId="0">
      <selection activeCell="O28" sqref="O28"/>
    </sheetView>
  </sheetViews>
  <sheetFormatPr baseColWidth="10" defaultRowHeight="12"/>
  <cols>
    <col min="1" max="16384" width="11.42578125" style="60"/>
  </cols>
  <sheetData>
    <row r="1" spans="1:11" ht="15">
      <c r="A1" t="s">
        <v>1797</v>
      </c>
      <c r="H1" s="686" t="s">
        <v>38</v>
      </c>
      <c r="I1" s="686"/>
    </row>
    <row r="2" spans="1:11">
      <c r="A2" s="296" t="s">
        <v>1643</v>
      </c>
    </row>
    <row r="6" spans="1:11">
      <c r="A6" s="60" t="s">
        <v>980</v>
      </c>
      <c r="B6" s="60" t="s">
        <v>787</v>
      </c>
      <c r="C6" s="60" t="s">
        <v>981</v>
      </c>
      <c r="D6" s="60" t="s">
        <v>1169</v>
      </c>
      <c r="E6" s="60" t="s">
        <v>618</v>
      </c>
      <c r="F6" s="60" t="s">
        <v>1166</v>
      </c>
      <c r="G6" s="60" t="s">
        <v>1640</v>
      </c>
      <c r="H6" s="60" t="s">
        <v>1641</v>
      </c>
      <c r="I6" s="60" t="s">
        <v>1170</v>
      </c>
      <c r="J6" s="60" t="s">
        <v>1171</v>
      </c>
      <c r="K6" s="407" t="s">
        <v>1642</v>
      </c>
    </row>
    <row r="7" spans="1:11">
      <c r="A7" s="408">
        <v>2021</v>
      </c>
      <c r="B7" s="60" t="s">
        <v>225</v>
      </c>
      <c r="C7" s="409">
        <v>44287</v>
      </c>
      <c r="D7" s="408">
        <v>41938</v>
      </c>
      <c r="E7" s="60" t="s">
        <v>1173</v>
      </c>
      <c r="F7" s="408">
        <v>3.2578999999999997E-2</v>
      </c>
      <c r="G7" s="408">
        <v>56</v>
      </c>
      <c r="H7" s="408">
        <v>5</v>
      </c>
      <c r="I7" s="60" t="s">
        <v>1174</v>
      </c>
      <c r="J7" s="408">
        <v>2</v>
      </c>
      <c r="K7" s="410">
        <v>-0.99815225601196289</v>
      </c>
    </row>
    <row r="8" spans="1:11">
      <c r="A8" s="408">
        <v>2021</v>
      </c>
      <c r="B8" s="60" t="s">
        <v>201</v>
      </c>
      <c r="C8" s="409">
        <v>44287</v>
      </c>
      <c r="D8" s="408">
        <v>41960</v>
      </c>
      <c r="E8" s="60" t="s">
        <v>1173</v>
      </c>
      <c r="F8" s="408">
        <v>6.8737000000000006E-2</v>
      </c>
      <c r="G8" s="408">
        <v>103</v>
      </c>
      <c r="H8" s="408">
        <v>6</v>
      </c>
      <c r="I8" s="60" t="s">
        <v>1175</v>
      </c>
      <c r="J8" s="408">
        <v>2</v>
      </c>
      <c r="K8" s="410">
        <v>-0.95833379030227661</v>
      </c>
    </row>
    <row r="9" spans="1:11">
      <c r="A9" s="408">
        <v>2021</v>
      </c>
      <c r="B9" s="60" t="s">
        <v>247</v>
      </c>
      <c r="C9" s="409">
        <v>44287</v>
      </c>
      <c r="D9" s="408">
        <v>41905</v>
      </c>
      <c r="E9" s="60" t="s">
        <v>1173</v>
      </c>
      <c r="F9" s="408">
        <v>1.136673</v>
      </c>
      <c r="G9" s="408">
        <v>49</v>
      </c>
      <c r="H9" s="408">
        <v>6</v>
      </c>
      <c r="I9" s="60" t="s">
        <v>1175</v>
      </c>
      <c r="J9" s="408">
        <v>2</v>
      </c>
      <c r="K9" s="410">
        <v>-0.88403749465942383</v>
      </c>
    </row>
    <row r="10" spans="1:11">
      <c r="A10" s="408">
        <v>2021</v>
      </c>
      <c r="B10" s="60" t="s">
        <v>243</v>
      </c>
      <c r="C10" s="409">
        <v>44287</v>
      </c>
      <c r="D10" s="408">
        <v>41926</v>
      </c>
      <c r="E10" s="60" t="s">
        <v>1173</v>
      </c>
      <c r="F10" s="408">
        <v>0.11053200000000001</v>
      </c>
      <c r="G10" s="408">
        <v>72</v>
      </c>
      <c r="H10" s="408">
        <v>2</v>
      </c>
      <c r="I10" s="60" t="s">
        <v>1176</v>
      </c>
      <c r="J10" s="408">
        <v>2</v>
      </c>
      <c r="K10" s="410">
        <v>-0.51148450374603271</v>
      </c>
    </row>
    <row r="11" spans="1:11">
      <c r="A11" s="408">
        <v>2021</v>
      </c>
      <c r="B11" s="60" t="s">
        <v>170</v>
      </c>
      <c r="C11" s="409">
        <v>44287</v>
      </c>
      <c r="D11" s="408">
        <v>41965</v>
      </c>
      <c r="E11" s="60" t="s">
        <v>1173</v>
      </c>
      <c r="F11" s="408">
        <v>5.4571350000000001</v>
      </c>
      <c r="G11" s="408">
        <v>108</v>
      </c>
      <c r="H11" s="408">
        <v>6</v>
      </c>
      <c r="I11" s="60" t="s">
        <v>1175</v>
      </c>
      <c r="J11" s="408">
        <v>2</v>
      </c>
      <c r="K11" s="410">
        <v>-0.25840058922767639</v>
      </c>
    </row>
    <row r="12" spans="1:11">
      <c r="A12" s="408">
        <v>2021</v>
      </c>
      <c r="B12" s="60" t="s">
        <v>245</v>
      </c>
      <c r="C12" s="409">
        <v>44287</v>
      </c>
      <c r="D12" s="408">
        <v>41944</v>
      </c>
      <c r="E12" s="60" t="s">
        <v>1173</v>
      </c>
      <c r="F12" s="408">
        <v>2.6452230000000001</v>
      </c>
      <c r="G12" s="408">
        <v>87</v>
      </c>
      <c r="H12" s="408">
        <v>6</v>
      </c>
      <c r="I12" s="60" t="s">
        <v>1175</v>
      </c>
      <c r="J12" s="408">
        <v>2</v>
      </c>
      <c r="K12" s="410">
        <v>-0.20423814654350281</v>
      </c>
    </row>
    <row r="13" spans="1:11">
      <c r="A13" s="408">
        <v>2021</v>
      </c>
      <c r="B13" s="60" t="s">
        <v>209</v>
      </c>
      <c r="C13" s="409">
        <v>44287</v>
      </c>
      <c r="D13" s="408">
        <v>41921</v>
      </c>
      <c r="E13" s="60" t="s">
        <v>1173</v>
      </c>
      <c r="F13" s="408">
        <v>4.0465520000000001</v>
      </c>
      <c r="G13" s="408">
        <v>65</v>
      </c>
      <c r="H13" s="408">
        <v>6</v>
      </c>
      <c r="I13" s="60" t="s">
        <v>1175</v>
      </c>
      <c r="J13" s="408">
        <v>2</v>
      </c>
      <c r="K13" s="410">
        <v>-0.17621085047721863</v>
      </c>
    </row>
    <row r="14" spans="1:11">
      <c r="A14" s="408">
        <v>2021</v>
      </c>
      <c r="B14" s="60" t="s">
        <v>266</v>
      </c>
      <c r="C14" s="409">
        <v>44287</v>
      </c>
      <c r="D14" s="408">
        <v>41964</v>
      </c>
      <c r="E14" s="60" t="s">
        <v>1173</v>
      </c>
      <c r="F14" s="408">
        <v>0.13076399999999999</v>
      </c>
      <c r="G14" s="408">
        <v>107</v>
      </c>
      <c r="H14" s="408">
        <v>5</v>
      </c>
      <c r="I14" s="60" t="s">
        <v>1174</v>
      </c>
      <c r="J14" s="408">
        <v>2</v>
      </c>
      <c r="K14" s="410">
        <v>-9.6696645021438599E-2</v>
      </c>
    </row>
    <row r="15" spans="1:11">
      <c r="A15" s="408">
        <v>2021</v>
      </c>
      <c r="B15" s="60" t="s">
        <v>192</v>
      </c>
      <c r="C15" s="409">
        <v>44287</v>
      </c>
      <c r="D15" s="408">
        <v>41934</v>
      </c>
      <c r="E15" s="60" t="s">
        <v>1173</v>
      </c>
      <c r="F15" s="408">
        <v>6.2130859999999997</v>
      </c>
      <c r="G15" s="408">
        <v>77</v>
      </c>
      <c r="H15" s="408">
        <v>11</v>
      </c>
      <c r="I15" s="60" t="s">
        <v>1177</v>
      </c>
      <c r="J15" s="408">
        <v>2</v>
      </c>
      <c r="K15" s="410">
        <v>-8.926728367805481E-2</v>
      </c>
    </row>
    <row r="16" spans="1:11">
      <c r="A16" s="408">
        <v>2021</v>
      </c>
      <c r="B16" s="60" t="s">
        <v>227</v>
      </c>
      <c r="C16" s="409">
        <v>44287</v>
      </c>
      <c r="D16" s="408">
        <v>41916</v>
      </c>
      <c r="E16" s="60" t="s">
        <v>1173</v>
      </c>
      <c r="F16" s="408">
        <v>1.7594460000000001</v>
      </c>
      <c r="G16" s="408">
        <v>60</v>
      </c>
      <c r="H16" s="408">
        <v>3</v>
      </c>
      <c r="I16" s="60" t="s">
        <v>1178</v>
      </c>
      <c r="J16" s="408">
        <v>2</v>
      </c>
      <c r="K16" s="410">
        <v>-6.6816799342632294E-2</v>
      </c>
    </row>
    <row r="17" spans="1:11">
      <c r="A17" s="408">
        <v>2021</v>
      </c>
      <c r="B17" s="60" t="s">
        <v>231</v>
      </c>
      <c r="C17" s="409">
        <v>44287</v>
      </c>
      <c r="D17" s="408">
        <v>41924</v>
      </c>
      <c r="E17" s="60" t="s">
        <v>1173</v>
      </c>
      <c r="F17" s="408">
        <v>2.4612759999999998</v>
      </c>
      <c r="G17" s="408">
        <v>69</v>
      </c>
      <c r="H17" s="408">
        <v>5</v>
      </c>
      <c r="I17" s="60" t="s">
        <v>1174</v>
      </c>
      <c r="J17" s="408">
        <v>2</v>
      </c>
      <c r="K17" s="410">
        <v>-4.8719722777605057E-2</v>
      </c>
    </row>
    <row r="18" spans="1:11">
      <c r="A18" s="408">
        <v>2021</v>
      </c>
      <c r="B18" s="60" t="s">
        <v>223</v>
      </c>
      <c r="C18" s="409">
        <v>44287</v>
      </c>
      <c r="D18" s="408">
        <v>41866</v>
      </c>
      <c r="E18" s="60" t="s">
        <v>1173</v>
      </c>
      <c r="F18" s="408">
        <v>2.5191479999999999</v>
      </c>
      <c r="G18" s="408">
        <v>12</v>
      </c>
      <c r="H18" s="408">
        <v>9</v>
      </c>
      <c r="I18" s="60" t="s">
        <v>1179</v>
      </c>
      <c r="J18" s="408">
        <v>2</v>
      </c>
      <c r="K18" s="410">
        <v>-3.1946577131748199E-2</v>
      </c>
    </row>
    <row r="19" spans="1:11">
      <c r="A19" s="408">
        <v>2021</v>
      </c>
      <c r="B19" s="60" t="s">
        <v>254</v>
      </c>
      <c r="C19" s="409">
        <v>44287</v>
      </c>
      <c r="D19" s="408">
        <v>41974</v>
      </c>
      <c r="E19" s="60" t="s">
        <v>1173</v>
      </c>
      <c r="F19" s="408">
        <v>6.6477940000000002</v>
      </c>
      <c r="G19" s="408">
        <v>118</v>
      </c>
      <c r="H19" s="408">
        <v>3</v>
      </c>
      <c r="I19" s="60" t="s">
        <v>1178</v>
      </c>
      <c r="J19" s="408">
        <v>2</v>
      </c>
      <c r="K19" s="410">
        <v>-2.968938834965229E-2</v>
      </c>
    </row>
    <row r="20" spans="1:11">
      <c r="A20" s="408">
        <v>2021</v>
      </c>
      <c r="B20" s="60" t="s">
        <v>186</v>
      </c>
      <c r="C20" s="409">
        <v>44287</v>
      </c>
      <c r="D20" s="408">
        <v>41857</v>
      </c>
      <c r="E20" s="60" t="s">
        <v>1173</v>
      </c>
      <c r="F20" s="408">
        <v>2.9047049999999999</v>
      </c>
      <c r="G20" s="408">
        <v>1</v>
      </c>
      <c r="H20" s="408">
        <v>3</v>
      </c>
      <c r="I20" s="60" t="s">
        <v>1178</v>
      </c>
      <c r="J20" s="408">
        <v>2</v>
      </c>
      <c r="K20" s="410">
        <v>-7.1699521504342556E-3</v>
      </c>
    </row>
    <row r="21" spans="1:11">
      <c r="A21" s="408">
        <v>2021</v>
      </c>
      <c r="B21" s="60" t="s">
        <v>267</v>
      </c>
      <c r="C21" s="409">
        <v>44287</v>
      </c>
      <c r="D21" s="408">
        <v>41869</v>
      </c>
      <c r="E21" s="60" t="s">
        <v>1173</v>
      </c>
      <c r="F21" s="408">
        <v>17.604873000000001</v>
      </c>
      <c r="G21" s="408">
        <v>15</v>
      </c>
      <c r="H21" s="408">
        <v>7</v>
      </c>
      <c r="I21" s="60" t="s">
        <v>1180</v>
      </c>
      <c r="J21" s="408">
        <v>2</v>
      </c>
      <c r="K21" s="410">
        <v>-2.8701461851596832E-3</v>
      </c>
    </row>
    <row r="22" spans="1:11">
      <c r="A22" s="408">
        <v>2021</v>
      </c>
      <c r="B22" s="60" t="s">
        <v>219</v>
      </c>
      <c r="C22" s="409">
        <v>44287</v>
      </c>
      <c r="D22" s="408">
        <v>41933</v>
      </c>
      <c r="E22" s="60" t="s">
        <v>1173</v>
      </c>
      <c r="F22" s="408">
        <v>0.92869900000000005</v>
      </c>
      <c r="G22" s="408">
        <v>76</v>
      </c>
      <c r="H22" s="408">
        <v>1</v>
      </c>
      <c r="I22" s="60" t="s">
        <v>1181</v>
      </c>
      <c r="J22" s="408">
        <v>2</v>
      </c>
      <c r="K22" s="410">
        <v>1.0626443661749363E-2</v>
      </c>
    </row>
    <row r="23" spans="1:11">
      <c r="A23" s="408">
        <v>2021</v>
      </c>
      <c r="B23" s="60" t="s">
        <v>200</v>
      </c>
      <c r="C23" s="409">
        <v>44287</v>
      </c>
      <c r="D23" s="408">
        <v>41946</v>
      </c>
      <c r="E23" s="60" t="s">
        <v>1173</v>
      </c>
      <c r="F23" s="408">
        <v>8.1215410000000006</v>
      </c>
      <c r="G23" s="408">
        <v>88</v>
      </c>
      <c r="H23" s="408">
        <v>7</v>
      </c>
      <c r="I23" s="60" t="s">
        <v>1180</v>
      </c>
      <c r="J23" s="408">
        <v>2</v>
      </c>
      <c r="K23" s="411">
        <v>2.2066147997975349E-2</v>
      </c>
    </row>
    <row r="24" spans="1:11">
      <c r="A24" s="408">
        <v>2021</v>
      </c>
      <c r="B24" s="60" t="s">
        <v>274</v>
      </c>
      <c r="C24" s="409">
        <v>44287</v>
      </c>
      <c r="D24" s="408">
        <v>41957</v>
      </c>
      <c r="E24" s="60" t="s">
        <v>1173</v>
      </c>
      <c r="F24" s="408">
        <v>4.3587369999999996</v>
      </c>
      <c r="G24" s="408">
        <v>100</v>
      </c>
      <c r="H24" s="408">
        <v>8</v>
      </c>
      <c r="I24" s="60" t="s">
        <v>1182</v>
      </c>
      <c r="J24" s="408">
        <v>2</v>
      </c>
      <c r="K24" s="411">
        <v>7.7000416815280914E-2</v>
      </c>
    </row>
    <row r="25" spans="1:11">
      <c r="A25" s="408">
        <v>2021</v>
      </c>
      <c r="B25" s="60" t="s">
        <v>275</v>
      </c>
      <c r="C25" s="409">
        <v>44287</v>
      </c>
      <c r="D25" s="408">
        <v>41927</v>
      </c>
      <c r="E25" s="60" t="s">
        <v>1173</v>
      </c>
      <c r="F25" s="408">
        <v>3.699935</v>
      </c>
      <c r="G25" s="408">
        <v>113</v>
      </c>
      <c r="H25" s="408">
        <v>6</v>
      </c>
      <c r="I25" s="60" t="s">
        <v>1175</v>
      </c>
      <c r="J25" s="408">
        <v>2</v>
      </c>
      <c r="K25" s="411">
        <v>8.2286834716796875E-2</v>
      </c>
    </row>
    <row r="26" spans="1:11">
      <c r="A26" s="408">
        <v>2021</v>
      </c>
      <c r="B26" s="60" t="s">
        <v>252</v>
      </c>
      <c r="C26" s="409">
        <v>44287</v>
      </c>
      <c r="D26" s="408">
        <v>41915</v>
      </c>
      <c r="E26" s="60" t="s">
        <v>1173</v>
      </c>
      <c r="F26" s="408">
        <v>1.568567</v>
      </c>
      <c r="G26" s="408">
        <v>59</v>
      </c>
      <c r="H26" s="408">
        <v>5</v>
      </c>
      <c r="I26" s="60" t="s">
        <v>1174</v>
      </c>
      <c r="J26" s="408">
        <v>2</v>
      </c>
      <c r="K26" s="411">
        <v>9.0969093143939972E-2</v>
      </c>
    </row>
    <row r="27" spans="1:11">
      <c r="A27" s="408">
        <v>2021</v>
      </c>
      <c r="B27" s="60" t="s">
        <v>253</v>
      </c>
      <c r="C27" s="409">
        <v>44287</v>
      </c>
      <c r="D27" s="408">
        <v>41930</v>
      </c>
      <c r="E27" s="60" t="s">
        <v>1173</v>
      </c>
      <c r="F27" s="408">
        <v>1.107653</v>
      </c>
      <c r="G27" s="408">
        <v>7</v>
      </c>
      <c r="H27" s="408">
        <v>10</v>
      </c>
      <c r="I27" s="60" t="s">
        <v>1183</v>
      </c>
      <c r="J27" s="408">
        <v>2</v>
      </c>
      <c r="K27" s="411">
        <v>0.11748688668012619</v>
      </c>
    </row>
    <row r="28" spans="1:11">
      <c r="A28" s="408">
        <v>2021</v>
      </c>
      <c r="B28" s="60" t="s">
        <v>178</v>
      </c>
      <c r="C28" s="409">
        <v>44287</v>
      </c>
      <c r="D28" s="408">
        <v>41907</v>
      </c>
      <c r="E28" s="60" t="s">
        <v>1173</v>
      </c>
      <c r="F28" s="408">
        <v>0.82396800000000003</v>
      </c>
      <c r="G28" s="408">
        <v>51</v>
      </c>
      <c r="H28" s="408">
        <v>12</v>
      </c>
      <c r="I28" s="60" t="s">
        <v>1184</v>
      </c>
      <c r="J28" s="408">
        <v>2</v>
      </c>
      <c r="K28" s="411">
        <v>0.11817871034145355</v>
      </c>
    </row>
    <row r="29" spans="1:11">
      <c r="A29" s="408">
        <v>2021</v>
      </c>
      <c r="B29" s="60" t="s">
        <v>190</v>
      </c>
      <c r="C29" s="409">
        <v>44287</v>
      </c>
      <c r="D29" s="408">
        <v>41948</v>
      </c>
      <c r="E29" s="60" t="s">
        <v>1173</v>
      </c>
      <c r="F29" s="408">
        <v>16.764842000000002</v>
      </c>
      <c r="G29" s="408">
        <v>91</v>
      </c>
      <c r="H29" s="408">
        <v>2</v>
      </c>
      <c r="I29" s="60" t="s">
        <v>1176</v>
      </c>
      <c r="J29" s="408">
        <v>2</v>
      </c>
      <c r="K29" s="411">
        <v>0.13117189705371857</v>
      </c>
    </row>
    <row r="30" spans="1:11">
      <c r="A30" s="408">
        <v>2021</v>
      </c>
      <c r="B30" s="60" t="s">
        <v>176</v>
      </c>
      <c r="C30" s="409">
        <v>44287</v>
      </c>
      <c r="D30" s="408">
        <v>41939</v>
      </c>
      <c r="E30" s="60" t="s">
        <v>1173</v>
      </c>
      <c r="F30" s="408">
        <v>6.2683160000000004</v>
      </c>
      <c r="G30" s="408">
        <v>82</v>
      </c>
      <c r="H30" s="408">
        <v>11</v>
      </c>
      <c r="I30" s="60" t="s">
        <v>1177</v>
      </c>
      <c r="J30" s="408">
        <v>2</v>
      </c>
      <c r="K30" s="411">
        <v>0.14283578097820282</v>
      </c>
    </row>
    <row r="31" spans="1:11">
      <c r="A31" s="408">
        <v>2021</v>
      </c>
      <c r="B31" s="60" t="s">
        <v>158</v>
      </c>
      <c r="C31" s="409">
        <v>44287</v>
      </c>
      <c r="D31" s="408">
        <v>41980</v>
      </c>
      <c r="E31" s="60" t="s">
        <v>1173</v>
      </c>
      <c r="F31" s="408">
        <v>17.313708999999999</v>
      </c>
      <c r="G31" s="408">
        <v>23</v>
      </c>
      <c r="H31" s="408">
        <v>6</v>
      </c>
      <c r="I31" s="60" t="s">
        <v>1175</v>
      </c>
      <c r="J31" s="408">
        <v>2</v>
      </c>
      <c r="K31" s="411">
        <v>0.16625487804412842</v>
      </c>
    </row>
    <row r="32" spans="1:11">
      <c r="A32" s="408">
        <v>2021</v>
      </c>
      <c r="B32" s="60" t="s">
        <v>161</v>
      </c>
      <c r="C32" s="409">
        <v>44287</v>
      </c>
      <c r="D32" s="408">
        <v>41977</v>
      </c>
      <c r="E32" s="60" t="s">
        <v>1173</v>
      </c>
      <c r="F32" s="408">
        <v>3.9541870000000001</v>
      </c>
      <c r="G32" s="408">
        <v>121</v>
      </c>
      <c r="H32" s="408">
        <v>6</v>
      </c>
      <c r="I32" s="60" t="s">
        <v>1175</v>
      </c>
      <c r="J32" s="408">
        <v>2</v>
      </c>
      <c r="K32" s="411">
        <v>0.16750997304916382</v>
      </c>
    </row>
    <row r="33" spans="1:11">
      <c r="A33" s="408">
        <v>2021</v>
      </c>
      <c r="B33" s="60" t="s">
        <v>179</v>
      </c>
      <c r="C33" s="409">
        <v>44287</v>
      </c>
      <c r="D33" s="408">
        <v>41902</v>
      </c>
      <c r="E33" s="60" t="s">
        <v>1173</v>
      </c>
      <c r="F33" s="408">
        <v>7.750381</v>
      </c>
      <c r="G33" s="408">
        <v>46</v>
      </c>
      <c r="H33" s="408">
        <v>3</v>
      </c>
      <c r="I33" s="60" t="s">
        <v>1178</v>
      </c>
      <c r="J33" s="408">
        <v>2</v>
      </c>
      <c r="K33" s="411">
        <v>0.17140199244022369</v>
      </c>
    </row>
    <row r="34" spans="1:11">
      <c r="A34" s="408">
        <v>2021</v>
      </c>
      <c r="B34" s="60" t="s">
        <v>204</v>
      </c>
      <c r="C34" s="409">
        <v>44287</v>
      </c>
      <c r="D34" s="408">
        <v>41908</v>
      </c>
      <c r="E34" s="60" t="s">
        <v>1173</v>
      </c>
      <c r="F34" s="408">
        <v>2.4814919999999998</v>
      </c>
      <c r="G34" s="408">
        <v>52</v>
      </c>
      <c r="H34" s="408">
        <v>7</v>
      </c>
      <c r="I34" s="60" t="s">
        <v>1180</v>
      </c>
      <c r="J34" s="408">
        <v>2</v>
      </c>
      <c r="K34" s="411">
        <v>0.17389947175979614</v>
      </c>
    </row>
    <row r="35" spans="1:11">
      <c r="A35" s="408">
        <v>2021</v>
      </c>
      <c r="B35" s="60" t="s">
        <v>165</v>
      </c>
      <c r="C35" s="409">
        <v>44287</v>
      </c>
      <c r="D35" s="408">
        <v>41942</v>
      </c>
      <c r="E35" s="60" t="s">
        <v>1173</v>
      </c>
      <c r="F35" s="408">
        <v>17.186049000000001</v>
      </c>
      <c r="G35" s="408">
        <v>85</v>
      </c>
      <c r="H35" s="408">
        <v>6</v>
      </c>
      <c r="I35" s="60" t="s">
        <v>1175</v>
      </c>
      <c r="J35" s="408">
        <v>2</v>
      </c>
      <c r="K35" s="411">
        <v>0.17428375780582428</v>
      </c>
    </row>
    <row r="36" spans="1:11">
      <c r="A36" s="408">
        <v>2021</v>
      </c>
      <c r="B36" s="60" t="s">
        <v>265</v>
      </c>
      <c r="C36" s="409">
        <v>44287</v>
      </c>
      <c r="D36" s="408">
        <v>41868</v>
      </c>
      <c r="E36" s="60" t="s">
        <v>1173</v>
      </c>
      <c r="F36" s="408">
        <v>2.4247299999999998</v>
      </c>
      <c r="G36" s="408">
        <v>14</v>
      </c>
      <c r="H36" s="408">
        <v>11</v>
      </c>
      <c r="I36" s="60" t="s">
        <v>1177</v>
      </c>
      <c r="J36" s="408">
        <v>2</v>
      </c>
      <c r="K36" s="411">
        <v>0.17492882907390594</v>
      </c>
    </row>
    <row r="37" spans="1:11">
      <c r="A37" s="408">
        <v>2021</v>
      </c>
      <c r="B37" s="60" t="s">
        <v>177</v>
      </c>
      <c r="C37" s="409">
        <v>44287</v>
      </c>
      <c r="D37" s="408">
        <v>41880</v>
      </c>
      <c r="E37" s="60" t="s">
        <v>1173</v>
      </c>
      <c r="F37" s="408">
        <v>2.3629950000000002</v>
      </c>
      <c r="G37" s="408">
        <v>24</v>
      </c>
      <c r="H37" s="408">
        <v>11</v>
      </c>
      <c r="I37" s="60" t="s">
        <v>1177</v>
      </c>
      <c r="J37" s="408">
        <v>2</v>
      </c>
      <c r="K37" s="411">
        <v>0.17502254247665405</v>
      </c>
    </row>
    <row r="38" spans="1:11">
      <c r="A38" s="408">
        <v>2021</v>
      </c>
      <c r="B38" s="60" t="s">
        <v>268</v>
      </c>
      <c r="C38" s="409">
        <v>44287</v>
      </c>
      <c r="D38" s="408">
        <v>41956</v>
      </c>
      <c r="E38" s="60" t="s">
        <v>1173</v>
      </c>
      <c r="F38" s="408">
        <v>1.0199469999999999</v>
      </c>
      <c r="G38" s="408">
        <v>99</v>
      </c>
      <c r="H38" s="408">
        <v>6</v>
      </c>
      <c r="I38" s="60" t="s">
        <v>1175</v>
      </c>
      <c r="J38" s="408">
        <v>2</v>
      </c>
      <c r="K38" s="411">
        <v>0.18265831470489502</v>
      </c>
    </row>
    <row r="39" spans="1:11">
      <c r="A39" s="408">
        <v>2021</v>
      </c>
      <c r="B39" s="60" t="s">
        <v>241</v>
      </c>
      <c r="C39" s="409">
        <v>44287</v>
      </c>
      <c r="D39" s="408">
        <v>41884</v>
      </c>
      <c r="E39" s="60" t="s">
        <v>1173</v>
      </c>
      <c r="F39" s="408">
        <v>1.1095189999999999</v>
      </c>
      <c r="G39" s="408">
        <v>28</v>
      </c>
      <c r="H39" s="408">
        <v>7</v>
      </c>
      <c r="I39" s="60" t="s">
        <v>1180</v>
      </c>
      <c r="J39" s="408">
        <v>2</v>
      </c>
      <c r="K39" s="411">
        <v>0.18357656896114349</v>
      </c>
    </row>
    <row r="40" spans="1:11">
      <c r="A40" s="408">
        <v>2021</v>
      </c>
      <c r="B40" s="60" t="s">
        <v>264</v>
      </c>
      <c r="C40" s="409">
        <v>44287</v>
      </c>
      <c r="D40" s="408">
        <v>41904</v>
      </c>
      <c r="E40" s="60" t="s">
        <v>1173</v>
      </c>
      <c r="F40" s="408">
        <v>4.9392810000000003</v>
      </c>
      <c r="G40" s="408">
        <v>48</v>
      </c>
      <c r="H40" s="408">
        <v>3</v>
      </c>
      <c r="I40" s="60" t="s">
        <v>1178</v>
      </c>
      <c r="J40" s="408">
        <v>2</v>
      </c>
      <c r="K40" s="411">
        <v>0.18443554639816284</v>
      </c>
    </row>
    <row r="41" spans="1:11">
      <c r="A41" s="408">
        <v>2021</v>
      </c>
      <c r="B41" s="60" t="s">
        <v>196</v>
      </c>
      <c r="C41" s="409">
        <v>44287</v>
      </c>
      <c r="D41" s="408">
        <v>41966</v>
      </c>
      <c r="E41" s="60" t="s">
        <v>1173</v>
      </c>
      <c r="F41" s="408">
        <v>3.0505740000000001</v>
      </c>
      <c r="G41" s="408">
        <v>109</v>
      </c>
      <c r="H41" s="408">
        <v>2</v>
      </c>
      <c r="I41" s="60" t="s">
        <v>1176</v>
      </c>
      <c r="J41" s="408">
        <v>2</v>
      </c>
      <c r="K41" s="411">
        <v>0.18687878549098969</v>
      </c>
    </row>
    <row r="42" spans="1:11">
      <c r="A42" s="408">
        <v>2021</v>
      </c>
      <c r="B42" s="60" t="s">
        <v>180</v>
      </c>
      <c r="C42" s="409">
        <v>44287</v>
      </c>
      <c r="D42" s="408">
        <v>41876</v>
      </c>
      <c r="E42" s="60" t="s">
        <v>1173</v>
      </c>
      <c r="F42" s="408">
        <v>8.4350210000000008</v>
      </c>
      <c r="G42" s="408">
        <v>30</v>
      </c>
      <c r="H42" s="408">
        <v>5</v>
      </c>
      <c r="I42" s="60" t="s">
        <v>1174</v>
      </c>
      <c r="J42" s="408">
        <v>2</v>
      </c>
      <c r="K42" s="411">
        <v>0.18773302435874939</v>
      </c>
    </row>
    <row r="43" spans="1:11">
      <c r="A43" s="408">
        <v>2021</v>
      </c>
      <c r="B43" s="60" t="s">
        <v>183</v>
      </c>
      <c r="C43" s="409">
        <v>44287</v>
      </c>
      <c r="D43" s="408">
        <v>41963</v>
      </c>
      <c r="E43" s="60" t="s">
        <v>1173</v>
      </c>
      <c r="F43" s="408">
        <v>1.005258</v>
      </c>
      <c r="G43" s="408">
        <v>106</v>
      </c>
      <c r="H43" s="408">
        <v>7</v>
      </c>
      <c r="I43" s="60" t="s">
        <v>1180</v>
      </c>
      <c r="J43" s="408">
        <v>2</v>
      </c>
      <c r="K43" s="411">
        <v>0.19830349087715149</v>
      </c>
    </row>
    <row r="44" spans="1:11">
      <c r="A44" s="408">
        <v>2021</v>
      </c>
      <c r="B44" s="60" t="s">
        <v>215</v>
      </c>
      <c r="C44" s="409">
        <v>44287</v>
      </c>
      <c r="D44" s="408">
        <v>41971</v>
      </c>
      <c r="E44" s="60" t="s">
        <v>1173</v>
      </c>
      <c r="F44" s="408">
        <v>0.55291000000000001</v>
      </c>
      <c r="G44" s="408">
        <v>115</v>
      </c>
      <c r="H44" s="408">
        <v>1</v>
      </c>
      <c r="I44" s="60" t="s">
        <v>1181</v>
      </c>
      <c r="J44" s="408">
        <v>2</v>
      </c>
      <c r="K44" s="411">
        <v>0.21260702610015869</v>
      </c>
    </row>
    <row r="45" spans="1:11">
      <c r="A45" s="408">
        <v>2021</v>
      </c>
      <c r="B45" s="60" t="s">
        <v>237</v>
      </c>
      <c r="C45" s="409">
        <v>44287</v>
      </c>
      <c r="D45" s="408">
        <v>41865</v>
      </c>
      <c r="E45" s="60" t="s">
        <v>1173</v>
      </c>
      <c r="F45" s="408">
        <v>1.3886639999999999</v>
      </c>
      <c r="G45" s="408">
        <v>11</v>
      </c>
      <c r="H45" s="408">
        <v>7</v>
      </c>
      <c r="I45" s="60" t="s">
        <v>1180</v>
      </c>
      <c r="J45" s="408">
        <v>2</v>
      </c>
      <c r="K45" s="411">
        <v>0.21420677006244659</v>
      </c>
    </row>
    <row r="46" spans="1:11">
      <c r="A46" s="408">
        <v>2021</v>
      </c>
      <c r="B46" s="60" t="s">
        <v>195</v>
      </c>
      <c r="C46" s="409">
        <v>44287</v>
      </c>
      <c r="D46" s="408">
        <v>41936</v>
      </c>
      <c r="E46" s="60" t="s">
        <v>1173</v>
      </c>
      <c r="F46" s="408">
        <v>2.0919919999999999</v>
      </c>
      <c r="G46" s="408">
        <v>80</v>
      </c>
      <c r="H46" s="408">
        <v>9</v>
      </c>
      <c r="I46" s="60" t="s">
        <v>1179</v>
      </c>
      <c r="J46" s="408">
        <v>2</v>
      </c>
      <c r="K46" s="411">
        <v>0.22177238762378693</v>
      </c>
    </row>
    <row r="47" spans="1:11">
      <c r="A47" s="408">
        <v>2021</v>
      </c>
      <c r="B47" s="60" t="s">
        <v>224</v>
      </c>
      <c r="C47" s="409">
        <v>44287</v>
      </c>
      <c r="D47" s="408">
        <v>41885</v>
      </c>
      <c r="E47" s="60" t="s">
        <v>1173</v>
      </c>
      <c r="F47" s="408">
        <v>9.5515519999999992</v>
      </c>
      <c r="G47" s="408">
        <v>29</v>
      </c>
      <c r="H47" s="408">
        <v>12</v>
      </c>
      <c r="I47" s="60" t="s">
        <v>1184</v>
      </c>
      <c r="J47" s="408">
        <v>2</v>
      </c>
      <c r="K47" s="411">
        <v>0.22605358064174652</v>
      </c>
    </row>
    <row r="48" spans="1:11">
      <c r="A48" s="408">
        <v>2021</v>
      </c>
      <c r="B48" s="60" t="s">
        <v>160</v>
      </c>
      <c r="C48" s="409">
        <v>44287</v>
      </c>
      <c r="D48" s="408">
        <v>41863</v>
      </c>
      <c r="E48" s="60" t="s">
        <v>1173</v>
      </c>
      <c r="F48" s="408">
        <v>24.128050999999999</v>
      </c>
      <c r="G48" s="408">
        <v>8</v>
      </c>
      <c r="H48" s="408">
        <v>3</v>
      </c>
      <c r="I48" s="60" t="s">
        <v>1178</v>
      </c>
      <c r="J48" s="408">
        <v>2</v>
      </c>
      <c r="K48" s="411">
        <v>0.23564900457859039</v>
      </c>
    </row>
    <row r="49" spans="1:11">
      <c r="A49" s="408">
        <v>2021</v>
      </c>
      <c r="B49" s="60" t="s">
        <v>228</v>
      </c>
      <c r="C49" s="409">
        <v>44287</v>
      </c>
      <c r="D49" s="408">
        <v>41917</v>
      </c>
      <c r="E49" s="60" t="s">
        <v>1173</v>
      </c>
      <c r="F49" s="408">
        <v>2.0988560000000001</v>
      </c>
      <c r="G49" s="408">
        <v>61</v>
      </c>
      <c r="H49" s="408">
        <v>1</v>
      </c>
      <c r="I49" s="60" t="s">
        <v>1181</v>
      </c>
      <c r="J49" s="408">
        <v>2</v>
      </c>
      <c r="K49" s="411">
        <v>0.23688685894012451</v>
      </c>
    </row>
    <row r="50" spans="1:11">
      <c r="A50" s="408">
        <v>2021</v>
      </c>
      <c r="B50" s="60" t="s">
        <v>207</v>
      </c>
      <c r="C50" s="409">
        <v>44287</v>
      </c>
      <c r="D50" s="408">
        <v>41893</v>
      </c>
      <c r="E50" s="60" t="s">
        <v>1173</v>
      </c>
      <c r="F50" s="408">
        <v>6.3183170000000004</v>
      </c>
      <c r="G50" s="408">
        <v>36</v>
      </c>
      <c r="H50" s="408">
        <v>10</v>
      </c>
      <c r="I50" s="60" t="s">
        <v>1183</v>
      </c>
      <c r="J50" s="408">
        <v>2</v>
      </c>
      <c r="K50" s="411">
        <v>0.24708417057991028</v>
      </c>
    </row>
    <row r="51" spans="1:11">
      <c r="A51" s="408">
        <v>2021</v>
      </c>
      <c r="B51" s="60" t="s">
        <v>181</v>
      </c>
      <c r="C51" s="409">
        <v>44287</v>
      </c>
      <c r="D51" s="408">
        <v>41892</v>
      </c>
      <c r="E51" s="60" t="s">
        <v>1173</v>
      </c>
      <c r="F51" s="408">
        <v>17.151648000000002</v>
      </c>
      <c r="G51" s="408">
        <v>35</v>
      </c>
      <c r="H51" s="408">
        <v>2</v>
      </c>
      <c r="I51" s="60" t="s">
        <v>1176</v>
      </c>
      <c r="J51" s="408">
        <v>2</v>
      </c>
      <c r="K51" s="411">
        <v>0.25507739186286926</v>
      </c>
    </row>
    <row r="52" spans="1:11">
      <c r="A52" s="408">
        <v>2021</v>
      </c>
      <c r="B52" s="60" t="s">
        <v>162</v>
      </c>
      <c r="C52" s="409">
        <v>44287</v>
      </c>
      <c r="D52" s="408">
        <v>41979</v>
      </c>
      <c r="E52" s="60" t="s">
        <v>1173</v>
      </c>
      <c r="F52" s="408">
        <v>1.4482409999999999</v>
      </c>
      <c r="G52" s="408">
        <v>123</v>
      </c>
      <c r="H52" s="408">
        <v>4</v>
      </c>
      <c r="I52" s="60" t="s">
        <v>1185</v>
      </c>
      <c r="J52" s="408">
        <v>2</v>
      </c>
      <c r="K52" s="411">
        <v>0.25955358147621155</v>
      </c>
    </row>
    <row r="53" spans="1:11">
      <c r="A53" s="408">
        <v>2021</v>
      </c>
      <c r="B53" s="60" t="s">
        <v>169</v>
      </c>
      <c r="C53" s="409">
        <v>44287</v>
      </c>
      <c r="D53" s="408">
        <v>41859</v>
      </c>
      <c r="E53" s="60" t="s">
        <v>1173</v>
      </c>
      <c r="F53" s="408">
        <v>17.319973000000001</v>
      </c>
      <c r="G53" s="408">
        <v>3</v>
      </c>
      <c r="H53" s="408">
        <v>10</v>
      </c>
      <c r="I53" s="60" t="s">
        <v>1183</v>
      </c>
      <c r="J53" s="408">
        <v>2</v>
      </c>
      <c r="K53" s="411">
        <v>0.26072192192077637</v>
      </c>
    </row>
    <row r="54" spans="1:11">
      <c r="A54" s="408">
        <v>2021</v>
      </c>
      <c r="B54" s="60" t="s">
        <v>194</v>
      </c>
      <c r="C54" s="409">
        <v>44287</v>
      </c>
      <c r="D54" s="408">
        <v>41929</v>
      </c>
      <c r="E54" s="60" t="s">
        <v>1173</v>
      </c>
      <c r="F54" s="408">
        <v>18.175495000000002</v>
      </c>
      <c r="G54" s="408">
        <v>73</v>
      </c>
      <c r="H54" s="408">
        <v>2</v>
      </c>
      <c r="I54" s="60" t="s">
        <v>1176</v>
      </c>
      <c r="J54" s="408">
        <v>2</v>
      </c>
      <c r="K54" s="411">
        <v>0.26597991585731506</v>
      </c>
    </row>
    <row r="55" spans="1:11">
      <c r="A55" s="408">
        <v>2021</v>
      </c>
      <c r="B55" s="60" t="s">
        <v>1186</v>
      </c>
      <c r="C55" s="409">
        <v>44287</v>
      </c>
      <c r="D55" s="408">
        <v>29684</v>
      </c>
      <c r="E55" s="60" t="s">
        <v>1173</v>
      </c>
      <c r="F55" s="408">
        <v>1322.8131000000001</v>
      </c>
      <c r="G55" s="408"/>
      <c r="H55" s="408"/>
      <c r="I55" s="60" t="s">
        <v>54</v>
      </c>
      <c r="J55" s="408">
        <v>2</v>
      </c>
      <c r="K55" s="411">
        <v>0.26800790429115295</v>
      </c>
    </row>
    <row r="56" spans="1:11">
      <c r="A56" s="408">
        <v>2021</v>
      </c>
      <c r="B56" s="60" t="s">
        <v>270</v>
      </c>
      <c r="C56" s="409">
        <v>44287</v>
      </c>
      <c r="D56" s="408">
        <v>41888</v>
      </c>
      <c r="E56" s="60" t="s">
        <v>1173</v>
      </c>
      <c r="F56" s="408">
        <v>1.7694890000000001</v>
      </c>
      <c r="G56" s="408">
        <v>9</v>
      </c>
      <c r="H56" s="408">
        <v>10</v>
      </c>
      <c r="I56" s="60" t="s">
        <v>1183</v>
      </c>
      <c r="J56" s="408">
        <v>2</v>
      </c>
      <c r="K56" s="411">
        <v>0.27064424753189087</v>
      </c>
    </row>
    <row r="57" spans="1:11">
      <c r="A57" s="408">
        <v>2021</v>
      </c>
      <c r="B57" s="60" t="s">
        <v>57</v>
      </c>
      <c r="C57" s="409">
        <v>44287</v>
      </c>
      <c r="D57" s="408">
        <v>41896</v>
      </c>
      <c r="E57" s="60" t="s">
        <v>1173</v>
      </c>
      <c r="F57" s="408">
        <v>159.62334100000001</v>
      </c>
      <c r="G57" s="408">
        <v>39</v>
      </c>
      <c r="H57" s="408">
        <v>12</v>
      </c>
      <c r="I57" s="60" t="s">
        <v>1184</v>
      </c>
      <c r="J57" s="408">
        <v>2</v>
      </c>
      <c r="K57" s="411">
        <v>0.27406302094459534</v>
      </c>
    </row>
    <row r="58" spans="1:11">
      <c r="A58" s="408">
        <v>2021</v>
      </c>
      <c r="B58" s="60" t="s">
        <v>277</v>
      </c>
      <c r="C58" s="409">
        <v>44287</v>
      </c>
      <c r="D58" s="408">
        <v>41909</v>
      </c>
      <c r="E58" s="60" t="s">
        <v>1173</v>
      </c>
      <c r="F58" s="408">
        <v>29.083991999999999</v>
      </c>
      <c r="G58" s="408">
        <v>18</v>
      </c>
      <c r="H58" s="408">
        <v>4</v>
      </c>
      <c r="I58" s="60" t="s">
        <v>1185</v>
      </c>
      <c r="J58" s="408">
        <v>2</v>
      </c>
      <c r="K58" s="411">
        <v>0.27601245045661926</v>
      </c>
    </row>
    <row r="59" spans="1:11">
      <c r="A59" s="408">
        <v>2021</v>
      </c>
      <c r="B59" s="60" t="s">
        <v>259</v>
      </c>
      <c r="C59" s="409">
        <v>44287</v>
      </c>
      <c r="D59" s="408">
        <v>41883</v>
      </c>
      <c r="E59" s="60" t="s">
        <v>1173</v>
      </c>
      <c r="F59" s="408">
        <v>2.6508980000000002</v>
      </c>
      <c r="G59" s="408">
        <v>27</v>
      </c>
      <c r="H59" s="408">
        <v>8</v>
      </c>
      <c r="I59" s="60" t="s">
        <v>1182</v>
      </c>
      <c r="J59" s="408">
        <v>2</v>
      </c>
      <c r="K59" s="411">
        <v>0.27647203207015991</v>
      </c>
    </row>
    <row r="60" spans="1:11">
      <c r="A60" s="408">
        <v>2021</v>
      </c>
      <c r="B60" s="60" t="s">
        <v>159</v>
      </c>
      <c r="C60" s="409">
        <v>44287</v>
      </c>
      <c r="D60" s="408">
        <v>41919</v>
      </c>
      <c r="E60" s="60" t="s">
        <v>1173</v>
      </c>
      <c r="F60" s="408">
        <v>18.970345999999999</v>
      </c>
      <c r="G60" s="408">
        <v>63</v>
      </c>
      <c r="H60" s="408">
        <v>4</v>
      </c>
      <c r="I60" s="60" t="s">
        <v>1185</v>
      </c>
      <c r="J60" s="408">
        <v>2</v>
      </c>
      <c r="K60" s="411">
        <v>0.27669259905815125</v>
      </c>
    </row>
    <row r="61" spans="1:11">
      <c r="A61" s="408">
        <v>2021</v>
      </c>
      <c r="B61" s="60" t="s">
        <v>184</v>
      </c>
      <c r="C61" s="409">
        <v>44287</v>
      </c>
      <c r="D61" s="408">
        <v>41862</v>
      </c>
      <c r="E61" s="60" t="s">
        <v>1173</v>
      </c>
      <c r="F61" s="408">
        <v>33.699044000000001</v>
      </c>
      <c r="G61" s="408">
        <v>6</v>
      </c>
      <c r="H61" s="408">
        <v>10</v>
      </c>
      <c r="I61" s="60" t="s">
        <v>1183</v>
      </c>
      <c r="J61" s="408">
        <v>2</v>
      </c>
      <c r="K61" s="411">
        <v>0.27902618050575256</v>
      </c>
    </row>
    <row r="62" spans="1:11">
      <c r="A62" s="408">
        <v>2021</v>
      </c>
      <c r="B62" s="60" t="s">
        <v>271</v>
      </c>
      <c r="C62" s="409">
        <v>44287</v>
      </c>
      <c r="D62" s="408">
        <v>41950</v>
      </c>
      <c r="E62" s="60" t="s">
        <v>1173</v>
      </c>
      <c r="F62" s="408">
        <v>41.575243999999998</v>
      </c>
      <c r="G62" s="408">
        <v>93</v>
      </c>
      <c r="H62" s="408">
        <v>3</v>
      </c>
      <c r="I62" s="60" t="s">
        <v>1178</v>
      </c>
      <c r="J62" s="408">
        <v>2</v>
      </c>
      <c r="K62" s="411">
        <v>0.2796953022480011</v>
      </c>
    </row>
    <row r="63" spans="1:11">
      <c r="A63" s="408">
        <v>2021</v>
      </c>
      <c r="B63" s="60" t="s">
        <v>260</v>
      </c>
      <c r="C63" s="409">
        <v>44287</v>
      </c>
      <c r="D63" s="408">
        <v>41962</v>
      </c>
      <c r="E63" s="60" t="s">
        <v>1173</v>
      </c>
      <c r="F63" s="408">
        <v>10.399926000000001</v>
      </c>
      <c r="G63" s="408">
        <v>105</v>
      </c>
      <c r="H63" s="408">
        <v>4</v>
      </c>
      <c r="I63" s="60" t="s">
        <v>1185</v>
      </c>
      <c r="J63" s="408">
        <v>2</v>
      </c>
      <c r="K63" s="411">
        <v>0.28211423754692078</v>
      </c>
    </row>
    <row r="64" spans="1:11">
      <c r="A64" s="408">
        <v>2021</v>
      </c>
      <c r="B64" s="60" t="s">
        <v>246</v>
      </c>
      <c r="C64" s="409">
        <v>44287</v>
      </c>
      <c r="D64" s="408">
        <v>41882</v>
      </c>
      <c r="E64" s="60" t="s">
        <v>1173</v>
      </c>
      <c r="F64" s="408">
        <v>2.256167</v>
      </c>
      <c r="G64" s="408">
        <v>26</v>
      </c>
      <c r="H64" s="408">
        <v>5</v>
      </c>
      <c r="I64" s="60" t="s">
        <v>1174</v>
      </c>
      <c r="J64" s="408">
        <v>2</v>
      </c>
      <c r="K64" s="411">
        <v>0.28249311447143555</v>
      </c>
    </row>
    <row r="65" spans="1:11">
      <c r="A65" s="408">
        <v>2021</v>
      </c>
      <c r="B65" s="60" t="s">
        <v>197</v>
      </c>
      <c r="C65" s="409">
        <v>44287</v>
      </c>
      <c r="D65" s="408">
        <v>41878</v>
      </c>
      <c r="E65" s="60" t="s">
        <v>1173</v>
      </c>
      <c r="F65" s="408">
        <v>2.8506969999999998</v>
      </c>
      <c r="G65" s="408">
        <v>32</v>
      </c>
      <c r="H65" s="408">
        <v>7</v>
      </c>
      <c r="I65" s="60" t="s">
        <v>1180</v>
      </c>
      <c r="J65" s="408">
        <v>2</v>
      </c>
      <c r="K65" s="411">
        <v>0.28294539451599121</v>
      </c>
    </row>
    <row r="66" spans="1:11">
      <c r="A66" s="408">
        <v>2021</v>
      </c>
      <c r="B66" s="60" t="s">
        <v>217</v>
      </c>
      <c r="C66" s="409">
        <v>44287</v>
      </c>
      <c r="D66" s="408">
        <v>41897</v>
      </c>
      <c r="E66" s="60" t="s">
        <v>1173</v>
      </c>
      <c r="F66" s="408">
        <v>1.00871</v>
      </c>
      <c r="G66" s="408">
        <v>40</v>
      </c>
      <c r="H66" s="408">
        <v>10</v>
      </c>
      <c r="I66" s="60" t="s">
        <v>1183</v>
      </c>
      <c r="J66" s="408">
        <v>2</v>
      </c>
      <c r="K66" s="411">
        <v>0.29897004365921021</v>
      </c>
    </row>
    <row r="67" spans="1:11">
      <c r="A67" s="408">
        <v>2021</v>
      </c>
      <c r="B67" s="60" t="s">
        <v>202</v>
      </c>
      <c r="C67" s="409">
        <v>44287</v>
      </c>
      <c r="D67" s="408">
        <v>41978</v>
      </c>
      <c r="E67" s="60" t="s">
        <v>1173</v>
      </c>
      <c r="F67" s="408">
        <v>2.1650429999999998</v>
      </c>
      <c r="G67" s="408">
        <v>122</v>
      </c>
      <c r="H67" s="408">
        <v>6</v>
      </c>
      <c r="I67" s="60" t="s">
        <v>1175</v>
      </c>
      <c r="J67" s="408">
        <v>2</v>
      </c>
      <c r="K67" s="411">
        <v>0.30062609910964966</v>
      </c>
    </row>
    <row r="68" spans="1:11">
      <c r="A68" s="408">
        <v>2021</v>
      </c>
      <c r="B68" s="60" t="s">
        <v>167</v>
      </c>
      <c r="C68" s="409">
        <v>44287</v>
      </c>
      <c r="D68" s="408">
        <v>41943</v>
      </c>
      <c r="E68" s="60" t="s">
        <v>1173</v>
      </c>
      <c r="F68" s="408">
        <v>3.765174</v>
      </c>
      <c r="G68" s="408">
        <v>86</v>
      </c>
      <c r="H68" s="408">
        <v>11</v>
      </c>
      <c r="I68" s="60" t="s">
        <v>1177</v>
      </c>
      <c r="J68" s="408">
        <v>2</v>
      </c>
      <c r="K68" s="411">
        <v>0.30700081586837769</v>
      </c>
    </row>
    <row r="69" spans="1:11">
      <c r="A69" s="408">
        <v>2021</v>
      </c>
      <c r="B69" s="60" t="s">
        <v>173</v>
      </c>
      <c r="C69" s="409">
        <v>44287</v>
      </c>
      <c r="D69" s="408">
        <v>41952</v>
      </c>
      <c r="E69" s="60" t="s">
        <v>1173</v>
      </c>
      <c r="F69" s="408">
        <v>2.2923610000000001</v>
      </c>
      <c r="G69" s="408">
        <v>95</v>
      </c>
      <c r="H69" s="408">
        <v>10</v>
      </c>
      <c r="I69" s="60" t="s">
        <v>1183</v>
      </c>
      <c r="J69" s="408">
        <v>2</v>
      </c>
      <c r="K69" s="411">
        <v>0.30802059173583984</v>
      </c>
    </row>
    <row r="70" spans="1:11">
      <c r="A70" s="408">
        <v>2021</v>
      </c>
      <c r="B70" s="60" t="s">
        <v>199</v>
      </c>
      <c r="C70" s="409">
        <v>44287</v>
      </c>
      <c r="D70" s="408">
        <v>41875</v>
      </c>
      <c r="E70" s="60" t="s">
        <v>1173</v>
      </c>
      <c r="F70" s="408">
        <v>11.042432</v>
      </c>
      <c r="G70" s="408">
        <v>21</v>
      </c>
      <c r="H70" s="408">
        <v>8</v>
      </c>
      <c r="I70" s="60" t="s">
        <v>1182</v>
      </c>
      <c r="J70" s="408">
        <v>2</v>
      </c>
      <c r="K70" s="411">
        <v>0.30814337730407715</v>
      </c>
    </row>
    <row r="71" spans="1:11">
      <c r="A71" s="408">
        <v>2021</v>
      </c>
      <c r="B71" s="60" t="s">
        <v>222</v>
      </c>
      <c r="C71" s="409">
        <v>44287</v>
      </c>
      <c r="D71" s="408">
        <v>41874</v>
      </c>
      <c r="E71" s="60" t="s">
        <v>1173</v>
      </c>
      <c r="F71" s="408">
        <v>1.739887</v>
      </c>
      <c r="G71" s="408">
        <v>117</v>
      </c>
      <c r="H71" s="408">
        <v>3</v>
      </c>
      <c r="I71" s="60" t="s">
        <v>1178</v>
      </c>
      <c r="J71" s="408">
        <v>2</v>
      </c>
      <c r="K71" s="411">
        <v>0.30951690673828125</v>
      </c>
    </row>
    <row r="72" spans="1:11">
      <c r="A72" s="408">
        <v>2021</v>
      </c>
      <c r="B72" s="60" t="s">
        <v>269</v>
      </c>
      <c r="C72" s="409">
        <v>44287</v>
      </c>
      <c r="D72" s="408">
        <v>41968</v>
      </c>
      <c r="E72" s="60" t="s">
        <v>1173</v>
      </c>
      <c r="F72" s="408">
        <v>6.0423169999999997</v>
      </c>
      <c r="G72" s="408">
        <v>111</v>
      </c>
      <c r="H72" s="408">
        <v>3</v>
      </c>
      <c r="I72" s="60" t="s">
        <v>1178</v>
      </c>
      <c r="J72" s="408">
        <v>2</v>
      </c>
      <c r="K72" s="411">
        <v>0.30990761518478394</v>
      </c>
    </row>
    <row r="73" spans="1:11">
      <c r="A73" s="408">
        <v>2021</v>
      </c>
      <c r="B73" s="60" t="s">
        <v>210</v>
      </c>
      <c r="C73" s="409">
        <v>44287</v>
      </c>
      <c r="D73" s="408">
        <v>41889</v>
      </c>
      <c r="E73" s="60" t="s">
        <v>1173</v>
      </c>
      <c r="F73" s="408">
        <v>21.924346</v>
      </c>
      <c r="G73" s="408">
        <v>37</v>
      </c>
      <c r="H73" s="408">
        <v>7</v>
      </c>
      <c r="I73" s="60" t="s">
        <v>1180</v>
      </c>
      <c r="J73" s="408">
        <v>2</v>
      </c>
      <c r="K73" s="411">
        <v>0.31483080983161926</v>
      </c>
    </row>
    <row r="74" spans="1:11">
      <c r="A74" s="408">
        <v>2021</v>
      </c>
      <c r="B74" s="60" t="s">
        <v>198</v>
      </c>
      <c r="C74" s="409">
        <v>44287</v>
      </c>
      <c r="D74" s="408">
        <v>41867</v>
      </c>
      <c r="E74" s="60" t="s">
        <v>1173</v>
      </c>
      <c r="F74" s="408">
        <v>20.61938</v>
      </c>
      <c r="G74" s="408">
        <v>13</v>
      </c>
      <c r="H74" s="408">
        <v>4</v>
      </c>
      <c r="I74" s="60" t="s">
        <v>1185</v>
      </c>
      <c r="J74" s="408">
        <v>2</v>
      </c>
      <c r="K74" s="411">
        <v>0.31597545742988586</v>
      </c>
    </row>
    <row r="75" spans="1:11">
      <c r="A75" s="408">
        <v>2021</v>
      </c>
      <c r="B75" s="60" t="s">
        <v>193</v>
      </c>
      <c r="C75" s="409">
        <v>44287</v>
      </c>
      <c r="D75" s="408">
        <v>41935</v>
      </c>
      <c r="E75" s="60" t="s">
        <v>1173</v>
      </c>
      <c r="F75" s="408">
        <v>18.084999</v>
      </c>
      <c r="G75" s="408">
        <v>78</v>
      </c>
      <c r="H75" s="408">
        <v>3</v>
      </c>
      <c r="I75" s="60" t="s">
        <v>1178</v>
      </c>
      <c r="J75" s="408">
        <v>2</v>
      </c>
      <c r="K75" s="411">
        <v>0.32139548659324646</v>
      </c>
    </row>
    <row r="76" spans="1:11">
      <c r="A76" s="408">
        <v>2021</v>
      </c>
      <c r="B76" s="60" t="s">
        <v>230</v>
      </c>
      <c r="C76" s="409">
        <v>44287</v>
      </c>
      <c r="D76" s="408">
        <v>41973</v>
      </c>
      <c r="E76" s="60" t="s">
        <v>1173</v>
      </c>
      <c r="F76" s="408">
        <v>8.3404690000000006</v>
      </c>
      <c r="G76" s="408">
        <v>68</v>
      </c>
      <c r="H76" s="408">
        <v>8</v>
      </c>
      <c r="I76" s="60" t="s">
        <v>1182</v>
      </c>
      <c r="J76" s="408">
        <v>2</v>
      </c>
      <c r="K76" s="411">
        <v>0.32585445046424866</v>
      </c>
    </row>
    <row r="77" spans="1:11">
      <c r="A77" s="408">
        <v>2021</v>
      </c>
      <c r="B77" s="60" t="s">
        <v>174</v>
      </c>
      <c r="C77" s="409">
        <v>44287</v>
      </c>
      <c r="D77" s="408">
        <v>41922</v>
      </c>
      <c r="E77" s="60" t="s">
        <v>1173</v>
      </c>
      <c r="F77" s="408">
        <v>13.769474000000001</v>
      </c>
      <c r="G77" s="408">
        <v>66</v>
      </c>
      <c r="H77" s="408">
        <v>4</v>
      </c>
      <c r="I77" s="60" t="s">
        <v>1185</v>
      </c>
      <c r="J77" s="408">
        <v>2</v>
      </c>
      <c r="K77" s="411">
        <v>0.3264421820640564</v>
      </c>
    </row>
    <row r="78" spans="1:11">
      <c r="A78" s="408">
        <v>2021</v>
      </c>
      <c r="B78" s="60" t="s">
        <v>155</v>
      </c>
      <c r="C78" s="409">
        <v>44287</v>
      </c>
      <c r="D78" s="408">
        <v>41954</v>
      </c>
      <c r="E78" s="60" t="s">
        <v>1173</v>
      </c>
      <c r="F78" s="408">
        <v>19.724616000000001</v>
      </c>
      <c r="G78" s="408">
        <v>97</v>
      </c>
      <c r="H78" s="408">
        <v>12</v>
      </c>
      <c r="I78" s="60" t="s">
        <v>1184</v>
      </c>
      <c r="J78" s="408">
        <v>2</v>
      </c>
      <c r="K78" s="411">
        <v>0.32918739318847656</v>
      </c>
    </row>
    <row r="79" spans="1:11">
      <c r="A79" s="408">
        <v>2021</v>
      </c>
      <c r="B79" s="60" t="s">
        <v>211</v>
      </c>
      <c r="C79" s="409">
        <v>44287</v>
      </c>
      <c r="D79" s="408">
        <v>41895</v>
      </c>
      <c r="E79" s="60" t="s">
        <v>1173</v>
      </c>
      <c r="F79" s="408">
        <v>1.754132</v>
      </c>
      <c r="G79" s="408">
        <v>38</v>
      </c>
      <c r="H79" s="408">
        <v>9</v>
      </c>
      <c r="I79" s="60" t="s">
        <v>1179</v>
      </c>
      <c r="J79" s="408">
        <v>2</v>
      </c>
      <c r="K79" s="411">
        <v>0.33052685856819153</v>
      </c>
    </row>
    <row r="80" spans="1:11">
      <c r="A80" s="408">
        <v>2021</v>
      </c>
      <c r="B80" s="60" t="s">
        <v>216</v>
      </c>
      <c r="C80" s="409">
        <v>44287</v>
      </c>
      <c r="D80" s="408">
        <v>41871</v>
      </c>
      <c r="E80" s="60" t="s">
        <v>1173</v>
      </c>
      <c r="F80" s="408">
        <v>17.114377000000001</v>
      </c>
      <c r="G80" s="408">
        <v>17</v>
      </c>
      <c r="H80" s="408">
        <v>7</v>
      </c>
      <c r="I80" s="60" t="s">
        <v>1180</v>
      </c>
      <c r="J80" s="408">
        <v>2</v>
      </c>
      <c r="K80" s="411">
        <v>0.33122599124908447</v>
      </c>
    </row>
    <row r="81" spans="1:11">
      <c r="A81" s="408">
        <v>2021</v>
      </c>
      <c r="B81" s="60" t="s">
        <v>157</v>
      </c>
      <c r="C81" s="409">
        <v>44287</v>
      </c>
      <c r="D81" s="408">
        <v>41955</v>
      </c>
      <c r="E81" s="60" t="s">
        <v>1173</v>
      </c>
      <c r="F81" s="408">
        <v>44.810369999999999</v>
      </c>
      <c r="G81" s="408">
        <v>98</v>
      </c>
      <c r="H81" s="408">
        <v>12</v>
      </c>
      <c r="I81" s="60" t="s">
        <v>1184</v>
      </c>
      <c r="J81" s="408">
        <v>2</v>
      </c>
      <c r="K81" s="411">
        <v>0.33391141891479492</v>
      </c>
    </row>
    <row r="82" spans="1:11">
      <c r="A82" s="408">
        <v>2021</v>
      </c>
      <c r="B82" s="60" t="s">
        <v>239</v>
      </c>
      <c r="C82" s="409">
        <v>44287</v>
      </c>
      <c r="D82" s="408">
        <v>41981</v>
      </c>
      <c r="E82" s="60" t="s">
        <v>1173</v>
      </c>
      <c r="F82" s="408">
        <v>21.324698000000001</v>
      </c>
      <c r="G82" s="408">
        <v>124</v>
      </c>
      <c r="H82" s="408">
        <v>12</v>
      </c>
      <c r="I82" s="60" t="s">
        <v>1184</v>
      </c>
      <c r="J82" s="408">
        <v>2</v>
      </c>
      <c r="K82" s="411">
        <v>0.33707118034362793</v>
      </c>
    </row>
    <row r="83" spans="1:11">
      <c r="A83" s="408">
        <v>2021</v>
      </c>
      <c r="B83" s="60" t="s">
        <v>185</v>
      </c>
      <c r="C83" s="409">
        <v>44287</v>
      </c>
      <c r="D83" s="408">
        <v>41873</v>
      </c>
      <c r="E83" s="60" t="s">
        <v>1173</v>
      </c>
      <c r="F83" s="408">
        <v>1.6309400000000001</v>
      </c>
      <c r="G83" s="408">
        <v>20</v>
      </c>
      <c r="H83" s="408">
        <v>9</v>
      </c>
      <c r="I83" s="60" t="s">
        <v>1179</v>
      </c>
      <c r="J83" s="408">
        <v>2</v>
      </c>
      <c r="K83" s="411">
        <v>0.33771106600761414</v>
      </c>
    </row>
    <row r="84" spans="1:11">
      <c r="A84" s="408">
        <v>2021</v>
      </c>
      <c r="B84" s="60" t="s">
        <v>191</v>
      </c>
      <c r="C84" s="409">
        <v>44287</v>
      </c>
      <c r="D84" s="408">
        <v>41903</v>
      </c>
      <c r="E84" s="60" t="s">
        <v>1173</v>
      </c>
      <c r="F84" s="408">
        <v>7.693384</v>
      </c>
      <c r="G84" s="408">
        <v>47</v>
      </c>
      <c r="H84" s="408">
        <v>4</v>
      </c>
      <c r="I84" s="60" t="s">
        <v>1185</v>
      </c>
      <c r="J84" s="408">
        <v>2</v>
      </c>
      <c r="K84" s="411">
        <v>0.33896809816360474</v>
      </c>
    </row>
    <row r="85" spans="1:11">
      <c r="A85" s="408">
        <v>2021</v>
      </c>
      <c r="B85" s="60" t="s">
        <v>188</v>
      </c>
      <c r="C85" s="409">
        <v>44287</v>
      </c>
      <c r="D85" s="408">
        <v>41861</v>
      </c>
      <c r="E85" s="60" t="s">
        <v>1173</v>
      </c>
      <c r="F85" s="408">
        <v>4.50901</v>
      </c>
      <c r="G85" s="408">
        <v>5</v>
      </c>
      <c r="H85" s="408">
        <v>10</v>
      </c>
      <c r="I85" s="60" t="s">
        <v>1183</v>
      </c>
      <c r="J85" s="408">
        <v>2</v>
      </c>
      <c r="K85" s="411">
        <v>0.34008276462554932</v>
      </c>
    </row>
    <row r="86" spans="1:11">
      <c r="A86" s="408">
        <v>2021</v>
      </c>
      <c r="B86" s="60" t="s">
        <v>154</v>
      </c>
      <c r="C86" s="409">
        <v>44287</v>
      </c>
      <c r="D86" s="408">
        <v>41976</v>
      </c>
      <c r="E86" s="60" t="s">
        <v>1173</v>
      </c>
      <c r="F86" s="408">
        <v>106.560479</v>
      </c>
      <c r="G86" s="408">
        <v>120</v>
      </c>
      <c r="H86" s="408">
        <v>12</v>
      </c>
      <c r="I86" s="60" t="s">
        <v>1184</v>
      </c>
      <c r="J86" s="408">
        <v>2</v>
      </c>
      <c r="K86" s="411">
        <v>0.34489655494689941</v>
      </c>
    </row>
    <row r="87" spans="1:11">
      <c r="A87" s="408">
        <v>2021</v>
      </c>
      <c r="B87" s="60" t="s">
        <v>226</v>
      </c>
      <c r="C87" s="409">
        <v>44287</v>
      </c>
      <c r="D87" s="408">
        <v>41911</v>
      </c>
      <c r="E87" s="60" t="s">
        <v>1173</v>
      </c>
      <c r="F87" s="408">
        <v>2.7867799999999998</v>
      </c>
      <c r="G87" s="408">
        <v>57</v>
      </c>
      <c r="H87" s="408">
        <v>5</v>
      </c>
      <c r="I87" s="60" t="s">
        <v>1174</v>
      </c>
      <c r="J87" s="408">
        <v>2</v>
      </c>
      <c r="K87" s="411">
        <v>0.346478670835495</v>
      </c>
    </row>
    <row r="88" spans="1:11">
      <c r="A88" s="408">
        <v>2021</v>
      </c>
      <c r="B88" s="60" t="s">
        <v>156</v>
      </c>
      <c r="C88" s="409">
        <v>44287</v>
      </c>
      <c r="D88" s="408">
        <v>41923</v>
      </c>
      <c r="E88" s="60" t="s">
        <v>1173</v>
      </c>
      <c r="F88" s="408">
        <v>29.040938000000001</v>
      </c>
      <c r="G88" s="408">
        <v>67</v>
      </c>
      <c r="H88" s="408">
        <v>9</v>
      </c>
      <c r="I88" s="60" t="s">
        <v>1179</v>
      </c>
      <c r="J88" s="408">
        <v>2</v>
      </c>
      <c r="K88" s="411">
        <v>0.34775874018669128</v>
      </c>
    </row>
    <row r="89" spans="1:11">
      <c r="A89" s="408">
        <v>2021</v>
      </c>
      <c r="B89" s="60" t="s">
        <v>187</v>
      </c>
      <c r="C89" s="409">
        <v>44287</v>
      </c>
      <c r="D89" s="408">
        <v>41899</v>
      </c>
      <c r="E89" s="60" t="s">
        <v>1173</v>
      </c>
      <c r="F89" s="408">
        <v>7.2457409999999998</v>
      </c>
      <c r="G89" s="408">
        <v>42</v>
      </c>
      <c r="H89" s="408">
        <v>1</v>
      </c>
      <c r="I89" s="60" t="s">
        <v>1181</v>
      </c>
      <c r="J89" s="408">
        <v>2</v>
      </c>
      <c r="K89" s="411">
        <v>0.34783244132995605</v>
      </c>
    </row>
    <row r="90" spans="1:11">
      <c r="A90" s="408">
        <v>2021</v>
      </c>
      <c r="B90" s="60" t="s">
        <v>205</v>
      </c>
      <c r="C90" s="409">
        <v>44287</v>
      </c>
      <c r="D90" s="408">
        <v>41928</v>
      </c>
      <c r="E90" s="60" t="s">
        <v>1173</v>
      </c>
      <c r="F90" s="408">
        <v>3.2976830000000001</v>
      </c>
      <c r="G90" s="408">
        <v>125</v>
      </c>
      <c r="H90" s="408">
        <v>3</v>
      </c>
      <c r="I90" s="60" t="s">
        <v>1178</v>
      </c>
      <c r="J90" s="408">
        <v>2</v>
      </c>
      <c r="K90" s="411">
        <v>0.35204249620437622</v>
      </c>
    </row>
    <row r="91" spans="1:11">
      <c r="A91" s="408">
        <v>2021</v>
      </c>
      <c r="B91" s="60" t="s">
        <v>257</v>
      </c>
      <c r="C91" s="409">
        <v>44287</v>
      </c>
      <c r="D91" s="408">
        <v>41920</v>
      </c>
      <c r="E91" s="60" t="s">
        <v>1173</v>
      </c>
      <c r="F91" s="408">
        <v>28.066206000000001</v>
      </c>
      <c r="G91" s="408">
        <v>64</v>
      </c>
      <c r="H91" s="408">
        <v>2</v>
      </c>
      <c r="I91" s="60" t="s">
        <v>1176</v>
      </c>
      <c r="J91" s="408">
        <v>2</v>
      </c>
      <c r="K91" s="411">
        <v>0.3528885543346405</v>
      </c>
    </row>
    <row r="92" spans="1:11">
      <c r="A92" s="408">
        <v>2021</v>
      </c>
      <c r="B92" s="60" t="s">
        <v>166</v>
      </c>
      <c r="C92" s="409">
        <v>44287</v>
      </c>
      <c r="D92" s="408">
        <v>41958</v>
      </c>
      <c r="E92" s="60" t="s">
        <v>1173</v>
      </c>
      <c r="F92" s="408">
        <v>33.879635</v>
      </c>
      <c r="G92" s="408">
        <v>101</v>
      </c>
      <c r="H92" s="408">
        <v>12</v>
      </c>
      <c r="I92" s="60" t="s">
        <v>1184</v>
      </c>
      <c r="J92" s="408">
        <v>2</v>
      </c>
      <c r="K92" s="411">
        <v>0.3538651168346405</v>
      </c>
    </row>
    <row r="93" spans="1:11">
      <c r="A93" s="408">
        <v>2021</v>
      </c>
      <c r="B93" s="60" t="s">
        <v>206</v>
      </c>
      <c r="C93" s="409">
        <v>44287</v>
      </c>
      <c r="D93" s="408">
        <v>41953</v>
      </c>
      <c r="E93" s="60" t="s">
        <v>1173</v>
      </c>
      <c r="F93" s="408">
        <v>18.940709999999999</v>
      </c>
      <c r="G93" s="408">
        <v>96</v>
      </c>
      <c r="H93" s="408">
        <v>5</v>
      </c>
      <c r="I93" s="60" t="s">
        <v>1174</v>
      </c>
      <c r="J93" s="408">
        <v>2</v>
      </c>
      <c r="K93" s="411">
        <v>0.35404506325721741</v>
      </c>
    </row>
    <row r="94" spans="1:11">
      <c r="A94" s="408">
        <v>2021</v>
      </c>
      <c r="B94" s="60" t="s">
        <v>256</v>
      </c>
      <c r="C94" s="409">
        <v>44287</v>
      </c>
      <c r="D94" s="408">
        <v>41913</v>
      </c>
      <c r="E94" s="60" t="s">
        <v>1173</v>
      </c>
      <c r="F94" s="408">
        <v>9.4013500000000008</v>
      </c>
      <c r="G94" s="408">
        <v>55</v>
      </c>
      <c r="H94" s="408">
        <v>10</v>
      </c>
      <c r="I94" s="60" t="s">
        <v>1183</v>
      </c>
      <c r="J94" s="408">
        <v>2</v>
      </c>
      <c r="K94" s="411">
        <v>0.36007523536682129</v>
      </c>
    </row>
    <row r="95" spans="1:11">
      <c r="A95" s="408">
        <v>2021</v>
      </c>
      <c r="B95" s="60" t="s">
        <v>273</v>
      </c>
      <c r="C95" s="409">
        <v>44287</v>
      </c>
      <c r="D95" s="408">
        <v>41870</v>
      </c>
      <c r="E95" s="60" t="s">
        <v>1173</v>
      </c>
      <c r="F95" s="408">
        <v>12.431934999999999</v>
      </c>
      <c r="G95" s="408">
        <v>16</v>
      </c>
      <c r="H95" s="408">
        <v>4</v>
      </c>
      <c r="I95" s="60" t="s">
        <v>1185</v>
      </c>
      <c r="J95" s="408">
        <v>2</v>
      </c>
      <c r="K95" s="411">
        <v>0.36337277293205261</v>
      </c>
    </row>
    <row r="96" spans="1:11">
      <c r="A96" s="408">
        <v>2021</v>
      </c>
      <c r="B96" s="60" t="s">
        <v>212</v>
      </c>
      <c r="C96" s="409">
        <v>44287</v>
      </c>
      <c r="D96" s="408">
        <v>41901</v>
      </c>
      <c r="E96" s="60" t="s">
        <v>1173</v>
      </c>
      <c r="F96" s="408">
        <v>7.373329</v>
      </c>
      <c r="G96" s="408">
        <v>45</v>
      </c>
      <c r="H96" s="408">
        <v>12</v>
      </c>
      <c r="I96" s="60" t="s">
        <v>1184</v>
      </c>
      <c r="J96" s="408">
        <v>2</v>
      </c>
      <c r="K96" s="411">
        <v>0.37115868926048279</v>
      </c>
    </row>
    <row r="97" spans="1:11">
      <c r="A97" s="408">
        <v>2021</v>
      </c>
      <c r="B97" s="60" t="s">
        <v>214</v>
      </c>
      <c r="C97" s="409">
        <v>44287</v>
      </c>
      <c r="D97" s="408">
        <v>41864</v>
      </c>
      <c r="E97" s="60" t="s">
        <v>1173</v>
      </c>
      <c r="F97" s="408">
        <v>0.82933999999999997</v>
      </c>
      <c r="G97" s="408">
        <v>10</v>
      </c>
      <c r="H97" s="408">
        <v>11</v>
      </c>
      <c r="I97" s="60" t="s">
        <v>1177</v>
      </c>
      <c r="J97" s="408">
        <v>2</v>
      </c>
      <c r="K97" s="411">
        <v>0.37498259544372559</v>
      </c>
    </row>
    <row r="98" spans="1:11">
      <c r="A98" s="408">
        <v>2021</v>
      </c>
      <c r="B98" s="60" t="s">
        <v>258</v>
      </c>
      <c r="C98" s="409">
        <v>44287</v>
      </c>
      <c r="D98" s="408">
        <v>41900</v>
      </c>
      <c r="E98" s="60" t="s">
        <v>1173</v>
      </c>
      <c r="F98" s="408">
        <v>3.387276</v>
      </c>
      <c r="G98" s="408">
        <v>44</v>
      </c>
      <c r="H98" s="408">
        <v>12</v>
      </c>
      <c r="I98" s="60" t="s">
        <v>1184</v>
      </c>
      <c r="J98" s="408">
        <v>2</v>
      </c>
      <c r="K98" s="411">
        <v>0.3756396472454071</v>
      </c>
    </row>
    <row r="99" spans="1:11">
      <c r="A99" s="408">
        <v>2021</v>
      </c>
      <c r="B99" s="60" t="s">
        <v>262</v>
      </c>
      <c r="C99" s="409">
        <v>44287</v>
      </c>
      <c r="D99" s="408">
        <v>41970</v>
      </c>
      <c r="E99" s="60" t="s">
        <v>1173</v>
      </c>
      <c r="F99" s="408">
        <v>3.689292</v>
      </c>
      <c r="G99" s="408">
        <v>114</v>
      </c>
      <c r="H99" s="408">
        <v>11</v>
      </c>
      <c r="I99" s="60" t="s">
        <v>1177</v>
      </c>
      <c r="J99" s="408">
        <v>2</v>
      </c>
      <c r="K99" s="411">
        <v>0.3802674412727356</v>
      </c>
    </row>
    <row r="100" spans="1:11">
      <c r="A100" s="408">
        <v>2021</v>
      </c>
      <c r="B100" s="60" t="s">
        <v>163</v>
      </c>
      <c r="C100" s="409">
        <v>44287</v>
      </c>
      <c r="D100" s="408">
        <v>41912</v>
      </c>
      <c r="E100" s="60" t="s">
        <v>1173</v>
      </c>
      <c r="F100" s="408">
        <v>32.727161000000002</v>
      </c>
      <c r="G100" s="408">
        <v>53</v>
      </c>
      <c r="H100" s="408">
        <v>2</v>
      </c>
      <c r="I100" s="60" t="s">
        <v>1176</v>
      </c>
      <c r="J100" s="408">
        <v>2</v>
      </c>
      <c r="K100" s="411">
        <v>0.38057136535644531</v>
      </c>
    </row>
    <row r="101" spans="1:11">
      <c r="A101" s="408">
        <v>2021</v>
      </c>
      <c r="B101" s="60" t="s">
        <v>172</v>
      </c>
      <c r="C101" s="409">
        <v>44287</v>
      </c>
      <c r="D101" s="408">
        <v>41940</v>
      </c>
      <c r="E101" s="60" t="s">
        <v>1173</v>
      </c>
      <c r="F101" s="408">
        <v>17.462267000000001</v>
      </c>
      <c r="G101" s="408">
        <v>83</v>
      </c>
      <c r="H101" s="408">
        <v>10</v>
      </c>
      <c r="I101" s="60" t="s">
        <v>1183</v>
      </c>
      <c r="J101" s="408">
        <v>2</v>
      </c>
      <c r="K101" s="411">
        <v>0.38371989130973816</v>
      </c>
    </row>
    <row r="102" spans="1:11">
      <c r="A102" s="408">
        <v>2021</v>
      </c>
      <c r="B102" s="60" t="s">
        <v>1187</v>
      </c>
      <c r="C102" s="409">
        <v>44287</v>
      </c>
      <c r="D102" s="408">
        <v>41982</v>
      </c>
      <c r="E102" s="60" t="s">
        <v>1173</v>
      </c>
      <c r="F102" s="408">
        <v>0.19226799999999999</v>
      </c>
      <c r="G102" s="408"/>
      <c r="H102" s="408"/>
      <c r="I102" s="60" t="s">
        <v>54</v>
      </c>
      <c r="J102" s="408">
        <v>2</v>
      </c>
      <c r="K102" s="411">
        <v>0.38861766457557678</v>
      </c>
    </row>
    <row r="103" spans="1:11">
      <c r="A103" s="408">
        <v>2021</v>
      </c>
      <c r="B103" s="60" t="s">
        <v>251</v>
      </c>
      <c r="C103" s="409">
        <v>44287</v>
      </c>
      <c r="D103" s="408">
        <v>41941</v>
      </c>
      <c r="E103" s="60" t="s">
        <v>1173</v>
      </c>
      <c r="F103" s="408">
        <v>5.0462550000000004</v>
      </c>
      <c r="G103" s="408">
        <v>84</v>
      </c>
      <c r="H103" s="408">
        <v>9</v>
      </c>
      <c r="I103" s="60" t="s">
        <v>1179</v>
      </c>
      <c r="J103" s="408">
        <v>2</v>
      </c>
      <c r="K103" s="411">
        <v>0.38978993892669678</v>
      </c>
    </row>
    <row r="104" spans="1:11">
      <c r="A104" s="408">
        <v>2021</v>
      </c>
      <c r="B104" s="60" t="s">
        <v>175</v>
      </c>
      <c r="C104" s="409">
        <v>44287</v>
      </c>
      <c r="D104" s="408">
        <v>41949</v>
      </c>
      <c r="E104" s="60" t="s">
        <v>1173</v>
      </c>
      <c r="F104" s="408">
        <v>5.8252290000000002</v>
      </c>
      <c r="G104" s="408">
        <v>92</v>
      </c>
      <c r="H104" s="408">
        <v>11</v>
      </c>
      <c r="I104" s="60" t="s">
        <v>1177</v>
      </c>
      <c r="J104" s="408">
        <v>2</v>
      </c>
      <c r="K104" s="411">
        <v>0.40060281753540039</v>
      </c>
    </row>
    <row r="105" spans="1:11">
      <c r="A105" s="408">
        <v>2021</v>
      </c>
      <c r="B105" s="60" t="s">
        <v>255</v>
      </c>
      <c r="C105" s="409">
        <v>44287</v>
      </c>
      <c r="D105" s="408">
        <v>41858</v>
      </c>
      <c r="E105" s="60" t="s">
        <v>1173</v>
      </c>
      <c r="F105" s="408">
        <v>6.5898320000000004</v>
      </c>
      <c r="G105" s="408">
        <v>2</v>
      </c>
      <c r="H105" s="408">
        <v>11</v>
      </c>
      <c r="I105" s="60" t="s">
        <v>1177</v>
      </c>
      <c r="J105" s="408">
        <v>2</v>
      </c>
      <c r="K105" s="411">
        <v>0.40261238813400269</v>
      </c>
    </row>
    <row r="106" spans="1:11">
      <c r="A106" s="408">
        <v>2021</v>
      </c>
      <c r="B106" s="60" t="s">
        <v>276</v>
      </c>
      <c r="C106" s="409">
        <v>44287</v>
      </c>
      <c r="D106" s="408">
        <v>41975</v>
      </c>
      <c r="E106" s="60" t="s">
        <v>1173</v>
      </c>
      <c r="F106" s="408">
        <v>14.742789999999999</v>
      </c>
      <c r="G106" s="408">
        <v>119</v>
      </c>
      <c r="H106" s="408">
        <v>11</v>
      </c>
      <c r="I106" s="60" t="s">
        <v>1177</v>
      </c>
      <c r="J106" s="408">
        <v>2</v>
      </c>
      <c r="K106" s="411">
        <v>0.41294082999229431</v>
      </c>
    </row>
    <row r="107" spans="1:11">
      <c r="A107" s="408">
        <v>2021</v>
      </c>
      <c r="B107" s="60" t="s">
        <v>234</v>
      </c>
      <c r="C107" s="409">
        <v>44287</v>
      </c>
      <c r="D107" s="408">
        <v>41932</v>
      </c>
      <c r="E107" s="60" t="s">
        <v>1173</v>
      </c>
      <c r="F107" s="408">
        <v>0.30159200000000003</v>
      </c>
      <c r="G107" s="408">
        <v>75</v>
      </c>
      <c r="H107" s="408">
        <v>10</v>
      </c>
      <c r="I107" s="60" t="s">
        <v>1183</v>
      </c>
      <c r="J107" s="408">
        <v>2</v>
      </c>
      <c r="K107" s="411">
        <v>0.41331720352172852</v>
      </c>
    </row>
    <row r="108" spans="1:11">
      <c r="A108" s="408">
        <v>2021</v>
      </c>
      <c r="B108" s="60" t="s">
        <v>164</v>
      </c>
      <c r="C108" s="409">
        <v>44287</v>
      </c>
      <c r="D108" s="408">
        <v>41906</v>
      </c>
      <c r="E108" s="60" t="s">
        <v>1173</v>
      </c>
      <c r="F108" s="408">
        <v>12.760636</v>
      </c>
      <c r="G108" s="408">
        <v>50</v>
      </c>
      <c r="H108" s="408">
        <v>5</v>
      </c>
      <c r="I108" s="60" t="s">
        <v>1174</v>
      </c>
      <c r="J108" s="408">
        <v>2</v>
      </c>
      <c r="K108" s="411">
        <v>0.41678443551063538</v>
      </c>
    </row>
    <row r="109" spans="1:11">
      <c r="A109" s="408">
        <v>2021</v>
      </c>
      <c r="B109" s="60" t="s">
        <v>171</v>
      </c>
      <c r="C109" s="409">
        <v>44287</v>
      </c>
      <c r="D109" s="408">
        <v>41910</v>
      </c>
      <c r="E109" s="60" t="s">
        <v>1173</v>
      </c>
      <c r="F109" s="408">
        <v>9.7618340000000003</v>
      </c>
      <c r="G109" s="408">
        <v>43</v>
      </c>
      <c r="H109" s="408">
        <v>8</v>
      </c>
      <c r="I109" s="60" t="s">
        <v>1182</v>
      </c>
      <c r="J109" s="408">
        <v>2</v>
      </c>
      <c r="K109" s="411">
        <v>0.43001976609230042</v>
      </c>
    </row>
    <row r="110" spans="1:11">
      <c r="A110" s="408">
        <v>2021</v>
      </c>
      <c r="B110" s="60" t="s">
        <v>263</v>
      </c>
      <c r="C110" s="409">
        <v>44287</v>
      </c>
      <c r="D110" s="408">
        <v>41951</v>
      </c>
      <c r="E110" s="60" t="s">
        <v>1173</v>
      </c>
      <c r="F110" s="408">
        <v>10.810927</v>
      </c>
      <c r="G110" s="408">
        <v>94</v>
      </c>
      <c r="H110" s="408">
        <v>10</v>
      </c>
      <c r="I110" s="60" t="s">
        <v>1183</v>
      </c>
      <c r="J110" s="408">
        <v>2</v>
      </c>
      <c r="K110" s="411">
        <v>0.43184295296669006</v>
      </c>
    </row>
    <row r="111" spans="1:11">
      <c r="A111" s="408">
        <v>2021</v>
      </c>
      <c r="B111" s="60" t="s">
        <v>168</v>
      </c>
      <c r="C111" s="409">
        <v>44287</v>
      </c>
      <c r="D111" s="408">
        <v>41891</v>
      </c>
      <c r="E111" s="60" t="s">
        <v>1173</v>
      </c>
      <c r="F111" s="408">
        <v>14.035971</v>
      </c>
      <c r="G111" s="408">
        <v>70</v>
      </c>
      <c r="H111" s="408">
        <v>12</v>
      </c>
      <c r="I111" s="60" t="s">
        <v>1184</v>
      </c>
      <c r="J111" s="408">
        <v>2</v>
      </c>
      <c r="K111" s="411">
        <v>0.43364736437797546</v>
      </c>
    </row>
    <row r="112" spans="1:11">
      <c r="A112" s="408">
        <v>2021</v>
      </c>
      <c r="B112" s="60" t="s">
        <v>182</v>
      </c>
      <c r="C112" s="409">
        <v>44287</v>
      </c>
      <c r="D112" s="408">
        <v>41879</v>
      </c>
      <c r="E112" s="60" t="s">
        <v>1173</v>
      </c>
      <c r="F112" s="408">
        <v>10.237011000000001</v>
      </c>
      <c r="G112" s="408">
        <v>22</v>
      </c>
      <c r="H112" s="408">
        <v>8</v>
      </c>
      <c r="I112" s="60" t="s">
        <v>1182</v>
      </c>
      <c r="J112" s="408">
        <v>2</v>
      </c>
      <c r="K112" s="411">
        <v>0.44408062100410461</v>
      </c>
    </row>
    <row r="113" spans="1:11">
      <c r="A113" s="408">
        <v>2021</v>
      </c>
      <c r="B113" s="60" t="s">
        <v>244</v>
      </c>
      <c r="C113" s="409">
        <v>44287</v>
      </c>
      <c r="D113" s="408">
        <v>41914</v>
      </c>
      <c r="E113" s="60" t="s">
        <v>1173</v>
      </c>
      <c r="F113" s="408">
        <v>7.4138339999999996</v>
      </c>
      <c r="G113" s="408">
        <v>58</v>
      </c>
      <c r="H113" s="408">
        <v>9</v>
      </c>
      <c r="I113" s="60" t="s">
        <v>1179</v>
      </c>
      <c r="J113" s="408">
        <v>2</v>
      </c>
      <c r="K113" s="411">
        <v>0.45538833737373352</v>
      </c>
    </row>
    <row r="114" spans="1:11">
      <c r="A114" s="408">
        <v>2021</v>
      </c>
      <c r="B114" s="60" t="s">
        <v>272</v>
      </c>
      <c r="C114" s="409">
        <v>44287</v>
      </c>
      <c r="D114" s="408">
        <v>41872</v>
      </c>
      <c r="E114" s="60" t="s">
        <v>1173</v>
      </c>
      <c r="F114" s="408">
        <v>0.58975500000000003</v>
      </c>
      <c r="G114" s="408">
        <v>19</v>
      </c>
      <c r="H114" s="408">
        <v>1</v>
      </c>
      <c r="I114" s="60" t="s">
        <v>1181</v>
      </c>
      <c r="J114" s="408">
        <v>2</v>
      </c>
      <c r="K114" s="411">
        <v>0.49980545043945313</v>
      </c>
    </row>
    <row r="115" spans="1:11">
      <c r="A115" s="408">
        <v>2021</v>
      </c>
      <c r="B115" s="60" t="s">
        <v>203</v>
      </c>
      <c r="C115" s="409">
        <v>44287</v>
      </c>
      <c r="D115" s="408">
        <v>41886</v>
      </c>
      <c r="E115" s="60" t="s">
        <v>1173</v>
      </c>
      <c r="F115" s="408">
        <v>23.163921999999999</v>
      </c>
      <c r="G115" s="408">
        <v>33</v>
      </c>
      <c r="H115" s="408">
        <v>4</v>
      </c>
      <c r="I115" s="60" t="s">
        <v>1185</v>
      </c>
      <c r="J115" s="408">
        <v>2</v>
      </c>
      <c r="K115" s="411">
        <v>0.52273404598236084</v>
      </c>
    </row>
    <row r="116" spans="1:11">
      <c r="A116" s="408">
        <v>2021</v>
      </c>
      <c r="B116" s="60" t="s">
        <v>218</v>
      </c>
      <c r="C116" s="409">
        <v>44287</v>
      </c>
      <c r="D116" s="408">
        <v>41898</v>
      </c>
      <c r="E116" s="60" t="s">
        <v>1173</v>
      </c>
      <c r="F116" s="408">
        <v>4.7224029999999999</v>
      </c>
      <c r="G116" s="408">
        <v>41</v>
      </c>
      <c r="H116" s="408">
        <v>1</v>
      </c>
      <c r="I116" s="60" t="s">
        <v>1181</v>
      </c>
      <c r="J116" s="408">
        <v>2</v>
      </c>
      <c r="K116" s="411">
        <v>0.53718149662017822</v>
      </c>
    </row>
    <row r="117" spans="1:11">
      <c r="A117" s="408">
        <v>2021</v>
      </c>
      <c r="B117" s="60" t="s">
        <v>250</v>
      </c>
      <c r="C117" s="409">
        <v>44287</v>
      </c>
      <c r="D117" s="408">
        <v>41894</v>
      </c>
      <c r="E117" s="60" t="s">
        <v>1173</v>
      </c>
      <c r="F117" s="408">
        <v>3.8080669999999999</v>
      </c>
      <c r="G117" s="408">
        <v>79</v>
      </c>
      <c r="H117" s="408">
        <v>6</v>
      </c>
      <c r="I117" s="60" t="s">
        <v>1175</v>
      </c>
      <c r="J117" s="408">
        <v>2</v>
      </c>
      <c r="K117" s="411">
        <v>0.53866517543792725</v>
      </c>
    </row>
    <row r="118" spans="1:11">
      <c r="A118" s="408">
        <v>2021</v>
      </c>
      <c r="B118" s="60" t="s">
        <v>240</v>
      </c>
      <c r="C118" s="409">
        <v>44287</v>
      </c>
      <c r="D118" s="408">
        <v>41881</v>
      </c>
      <c r="E118" s="60" t="s">
        <v>1173</v>
      </c>
      <c r="F118" s="408">
        <v>10.614808</v>
      </c>
      <c r="G118" s="408">
        <v>25</v>
      </c>
      <c r="H118" s="408">
        <v>1</v>
      </c>
      <c r="I118" s="60" t="s">
        <v>1181</v>
      </c>
      <c r="J118" s="408">
        <v>2</v>
      </c>
      <c r="K118" s="411">
        <v>0.55747783184051514</v>
      </c>
    </row>
    <row r="119" spans="1:11">
      <c r="A119" s="408">
        <v>2021</v>
      </c>
      <c r="B119" s="60" t="s">
        <v>238</v>
      </c>
      <c r="C119" s="409">
        <v>44287</v>
      </c>
      <c r="D119" s="408">
        <v>41967</v>
      </c>
      <c r="E119" s="60" t="s">
        <v>1173</v>
      </c>
      <c r="F119" s="408">
        <v>14.958097</v>
      </c>
      <c r="G119" s="408">
        <v>110</v>
      </c>
      <c r="H119" s="408">
        <v>7</v>
      </c>
      <c r="I119" s="60" t="s">
        <v>1180</v>
      </c>
      <c r="J119" s="408">
        <v>2</v>
      </c>
      <c r="K119" s="411">
        <v>0.55878716707229614</v>
      </c>
    </row>
    <row r="120" spans="1:11">
      <c r="A120" s="408">
        <v>2021</v>
      </c>
      <c r="B120" s="60" t="s">
        <v>248</v>
      </c>
      <c r="C120" s="409">
        <v>44287</v>
      </c>
      <c r="D120" s="408">
        <v>41959</v>
      </c>
      <c r="E120" s="60" t="s">
        <v>1173</v>
      </c>
      <c r="F120" s="408">
        <v>2.9166599999999998</v>
      </c>
      <c r="G120" s="408">
        <v>102</v>
      </c>
      <c r="H120" s="408">
        <v>7</v>
      </c>
      <c r="I120" s="60" t="s">
        <v>1180</v>
      </c>
      <c r="J120" s="408">
        <v>2</v>
      </c>
      <c r="K120" s="411">
        <v>0.57157623767852783</v>
      </c>
    </row>
    <row r="121" spans="1:11">
      <c r="A121" s="408">
        <v>2021</v>
      </c>
      <c r="B121" s="60" t="s">
        <v>233</v>
      </c>
      <c r="C121" s="409">
        <v>44287</v>
      </c>
      <c r="D121" s="408">
        <v>41931</v>
      </c>
      <c r="E121" s="60" t="s">
        <v>1173</v>
      </c>
      <c r="F121" s="408">
        <v>13.505381</v>
      </c>
      <c r="G121" s="408">
        <v>74</v>
      </c>
      <c r="H121" s="408">
        <v>3</v>
      </c>
      <c r="I121" s="60" t="s">
        <v>1178</v>
      </c>
      <c r="J121" s="408">
        <v>2</v>
      </c>
      <c r="K121" s="411">
        <v>0.57443392276763916</v>
      </c>
    </row>
    <row r="122" spans="1:11">
      <c r="A122" s="408">
        <v>2021</v>
      </c>
      <c r="B122" s="60" t="s">
        <v>189</v>
      </c>
      <c r="C122" s="409">
        <v>44287</v>
      </c>
      <c r="D122" s="408">
        <v>41972</v>
      </c>
      <c r="E122" s="60" t="s">
        <v>1173</v>
      </c>
      <c r="F122" s="408">
        <v>13.305982</v>
      </c>
      <c r="G122" s="408">
        <v>116</v>
      </c>
      <c r="H122" s="408">
        <v>2</v>
      </c>
      <c r="I122" s="60" t="s">
        <v>1176</v>
      </c>
      <c r="J122" s="408">
        <v>2</v>
      </c>
      <c r="K122" s="411">
        <v>0.61840283870697021</v>
      </c>
    </row>
    <row r="123" spans="1:11">
      <c r="A123" s="408">
        <v>2021</v>
      </c>
      <c r="B123" s="60" t="s">
        <v>229</v>
      </c>
      <c r="C123" s="409">
        <v>44287</v>
      </c>
      <c r="D123" s="408">
        <v>41918</v>
      </c>
      <c r="E123" s="60" t="s">
        <v>1173</v>
      </c>
      <c r="F123" s="408">
        <v>2.0556869999999998</v>
      </c>
      <c r="G123" s="408">
        <v>62</v>
      </c>
      <c r="H123" s="408">
        <v>9</v>
      </c>
      <c r="I123" s="60" t="s">
        <v>1179</v>
      </c>
      <c r="J123" s="408">
        <v>2</v>
      </c>
      <c r="K123" s="411">
        <v>0.75321680307388306</v>
      </c>
    </row>
    <row r="124" spans="1:11">
      <c r="A124" s="408">
        <v>2021</v>
      </c>
      <c r="B124" s="60" t="s">
        <v>208</v>
      </c>
      <c r="C124" s="409">
        <v>44287</v>
      </c>
      <c r="D124" s="408">
        <v>41860</v>
      </c>
      <c r="E124" s="60" t="s">
        <v>1173</v>
      </c>
      <c r="F124" s="408">
        <v>0.36632700000000001</v>
      </c>
      <c r="G124" s="408">
        <v>4</v>
      </c>
      <c r="H124" s="408">
        <v>11</v>
      </c>
      <c r="I124" s="60" t="s">
        <v>1177</v>
      </c>
      <c r="J124" s="408">
        <v>2</v>
      </c>
      <c r="K124" s="411">
        <v>0.76007896661758423</v>
      </c>
    </row>
    <row r="125" spans="1:11">
      <c r="A125" s="408">
        <v>2021</v>
      </c>
      <c r="B125" s="60" t="s">
        <v>242</v>
      </c>
      <c r="C125" s="409">
        <v>44287</v>
      </c>
      <c r="D125" s="408">
        <v>41877</v>
      </c>
      <c r="E125" s="60" t="s">
        <v>1173</v>
      </c>
      <c r="F125" s="408">
        <v>3.7821E-2</v>
      </c>
      <c r="G125" s="408">
        <v>31</v>
      </c>
      <c r="H125" s="408">
        <v>1</v>
      </c>
      <c r="I125" s="60" t="s">
        <v>1181</v>
      </c>
      <c r="J125" s="408">
        <v>2</v>
      </c>
      <c r="K125" s="411">
        <v>0.96830600500106812</v>
      </c>
    </row>
    <row r="126" spans="1:11">
      <c r="A126" s="408">
        <v>2021</v>
      </c>
      <c r="B126" s="60" t="s">
        <v>221</v>
      </c>
      <c r="C126" s="409">
        <v>44287</v>
      </c>
      <c r="D126" s="408">
        <v>41961</v>
      </c>
      <c r="E126" s="60" t="s">
        <v>1173</v>
      </c>
      <c r="F126" s="408">
        <v>0.26985100000000001</v>
      </c>
      <c r="G126" s="408">
        <v>104</v>
      </c>
      <c r="H126" s="408">
        <v>1</v>
      </c>
      <c r="I126" s="60" t="s">
        <v>1181</v>
      </c>
      <c r="J126" s="408">
        <v>2</v>
      </c>
      <c r="K126" s="411">
        <v>1.0543484687805176</v>
      </c>
    </row>
    <row r="127" spans="1:11">
      <c r="A127" s="408">
        <v>2021</v>
      </c>
      <c r="B127" s="60" t="s">
        <v>235</v>
      </c>
      <c r="C127" s="409">
        <v>44287</v>
      </c>
      <c r="D127" s="408">
        <v>41937</v>
      </c>
      <c r="E127" s="60" t="s">
        <v>1173</v>
      </c>
      <c r="F127" s="408">
        <v>1.4666E-2</v>
      </c>
      <c r="G127" s="408">
        <v>81</v>
      </c>
      <c r="H127" s="408">
        <v>1</v>
      </c>
      <c r="I127" s="60" t="s">
        <v>1181</v>
      </c>
      <c r="J127" s="408">
        <v>2</v>
      </c>
      <c r="K127" s="411">
        <v>1.6472923755645752</v>
      </c>
    </row>
    <row r="128" spans="1:11">
      <c r="A128" s="408">
        <v>2021</v>
      </c>
      <c r="B128" s="60" t="s">
        <v>236</v>
      </c>
      <c r="C128" s="409">
        <v>44287</v>
      </c>
      <c r="D128" s="408">
        <v>41945</v>
      </c>
      <c r="E128" s="60" t="s">
        <v>1173</v>
      </c>
      <c r="F128" s="408">
        <v>0.10620599999999999</v>
      </c>
      <c r="G128" s="408">
        <v>89</v>
      </c>
      <c r="H128" s="408">
        <v>11</v>
      </c>
      <c r="I128" s="60" t="s">
        <v>1177</v>
      </c>
      <c r="J128" s="408">
        <v>2</v>
      </c>
      <c r="K128" s="411">
        <v>1.7009308338165283</v>
      </c>
    </row>
    <row r="129" spans="1:11">
      <c r="A129" s="408">
        <v>2021</v>
      </c>
      <c r="B129" s="60" t="s">
        <v>232</v>
      </c>
      <c r="C129" s="409">
        <v>44287</v>
      </c>
      <c r="D129" s="408">
        <v>41925</v>
      </c>
      <c r="E129" s="60" t="s">
        <v>1173</v>
      </c>
      <c r="F129" s="408">
        <v>8.5406999999999997E-2</v>
      </c>
      <c r="G129" s="408">
        <v>71</v>
      </c>
      <c r="H129" s="408">
        <v>12</v>
      </c>
      <c r="I129" s="60" t="s">
        <v>1184</v>
      </c>
      <c r="J129" s="408">
        <v>2</v>
      </c>
      <c r="K129" s="411">
        <v>1.9728497266769409</v>
      </c>
    </row>
    <row r="130" spans="1:11">
      <c r="A130" s="408">
        <v>2021</v>
      </c>
      <c r="B130" s="60" t="s">
        <v>213</v>
      </c>
      <c r="C130" s="409">
        <v>44287</v>
      </c>
      <c r="D130" s="408">
        <v>41890</v>
      </c>
      <c r="E130" s="60" t="s">
        <v>1173</v>
      </c>
      <c r="F130" s="408">
        <v>0.70437499999999997</v>
      </c>
      <c r="G130" s="408">
        <v>54</v>
      </c>
      <c r="H130" s="408">
        <v>7</v>
      </c>
      <c r="I130" s="60" t="s">
        <v>1180</v>
      </c>
      <c r="J130" s="408">
        <v>2</v>
      </c>
      <c r="K130" s="411">
        <v>2.2099776268005371</v>
      </c>
    </row>
    <row r="131" spans="1:11">
      <c r="A131" s="408">
        <v>2021</v>
      </c>
      <c r="B131" s="60" t="s">
        <v>220</v>
      </c>
      <c r="C131" s="409">
        <v>44287</v>
      </c>
      <c r="D131" s="408">
        <v>41947</v>
      </c>
      <c r="E131" s="60" t="s">
        <v>1173</v>
      </c>
      <c r="F131" s="408">
        <v>12.718524</v>
      </c>
      <c r="G131" s="408">
        <v>90</v>
      </c>
      <c r="H131" s="408">
        <v>7</v>
      </c>
      <c r="I131" s="60" t="s">
        <v>1180</v>
      </c>
      <c r="J131" s="408">
        <v>2</v>
      </c>
      <c r="K131" s="411">
        <v>2.59309983253479</v>
      </c>
    </row>
    <row r="132" spans="1:11">
      <c r="A132" s="408">
        <v>2021</v>
      </c>
      <c r="B132" s="60" t="s">
        <v>261</v>
      </c>
      <c r="C132" s="409">
        <v>44287</v>
      </c>
      <c r="D132" s="408">
        <v>41969</v>
      </c>
      <c r="E132" s="60" t="s">
        <v>1173</v>
      </c>
      <c r="F132" s="408">
        <v>0.13200899999999999</v>
      </c>
      <c r="G132" s="408">
        <v>112</v>
      </c>
      <c r="H132" s="408">
        <v>5</v>
      </c>
      <c r="I132" s="60" t="s">
        <v>1174</v>
      </c>
      <c r="J132" s="408">
        <v>2</v>
      </c>
      <c r="K132" s="411">
        <v>4.7936801910400391</v>
      </c>
    </row>
    <row r="133" spans="1:11">
      <c r="A133" s="408">
        <v>2021</v>
      </c>
      <c r="B133" s="60" t="s">
        <v>249</v>
      </c>
      <c r="C133" s="409">
        <v>44287</v>
      </c>
      <c r="D133" s="408">
        <v>41887</v>
      </c>
      <c r="E133" s="60" t="s">
        <v>1173</v>
      </c>
      <c r="F133" s="408">
        <v>1.0240050000000001</v>
      </c>
      <c r="G133" s="408">
        <v>34</v>
      </c>
      <c r="H133" s="408">
        <v>7</v>
      </c>
      <c r="I133" s="60" t="s">
        <v>1180</v>
      </c>
      <c r="J133" s="408">
        <v>2</v>
      </c>
      <c r="K133" s="411">
        <v>13.537059783935547</v>
      </c>
    </row>
  </sheetData>
  <mergeCells count="1">
    <mergeCell ref="H1:I1"/>
  </mergeCells>
  <hyperlinks>
    <hyperlink ref="H1:I1" location="Index!A1" display="Regresar al Índice" xr:uid="{18C85465-DA47-4BC2-9A8A-52312736A85B}"/>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47600-D10B-4C7C-89BD-1CB337EDBF71}">
  <sheetPr codeName="Hoja59"/>
  <dimension ref="A1:AD296"/>
  <sheetViews>
    <sheetView zoomScale="106" zoomScaleNormal="106" workbookViewId="0">
      <selection activeCell="B19" sqref="B19"/>
    </sheetView>
  </sheetViews>
  <sheetFormatPr baseColWidth="10" defaultRowHeight="12"/>
  <cols>
    <col min="1" max="16384" width="11.42578125" style="79"/>
  </cols>
  <sheetData>
    <row r="1" spans="1:26" ht="15">
      <c r="A1" t="s">
        <v>1799</v>
      </c>
      <c r="H1" s="688" t="s">
        <v>38</v>
      </c>
      <c r="I1" s="688"/>
    </row>
    <row r="5" spans="1:26">
      <c r="C5" s="405" t="s">
        <v>57</v>
      </c>
      <c r="D5" s="405"/>
      <c r="E5" s="405"/>
      <c r="F5" s="405"/>
      <c r="G5" s="405" t="s">
        <v>1188</v>
      </c>
      <c r="H5" s="405"/>
      <c r="I5" s="405"/>
      <c r="J5" s="405"/>
      <c r="K5" s="405" t="s">
        <v>1189</v>
      </c>
      <c r="L5" s="405"/>
      <c r="M5" s="405"/>
      <c r="N5" s="405"/>
      <c r="O5" s="405" t="s">
        <v>1190</v>
      </c>
      <c r="P5" s="405"/>
      <c r="Q5" s="405"/>
      <c r="R5" s="405"/>
      <c r="S5" s="405" t="s">
        <v>1191</v>
      </c>
      <c r="T5" s="405"/>
      <c r="U5" s="405"/>
      <c r="V5" s="405"/>
      <c r="W5" s="405" t="s">
        <v>1</v>
      </c>
      <c r="X5" s="405"/>
      <c r="Y5" s="405"/>
      <c r="Z5" s="405"/>
    </row>
    <row r="6" spans="1:26">
      <c r="A6" s="79" t="s">
        <v>325</v>
      </c>
      <c r="B6" s="79" t="s">
        <v>1192</v>
      </c>
      <c r="C6" s="79" t="s">
        <v>1193</v>
      </c>
      <c r="D6" s="79" t="s">
        <v>1194</v>
      </c>
      <c r="E6" s="79" t="s">
        <v>1195</v>
      </c>
      <c r="F6" s="79" t="s">
        <v>1196</v>
      </c>
      <c r="G6" s="79" t="s">
        <v>1193</v>
      </c>
      <c r="H6" s="79" t="s">
        <v>1194</v>
      </c>
      <c r="I6" s="79" t="s">
        <v>1195</v>
      </c>
      <c r="J6" s="79" t="s">
        <v>1196</v>
      </c>
      <c r="K6" s="79" t="s">
        <v>1193</v>
      </c>
      <c r="L6" s="79" t="s">
        <v>1194</v>
      </c>
      <c r="M6" s="79" t="s">
        <v>1195</v>
      </c>
      <c r="N6" s="79" t="s">
        <v>1196</v>
      </c>
      <c r="O6" s="79" t="s">
        <v>1193</v>
      </c>
      <c r="P6" s="79" t="s">
        <v>1194</v>
      </c>
      <c r="Q6" s="79" t="s">
        <v>1195</v>
      </c>
      <c r="R6" s="79" t="s">
        <v>1196</v>
      </c>
      <c r="S6" s="79" t="s">
        <v>1193</v>
      </c>
      <c r="T6" s="79" t="s">
        <v>1194</v>
      </c>
      <c r="U6" s="79" t="s">
        <v>1195</v>
      </c>
      <c r="V6" s="79" t="s">
        <v>1196</v>
      </c>
      <c r="W6" s="79" t="s">
        <v>1193</v>
      </c>
      <c r="X6" s="79" t="s">
        <v>1194</v>
      </c>
      <c r="Y6" s="79" t="s">
        <v>1195</v>
      </c>
      <c r="Z6" s="79" t="s">
        <v>1196</v>
      </c>
    </row>
    <row r="7" spans="1:26">
      <c r="A7" s="79">
        <v>2005</v>
      </c>
      <c r="B7" s="79" t="s">
        <v>1011</v>
      </c>
      <c r="C7" s="158">
        <v>55.276162460000002</v>
      </c>
      <c r="D7" s="158"/>
      <c r="E7" s="158"/>
      <c r="F7" s="158"/>
      <c r="G7" s="158">
        <v>50.891182329999999</v>
      </c>
      <c r="H7" s="158"/>
      <c r="I7" s="158"/>
      <c r="J7" s="158"/>
      <c r="K7" s="158">
        <v>50.441719110000001</v>
      </c>
      <c r="L7" s="158"/>
      <c r="M7" s="158"/>
      <c r="N7" s="158"/>
      <c r="O7" s="158">
        <v>47.158908930000003</v>
      </c>
      <c r="P7" s="158"/>
      <c r="Q7" s="158"/>
      <c r="R7" s="158"/>
      <c r="S7" s="158">
        <v>38.647440869999997</v>
      </c>
      <c r="T7" s="158"/>
      <c r="U7" s="158"/>
      <c r="V7" s="158"/>
      <c r="W7" s="158">
        <v>48.468733520000001</v>
      </c>
      <c r="X7" s="158"/>
      <c r="Y7" s="158"/>
      <c r="Z7" s="158"/>
    </row>
    <row r="8" spans="1:26">
      <c r="B8" s="79" t="s">
        <v>1012</v>
      </c>
      <c r="C8" s="158">
        <v>56.710018769999998</v>
      </c>
      <c r="D8" s="158">
        <v>2.5939867135993602</v>
      </c>
      <c r="E8" s="158"/>
      <c r="F8" s="158"/>
      <c r="G8" s="158">
        <v>52.684655749999997</v>
      </c>
      <c r="H8" s="158">
        <v>3.5241339223961399</v>
      </c>
      <c r="I8" s="158"/>
      <c r="J8" s="158"/>
      <c r="K8" s="158">
        <v>51.785540699999999</v>
      </c>
      <c r="L8" s="158">
        <v>2.66410743668248</v>
      </c>
      <c r="M8" s="158"/>
      <c r="N8" s="158"/>
      <c r="O8" s="158">
        <v>50.051115920000001</v>
      </c>
      <c r="P8" s="158">
        <v>6.1328963193211896</v>
      </c>
      <c r="Q8" s="158"/>
      <c r="R8" s="158"/>
      <c r="S8" s="158">
        <v>40.579504450000002</v>
      </c>
      <c r="T8" s="158">
        <v>4.9992018527150703</v>
      </c>
      <c r="U8" s="158"/>
      <c r="V8" s="158"/>
      <c r="W8" s="158">
        <v>50.147705360000003</v>
      </c>
      <c r="X8" s="158">
        <v>3.4640307638886401</v>
      </c>
      <c r="Y8" s="158"/>
      <c r="Z8" s="158"/>
    </row>
    <row r="9" spans="1:26">
      <c r="B9" s="79" t="s">
        <v>1013</v>
      </c>
      <c r="C9" s="158">
        <v>57.520392299999997</v>
      </c>
      <c r="D9" s="158">
        <v>1.4289777143023901</v>
      </c>
      <c r="E9" s="158"/>
      <c r="F9" s="158"/>
      <c r="G9" s="158">
        <v>53.705329249999998</v>
      </c>
      <c r="H9" s="158">
        <v>1.93732593573983</v>
      </c>
      <c r="I9" s="158"/>
      <c r="J9" s="158"/>
      <c r="K9" s="158">
        <v>52.645947970000002</v>
      </c>
      <c r="L9" s="158">
        <v>1.66148167687279</v>
      </c>
      <c r="M9" s="158"/>
      <c r="N9" s="158"/>
      <c r="O9" s="158">
        <v>51.32208928</v>
      </c>
      <c r="P9" s="158">
        <v>2.5393506950603899</v>
      </c>
      <c r="Q9" s="158"/>
      <c r="R9" s="158"/>
      <c r="S9" s="158">
        <v>41.899185340000002</v>
      </c>
      <c r="T9" s="158">
        <v>3.2520872491827602</v>
      </c>
      <c r="U9" s="158"/>
      <c r="V9" s="158"/>
      <c r="W9" s="158">
        <v>51.096868379999997</v>
      </c>
      <c r="X9" s="158">
        <v>1.89273469879858</v>
      </c>
      <c r="Y9" s="158"/>
      <c r="Z9" s="158"/>
    </row>
    <row r="10" spans="1:26">
      <c r="B10" s="79" t="s">
        <v>1014</v>
      </c>
      <c r="C10" s="158">
        <v>57.372083850000003</v>
      </c>
      <c r="D10" s="158">
        <v>-0.25783629782370998</v>
      </c>
      <c r="E10" s="158"/>
      <c r="F10" s="158"/>
      <c r="G10" s="158">
        <v>53.547348300000003</v>
      </c>
      <c r="H10" s="158">
        <v>-0.29416252019346401</v>
      </c>
      <c r="I10" s="158"/>
      <c r="J10" s="158"/>
      <c r="K10" s="158">
        <v>52.453705650000003</v>
      </c>
      <c r="L10" s="158">
        <v>-0.36516071495102898</v>
      </c>
      <c r="M10" s="158"/>
      <c r="N10" s="158"/>
      <c r="O10" s="158">
        <v>51.13295978</v>
      </c>
      <c r="P10" s="158">
        <v>-0.36851481039316097</v>
      </c>
      <c r="Q10" s="158"/>
      <c r="R10" s="158"/>
      <c r="S10" s="158">
        <v>41.776100829999997</v>
      </c>
      <c r="T10" s="158">
        <v>-0.29376349206126101</v>
      </c>
      <c r="U10" s="158"/>
      <c r="V10" s="158"/>
      <c r="W10" s="158">
        <v>50.988511819999999</v>
      </c>
      <c r="X10" s="158">
        <v>-0.21206105860376301</v>
      </c>
      <c r="Y10" s="158"/>
      <c r="Z10" s="158"/>
    </row>
    <row r="11" spans="1:26">
      <c r="A11" s="79">
        <v>2006</v>
      </c>
      <c r="B11" s="79" t="s">
        <v>1011</v>
      </c>
      <c r="C11" s="158">
        <v>58.644742610000002</v>
      </c>
      <c r="D11" s="158">
        <v>2.2182543749454502</v>
      </c>
      <c r="E11" s="158">
        <v>6.0940919197088697</v>
      </c>
      <c r="F11" s="158">
        <v>1.4898942504313599</v>
      </c>
      <c r="G11" s="158">
        <v>54.701508259999997</v>
      </c>
      <c r="H11" s="158">
        <v>2.1554007745328199</v>
      </c>
      <c r="I11" s="158">
        <v>7.4872026067152904</v>
      </c>
      <c r="J11" s="158">
        <v>1.82142953813933</v>
      </c>
      <c r="K11" s="158">
        <v>53.796898859999999</v>
      </c>
      <c r="L11" s="158">
        <v>2.5607212938634198</v>
      </c>
      <c r="M11" s="158">
        <v>6.6515967520520896</v>
      </c>
      <c r="N11" s="158">
        <v>1.6229599795834799</v>
      </c>
      <c r="O11" s="158">
        <v>51.801354609999997</v>
      </c>
      <c r="P11" s="158">
        <v>1.3071702339856099</v>
      </c>
      <c r="Q11" s="158">
        <v>9.8442601521824304</v>
      </c>
      <c r="R11" s="158">
        <v>2.3751007127300201</v>
      </c>
      <c r="S11" s="158">
        <v>42.684378950000003</v>
      </c>
      <c r="T11" s="158">
        <v>2.1741572381205998</v>
      </c>
      <c r="U11" s="158">
        <v>10.445550828525</v>
      </c>
      <c r="V11" s="158">
        <v>2.5149151036861999</v>
      </c>
      <c r="W11" s="158">
        <v>52.088654130000002</v>
      </c>
      <c r="X11" s="158">
        <v>2.1576278081692801</v>
      </c>
      <c r="Y11" s="158">
        <v>7.4685685948577403</v>
      </c>
      <c r="Z11" s="158">
        <v>1.8170163032652999</v>
      </c>
    </row>
    <row r="12" spans="1:26">
      <c r="B12" s="79" t="s">
        <v>1012</v>
      </c>
      <c r="C12" s="158">
        <v>60.472921290000002</v>
      </c>
      <c r="D12" s="158">
        <v>3.1173786406699402</v>
      </c>
      <c r="E12" s="158">
        <v>6.6353399304297298</v>
      </c>
      <c r="F12" s="158">
        <v>1.6190871806157601</v>
      </c>
      <c r="G12" s="158">
        <v>56.127713589999999</v>
      </c>
      <c r="H12" s="158">
        <v>2.6072504677954198</v>
      </c>
      <c r="I12" s="158">
        <v>6.5352193935517899</v>
      </c>
      <c r="J12" s="158">
        <v>1.5952260906825699</v>
      </c>
      <c r="K12" s="158">
        <v>55.543466029999998</v>
      </c>
      <c r="L12" s="158">
        <v>3.2465945194075898</v>
      </c>
      <c r="M12" s="158">
        <v>7.2567077203463404</v>
      </c>
      <c r="N12" s="158">
        <v>1.76679927820542</v>
      </c>
      <c r="O12" s="158">
        <v>53.122794239999998</v>
      </c>
      <c r="P12" s="158">
        <v>2.5509750467894299</v>
      </c>
      <c r="Q12" s="158">
        <v>6.1370825875484103</v>
      </c>
      <c r="R12" s="158">
        <v>1.5001739356946999</v>
      </c>
      <c r="S12" s="158">
        <v>43.819951459999999</v>
      </c>
      <c r="T12" s="158">
        <v>2.6603936567290498</v>
      </c>
      <c r="U12" s="158">
        <v>7.98542775206315</v>
      </c>
      <c r="V12" s="158">
        <v>1.9392157815436399</v>
      </c>
      <c r="W12" s="158">
        <v>53.452726030000001</v>
      </c>
      <c r="X12" s="158">
        <v>2.6187505182906601</v>
      </c>
      <c r="Y12" s="158">
        <v>6.5905720835558501</v>
      </c>
      <c r="Z12" s="158">
        <v>1.6084200225269201</v>
      </c>
    </row>
    <row r="13" spans="1:26">
      <c r="B13" s="79" t="s">
        <v>1013</v>
      </c>
      <c r="C13" s="158">
        <v>61.662042970000002</v>
      </c>
      <c r="D13" s="158">
        <v>1.9663704921704099</v>
      </c>
      <c r="E13" s="158">
        <v>7.2003171473502103</v>
      </c>
      <c r="F13" s="158">
        <v>1.75342058139047</v>
      </c>
      <c r="G13" s="158">
        <v>56.681499469999999</v>
      </c>
      <c r="H13" s="158">
        <v>0.98665319604016599</v>
      </c>
      <c r="I13" s="158">
        <v>5.5416664632029997</v>
      </c>
      <c r="J13" s="158">
        <v>1.3575225800005499</v>
      </c>
      <c r="K13" s="158">
        <v>56.644427280000002</v>
      </c>
      <c r="L13" s="158">
        <v>1.9821615910778001</v>
      </c>
      <c r="M13" s="158">
        <v>7.5950371570448603</v>
      </c>
      <c r="N13" s="158">
        <v>1.84695755324609</v>
      </c>
      <c r="O13" s="158">
        <v>53.711824890000003</v>
      </c>
      <c r="P13" s="158">
        <v>1.1088096144545001</v>
      </c>
      <c r="Q13" s="158">
        <v>4.6563490370827001</v>
      </c>
      <c r="R13" s="158">
        <v>1.1442958018324001</v>
      </c>
      <c r="S13" s="158">
        <v>44.42228712</v>
      </c>
      <c r="T13" s="158">
        <v>1.3745694368233901</v>
      </c>
      <c r="U13" s="158">
        <v>6.0218397076834398</v>
      </c>
      <c r="V13" s="158">
        <v>1.4726106706950599</v>
      </c>
      <c r="W13" s="158">
        <v>54.25530432</v>
      </c>
      <c r="X13" s="158">
        <v>1.50147307650794</v>
      </c>
      <c r="Y13" s="158">
        <v>6.1812710644244797</v>
      </c>
      <c r="Z13" s="158">
        <v>1.51073678024027</v>
      </c>
    </row>
    <row r="14" spans="1:26">
      <c r="B14" s="79" t="s">
        <v>1014</v>
      </c>
      <c r="C14" s="158">
        <v>61.888096019999999</v>
      </c>
      <c r="D14" s="158">
        <v>0.36660000076542698</v>
      </c>
      <c r="E14" s="158">
        <v>7.8714452516787796</v>
      </c>
      <c r="F14" s="158">
        <v>1.91230500063218</v>
      </c>
      <c r="G14" s="158">
        <v>57.056020609999997</v>
      </c>
      <c r="H14" s="158">
        <v>0.66074670483660103</v>
      </c>
      <c r="I14" s="158">
        <v>6.55246696875182</v>
      </c>
      <c r="J14" s="158">
        <v>1.5993377941646301</v>
      </c>
      <c r="K14" s="158">
        <v>57.201882249999997</v>
      </c>
      <c r="L14" s="158">
        <v>0.98413029625037396</v>
      </c>
      <c r="M14" s="158">
        <v>9.0521280454091109</v>
      </c>
      <c r="N14" s="158">
        <v>2.1900322492748798</v>
      </c>
      <c r="O14" s="158">
        <v>54.041005800000001</v>
      </c>
      <c r="P14" s="158">
        <v>0.61286487784422095</v>
      </c>
      <c r="Q14" s="158">
        <v>5.68722411632712</v>
      </c>
      <c r="R14" s="158">
        <v>1.3924512948493999</v>
      </c>
      <c r="S14" s="158">
        <v>44.833222360000001</v>
      </c>
      <c r="T14" s="158">
        <v>0.92506547195536604</v>
      </c>
      <c r="U14" s="158">
        <v>7.31787186755506</v>
      </c>
      <c r="V14" s="158">
        <v>1.78130454547234</v>
      </c>
      <c r="W14" s="158">
        <v>54.542989749999997</v>
      </c>
      <c r="X14" s="158">
        <v>0.53024387865048295</v>
      </c>
      <c r="Y14" s="158">
        <v>6.9711348755343998</v>
      </c>
      <c r="Z14" s="158">
        <v>1.69899257231432</v>
      </c>
    </row>
    <row r="15" spans="1:26">
      <c r="A15" s="79">
        <v>2007</v>
      </c>
      <c r="B15" s="79" t="s">
        <v>1011</v>
      </c>
      <c r="C15" s="158">
        <v>63.186108730000001</v>
      </c>
      <c r="D15" s="158">
        <v>2.09735440815715</v>
      </c>
      <c r="E15" s="158">
        <v>7.7438589000228903</v>
      </c>
      <c r="F15" s="158">
        <v>1.8821571003538</v>
      </c>
      <c r="G15" s="158">
        <v>58.65959771</v>
      </c>
      <c r="H15" s="158">
        <v>2.8105309183075899</v>
      </c>
      <c r="I15" s="158">
        <v>7.2357958233746098</v>
      </c>
      <c r="J15" s="158">
        <v>1.76183853383551</v>
      </c>
      <c r="K15" s="158">
        <v>58.465580809999999</v>
      </c>
      <c r="L15" s="158">
        <v>2.2091905201248898</v>
      </c>
      <c r="M15" s="158">
        <v>8.6783477280905998</v>
      </c>
      <c r="N15" s="158">
        <v>2.1023544182676002</v>
      </c>
      <c r="O15" s="158">
        <v>55.113475579999999</v>
      </c>
      <c r="P15" s="158">
        <v>1.9845481484358301</v>
      </c>
      <c r="Q15" s="158">
        <v>6.3938887215135001</v>
      </c>
      <c r="R15" s="158">
        <v>1.5615150084404801</v>
      </c>
      <c r="S15" s="158">
        <v>46.109583919999999</v>
      </c>
      <c r="T15" s="158">
        <v>2.8469101545972402</v>
      </c>
      <c r="U15" s="158">
        <v>8.0244929275232995</v>
      </c>
      <c r="V15" s="158">
        <v>1.9484340003981699</v>
      </c>
      <c r="W15" s="158">
        <v>55.971493649999999</v>
      </c>
      <c r="X15" s="158">
        <v>2.6190421657257899</v>
      </c>
      <c r="Y15" s="158">
        <v>7.4542903533453302</v>
      </c>
      <c r="Z15" s="158">
        <v>1.81363429026451</v>
      </c>
    </row>
    <row r="16" spans="1:26">
      <c r="B16" s="79" t="s">
        <v>1012</v>
      </c>
      <c r="C16" s="158">
        <v>64.467738220000001</v>
      </c>
      <c r="D16" s="158">
        <v>2.02834058903123</v>
      </c>
      <c r="E16" s="158">
        <v>6.60595989871684</v>
      </c>
      <c r="F16" s="158">
        <v>1.61208696726389</v>
      </c>
      <c r="G16" s="158">
        <v>60.212352369999998</v>
      </c>
      <c r="H16" s="158">
        <v>2.6470598514440402</v>
      </c>
      <c r="I16" s="158">
        <v>7.2774009820484498</v>
      </c>
      <c r="J16" s="158">
        <v>1.7717074436525999</v>
      </c>
      <c r="K16" s="158">
        <v>59.858929600000003</v>
      </c>
      <c r="L16" s="158">
        <v>2.3831949853163601</v>
      </c>
      <c r="M16" s="158">
        <v>7.7695251637143903</v>
      </c>
      <c r="N16" s="158">
        <v>1.8882240371947501</v>
      </c>
      <c r="O16" s="158">
        <v>56.906230020000002</v>
      </c>
      <c r="P16" s="158">
        <v>3.25284228790421</v>
      </c>
      <c r="Q16" s="158">
        <v>7.1220571773899399</v>
      </c>
      <c r="R16" s="158">
        <v>1.73484460882256</v>
      </c>
      <c r="S16" s="158">
        <v>47.8724937</v>
      </c>
      <c r="T16" s="158">
        <v>3.82330446325139</v>
      </c>
      <c r="U16" s="158">
        <v>9.2481668851214192</v>
      </c>
      <c r="V16" s="158">
        <v>2.2359271002074999</v>
      </c>
      <c r="W16" s="158">
        <v>57.568773729999997</v>
      </c>
      <c r="X16" s="158">
        <v>2.85373852980964</v>
      </c>
      <c r="Y16" s="158">
        <v>7.7003513304258604</v>
      </c>
      <c r="Z16" s="158">
        <v>1.8718703970867401</v>
      </c>
    </row>
    <row r="17" spans="1:26">
      <c r="B17" s="79" t="s">
        <v>1013</v>
      </c>
      <c r="C17" s="158">
        <v>65.387132780000002</v>
      </c>
      <c r="D17" s="158">
        <v>1.4261312485673201</v>
      </c>
      <c r="E17" s="158">
        <v>6.0411391361332898</v>
      </c>
      <c r="F17" s="158">
        <v>1.4772281856491301</v>
      </c>
      <c r="G17" s="158">
        <v>61.569019410000003</v>
      </c>
      <c r="H17" s="158">
        <v>2.2531374154980601</v>
      </c>
      <c r="I17" s="158">
        <v>8.6227781299025708</v>
      </c>
      <c r="J17" s="158">
        <v>2.08930012738031</v>
      </c>
      <c r="K17" s="158">
        <v>60.993035239999998</v>
      </c>
      <c r="L17" s="158">
        <v>1.8946306717786601</v>
      </c>
      <c r="M17" s="158">
        <v>7.67702697125761</v>
      </c>
      <c r="N17" s="158">
        <v>1.8663544236974701</v>
      </c>
      <c r="O17" s="158">
        <v>58.415298200000002</v>
      </c>
      <c r="P17" s="158">
        <v>2.6518505609484802</v>
      </c>
      <c r="Q17" s="158">
        <v>8.7568674488951892</v>
      </c>
      <c r="R17" s="158">
        <v>2.1207915709676901</v>
      </c>
      <c r="S17" s="158">
        <v>49.206555520000002</v>
      </c>
      <c r="T17" s="158">
        <v>2.7866979906250502</v>
      </c>
      <c r="U17" s="158">
        <v>10.7699731602653</v>
      </c>
      <c r="V17" s="158">
        <v>2.5901140491900301</v>
      </c>
      <c r="W17" s="158">
        <v>58.674016819999999</v>
      </c>
      <c r="X17" s="158">
        <v>1.9198656118395701</v>
      </c>
      <c r="Y17" s="158">
        <v>8.1442958534307497</v>
      </c>
      <c r="Z17" s="158">
        <v>1.97668834368889</v>
      </c>
    </row>
    <row r="18" spans="1:26">
      <c r="B18" s="79" t="s">
        <v>1014</v>
      </c>
      <c r="C18" s="158">
        <v>65.266816779999999</v>
      </c>
      <c r="D18" s="158">
        <v>-0.184005621419148</v>
      </c>
      <c r="E18" s="158">
        <v>5.4594033057797002</v>
      </c>
      <c r="F18" s="158">
        <v>1.3377663350781199</v>
      </c>
      <c r="G18" s="158">
        <v>61.644021000000002</v>
      </c>
      <c r="H18" s="158">
        <v>0.121817093594667</v>
      </c>
      <c r="I18" s="158">
        <v>8.0412204372975093</v>
      </c>
      <c r="J18" s="158">
        <v>1.95238043042127</v>
      </c>
      <c r="K18" s="158">
        <v>60.771695370000003</v>
      </c>
      <c r="L18" s="158">
        <v>-0.36289367979319698</v>
      </c>
      <c r="M18" s="158">
        <v>6.2407266676963298</v>
      </c>
      <c r="N18" s="158">
        <v>1.5249438883838</v>
      </c>
      <c r="O18" s="158">
        <v>58.534513240000003</v>
      </c>
      <c r="P18" s="158">
        <v>0.20408188209848399</v>
      </c>
      <c r="Q18" s="158">
        <v>8.3149959433212608</v>
      </c>
      <c r="R18" s="158">
        <v>2.0169057574672702</v>
      </c>
      <c r="S18" s="158">
        <v>49.356866340000003</v>
      </c>
      <c r="T18" s="158">
        <v>0.30546909535031902</v>
      </c>
      <c r="U18" s="158">
        <v>10.089937198081</v>
      </c>
      <c r="V18" s="158">
        <v>2.4322956559726698</v>
      </c>
      <c r="W18" s="158">
        <v>58.60738456</v>
      </c>
      <c r="X18" s="158">
        <v>-0.113563487913926</v>
      </c>
      <c r="Y18" s="158">
        <v>7.4517272130283398</v>
      </c>
      <c r="Z18" s="158">
        <v>1.81302713683129</v>
      </c>
    </row>
    <row r="19" spans="1:26">
      <c r="A19" s="79">
        <v>2008</v>
      </c>
      <c r="B19" s="79" t="s">
        <v>1011</v>
      </c>
      <c r="C19" s="158">
        <v>66.772838739999997</v>
      </c>
      <c r="D19" s="158">
        <v>2.3074849277182601</v>
      </c>
      <c r="E19" s="158">
        <v>5.6764533883965296</v>
      </c>
      <c r="F19" s="158">
        <v>1.3898679356635599</v>
      </c>
      <c r="G19" s="158">
        <v>62.632880450000002</v>
      </c>
      <c r="H19" s="158">
        <v>1.60414495024586</v>
      </c>
      <c r="I19" s="158">
        <v>6.7734571921938898</v>
      </c>
      <c r="J19" s="158">
        <v>1.6519762258742301</v>
      </c>
      <c r="K19" s="158">
        <v>61.239561889999997</v>
      </c>
      <c r="L19" s="158">
        <v>0.76987570801085903</v>
      </c>
      <c r="M19" s="158">
        <v>4.7446395666791004</v>
      </c>
      <c r="N19" s="158">
        <v>1.16562097656818</v>
      </c>
      <c r="O19" s="158">
        <v>58.871062260000002</v>
      </c>
      <c r="P19" s="158">
        <v>0.57495826200877298</v>
      </c>
      <c r="Q19" s="158">
        <v>6.8179091237780396</v>
      </c>
      <c r="R19" s="158">
        <v>1.6625545136214299</v>
      </c>
      <c r="S19" s="158">
        <v>50.218660470000003</v>
      </c>
      <c r="T19" s="158">
        <v>1.7460470931509999</v>
      </c>
      <c r="U19" s="158">
        <v>8.9115454980666104</v>
      </c>
      <c r="V19" s="158">
        <v>2.1570822154904201</v>
      </c>
      <c r="W19" s="158">
        <v>59.485070030000003</v>
      </c>
      <c r="X19" s="158">
        <v>1.49756805663537</v>
      </c>
      <c r="Y19" s="158">
        <v>6.2774390156014697</v>
      </c>
      <c r="Z19" s="158">
        <v>1.5337134447635199</v>
      </c>
    </row>
    <row r="20" spans="1:26">
      <c r="B20" s="79" t="s">
        <v>1012</v>
      </c>
      <c r="C20" s="158">
        <v>69.251503580000005</v>
      </c>
      <c r="D20" s="158">
        <v>3.7120854628502902</v>
      </c>
      <c r="E20" s="158">
        <v>7.4204020368685999</v>
      </c>
      <c r="F20" s="158">
        <v>1.8056059910354501</v>
      </c>
      <c r="G20" s="158">
        <v>64.497613830000006</v>
      </c>
      <c r="H20" s="158">
        <v>2.9772435286424801</v>
      </c>
      <c r="I20" s="158">
        <v>7.1169142066854096</v>
      </c>
      <c r="J20" s="158">
        <v>1.7336235046926201</v>
      </c>
      <c r="K20" s="158">
        <v>62.738029650000001</v>
      </c>
      <c r="L20" s="158">
        <v>2.4468949707569601</v>
      </c>
      <c r="M20" s="158">
        <v>4.8098087774693496</v>
      </c>
      <c r="N20" s="158">
        <v>1.1813529177143101</v>
      </c>
      <c r="O20" s="158">
        <v>60.656294680000002</v>
      </c>
      <c r="P20" s="158">
        <v>3.0324447215096102</v>
      </c>
      <c r="Q20" s="158">
        <v>6.5899017711804397</v>
      </c>
      <c r="R20" s="158">
        <v>1.6082602768273899</v>
      </c>
      <c r="S20" s="158">
        <v>51.836373649999999</v>
      </c>
      <c r="T20" s="158">
        <v>3.2213387710060299</v>
      </c>
      <c r="U20" s="158">
        <v>8.2800782738418306</v>
      </c>
      <c r="V20" s="158">
        <v>2.0086829271990201</v>
      </c>
      <c r="W20" s="158">
        <v>61.175790929999998</v>
      </c>
      <c r="X20" s="158">
        <v>2.8422609221899102</v>
      </c>
      <c r="Y20" s="158">
        <v>6.265579351954</v>
      </c>
      <c r="Z20" s="158">
        <v>1.53088075022632</v>
      </c>
    </row>
    <row r="21" spans="1:26">
      <c r="B21" s="79" t="s">
        <v>1013</v>
      </c>
      <c r="C21" s="158">
        <v>71.442053310000006</v>
      </c>
      <c r="D21" s="158">
        <v>3.1631800275202102</v>
      </c>
      <c r="E21" s="158">
        <v>9.2601101662803504</v>
      </c>
      <c r="F21" s="158">
        <v>2.2387211570840302</v>
      </c>
      <c r="G21" s="158">
        <v>66.251993400000003</v>
      </c>
      <c r="H21" s="158">
        <v>2.7200689542160599</v>
      </c>
      <c r="I21" s="158">
        <v>7.6060558294995397</v>
      </c>
      <c r="J21" s="158">
        <v>1.84956495782802</v>
      </c>
      <c r="K21" s="158">
        <v>63.988044520000003</v>
      </c>
      <c r="L21" s="158">
        <v>1.99243565182636</v>
      </c>
      <c r="M21" s="158">
        <v>4.91041193181323</v>
      </c>
      <c r="N21" s="158">
        <v>1.20562426562971</v>
      </c>
      <c r="O21" s="158">
        <v>62.280064719999999</v>
      </c>
      <c r="P21" s="158">
        <v>2.6770017004276401</v>
      </c>
      <c r="Q21" s="158">
        <v>6.61601778829914</v>
      </c>
      <c r="R21" s="158">
        <v>1.6144835663741499</v>
      </c>
      <c r="S21" s="158">
        <v>53.219930210000001</v>
      </c>
      <c r="T21" s="158">
        <v>2.66908439494977</v>
      </c>
      <c r="U21" s="158">
        <v>8.1561788822401198</v>
      </c>
      <c r="V21" s="158">
        <v>1.9794895593856101</v>
      </c>
      <c r="W21" s="158">
        <v>62.705439460000001</v>
      </c>
      <c r="X21" s="158">
        <v>2.5004147992958399</v>
      </c>
      <c r="Y21" s="158">
        <v>6.8708823061621702</v>
      </c>
      <c r="Z21" s="158">
        <v>1.6751563044962601</v>
      </c>
    </row>
    <row r="22" spans="1:26">
      <c r="B22" s="79" t="s">
        <v>1014</v>
      </c>
      <c r="C22" s="158">
        <v>72.616381720000007</v>
      </c>
      <c r="D22" s="158">
        <v>1.6437495222937999</v>
      </c>
      <c r="E22" s="158">
        <v>11.260798829478301</v>
      </c>
      <c r="F22" s="158">
        <v>2.7035708047904898</v>
      </c>
      <c r="G22" s="158">
        <v>66.857036140000005</v>
      </c>
      <c r="H22" s="158">
        <v>0.913244581709449</v>
      </c>
      <c r="I22" s="158">
        <v>8.4566435729427791</v>
      </c>
      <c r="J22" s="158">
        <v>2.0502422581754698</v>
      </c>
      <c r="K22" s="158">
        <v>64.609874669999996</v>
      </c>
      <c r="L22" s="158">
        <v>0.97179114421230794</v>
      </c>
      <c r="M22" s="158">
        <v>6.3157351076546</v>
      </c>
      <c r="N22" s="158">
        <v>1.54285889265831</v>
      </c>
      <c r="O22" s="158">
        <v>63.290505840000002</v>
      </c>
      <c r="P22" s="158">
        <v>1.6224150128018699</v>
      </c>
      <c r="Q22" s="158">
        <v>8.1251083108861497</v>
      </c>
      <c r="R22" s="158">
        <v>1.9721647295882101</v>
      </c>
      <c r="S22" s="158">
        <v>53.981779469999999</v>
      </c>
      <c r="T22" s="158">
        <v>1.4315111970155201</v>
      </c>
      <c r="U22" s="158">
        <v>9.3703540620686692</v>
      </c>
      <c r="V22" s="158">
        <v>2.2645012259867601</v>
      </c>
      <c r="W22" s="158">
        <v>63.359029020000001</v>
      </c>
      <c r="X22" s="158">
        <v>1.0423171667857101</v>
      </c>
      <c r="Y22" s="158">
        <v>8.1075866047826395</v>
      </c>
      <c r="Z22" s="158">
        <v>1.9680333235793801</v>
      </c>
    </row>
    <row r="23" spans="1:26">
      <c r="A23" s="79">
        <v>2009</v>
      </c>
      <c r="B23" s="79" t="s">
        <v>1011</v>
      </c>
      <c r="C23" s="158">
        <v>73.382333259999996</v>
      </c>
      <c r="D23" s="158">
        <v>1.05479166251137</v>
      </c>
      <c r="E23" s="158">
        <v>9.8984776515733195</v>
      </c>
      <c r="F23" s="158">
        <v>2.3877310833970302</v>
      </c>
      <c r="G23" s="158">
        <v>67.784110400000003</v>
      </c>
      <c r="H23" s="158">
        <v>1.3866517475568101</v>
      </c>
      <c r="I23" s="158">
        <v>8.2244819541905692</v>
      </c>
      <c r="J23" s="158">
        <v>1.9955863360857</v>
      </c>
      <c r="K23" s="158">
        <v>65.658636290000004</v>
      </c>
      <c r="L23" s="158">
        <v>1.62322187646493</v>
      </c>
      <c r="M23" s="158">
        <v>7.2160450917948298</v>
      </c>
      <c r="N23" s="158">
        <v>1.7571525761884501</v>
      </c>
      <c r="O23" s="158">
        <v>63.991083430000003</v>
      </c>
      <c r="P23" s="158">
        <v>1.1069236699910101</v>
      </c>
      <c r="Q23" s="158">
        <v>8.6970082982158203</v>
      </c>
      <c r="R23" s="158">
        <v>2.1067369965747802</v>
      </c>
      <c r="S23" s="158">
        <v>54.537616450000002</v>
      </c>
      <c r="T23" s="158">
        <v>1.02967517087669</v>
      </c>
      <c r="U23" s="158">
        <v>8.6003010426375095</v>
      </c>
      <c r="V23" s="158">
        <v>2.0840184354770299</v>
      </c>
      <c r="W23" s="158">
        <v>64.229796690000001</v>
      </c>
      <c r="X23" s="158">
        <v>1.3743387224654799</v>
      </c>
      <c r="Y23" s="158">
        <v>7.9763319730599598</v>
      </c>
      <c r="Z23" s="158">
        <v>1.9370690894225699</v>
      </c>
    </row>
    <row r="24" spans="1:26">
      <c r="B24" s="79" t="s">
        <v>1012</v>
      </c>
      <c r="C24" s="158">
        <v>74.141840290000005</v>
      </c>
      <c r="D24" s="158">
        <v>1.03499983750723</v>
      </c>
      <c r="E24" s="158">
        <v>7.0617047388012804</v>
      </c>
      <c r="F24" s="158">
        <v>1.72051225803453</v>
      </c>
      <c r="G24" s="158">
        <v>68.658682529999993</v>
      </c>
      <c r="H24" s="158">
        <v>1.2902317738465101</v>
      </c>
      <c r="I24" s="158">
        <v>6.4515079751129401</v>
      </c>
      <c r="J24" s="158">
        <v>1.5752627685092999</v>
      </c>
      <c r="K24" s="158">
        <v>66.731746150000006</v>
      </c>
      <c r="L24" s="158">
        <v>1.6343773197790901</v>
      </c>
      <c r="M24" s="158">
        <v>6.36570278390949</v>
      </c>
      <c r="N24" s="158">
        <v>1.55478790458685</v>
      </c>
      <c r="O24" s="158">
        <v>64.457669289999998</v>
      </c>
      <c r="P24" s="158">
        <v>0.72914199133757895</v>
      </c>
      <c r="Q24" s="158">
        <v>6.2670735659911898</v>
      </c>
      <c r="R24" s="158">
        <v>1.5312376580515199</v>
      </c>
      <c r="S24" s="158">
        <v>55.156211239999998</v>
      </c>
      <c r="T24" s="158">
        <v>1.1342534387565699</v>
      </c>
      <c r="U24" s="158">
        <v>6.4044557059789602</v>
      </c>
      <c r="V24" s="158">
        <v>1.5640366734428499</v>
      </c>
      <c r="W24" s="158">
        <v>65.037221869999996</v>
      </c>
      <c r="X24" s="158">
        <v>1.2570881765311599</v>
      </c>
      <c r="Y24" s="158">
        <v>6.3120245464720197</v>
      </c>
      <c r="Z24" s="158">
        <v>1.5419728857055199</v>
      </c>
    </row>
    <row r="25" spans="1:26">
      <c r="B25" s="79" t="s">
        <v>1013</v>
      </c>
      <c r="C25" s="158">
        <v>73.907315920000002</v>
      </c>
      <c r="D25" s="158">
        <v>-0.31631851742912598</v>
      </c>
      <c r="E25" s="158">
        <v>3.45071634391969</v>
      </c>
      <c r="F25" s="158">
        <v>0.85173536794478399</v>
      </c>
      <c r="G25" s="158">
        <v>68.874321289999997</v>
      </c>
      <c r="H25" s="158">
        <v>0.31407354766206402</v>
      </c>
      <c r="I25" s="158">
        <v>3.9581116815120598</v>
      </c>
      <c r="J25" s="158">
        <v>0.97517059437837195</v>
      </c>
      <c r="K25" s="158">
        <v>66.781121830000004</v>
      </c>
      <c r="L25" s="158">
        <v>7.3991290275854396E-2</v>
      </c>
      <c r="M25" s="158">
        <v>4.3649986977286197</v>
      </c>
      <c r="N25" s="158">
        <v>1.0738288906023199</v>
      </c>
      <c r="O25" s="158">
        <v>64.25761996</v>
      </c>
      <c r="P25" s="158">
        <v>-0.31035768466892699</v>
      </c>
      <c r="Q25" s="158">
        <v>3.1752620182569302</v>
      </c>
      <c r="R25" s="158">
        <v>0.78453470168855499</v>
      </c>
      <c r="S25" s="158">
        <v>55.28010725</v>
      </c>
      <c r="T25" s="158">
        <v>0.224627484764861</v>
      </c>
      <c r="U25" s="158">
        <v>3.8710630244548798</v>
      </c>
      <c r="V25" s="158">
        <v>0.95402622618225896</v>
      </c>
      <c r="W25" s="158">
        <v>65.20043656</v>
      </c>
      <c r="X25" s="158">
        <v>0.25095581469676298</v>
      </c>
      <c r="Y25" s="158">
        <v>3.9789165365654799</v>
      </c>
      <c r="Z25" s="158">
        <v>0.98022218706874698</v>
      </c>
    </row>
    <row r="26" spans="1:26">
      <c r="B26" s="79" t="s">
        <v>1014</v>
      </c>
      <c r="C26" s="158">
        <v>73.447182999999995</v>
      </c>
      <c r="D26" s="158">
        <v>-0.62258101822838496</v>
      </c>
      <c r="E26" s="158">
        <v>1.14409622225939</v>
      </c>
      <c r="F26" s="158">
        <v>0.28480503513446098</v>
      </c>
      <c r="G26" s="158">
        <v>68.820660360000005</v>
      </c>
      <c r="H26" s="158">
        <v>-7.7911373927086497E-2</v>
      </c>
      <c r="I26" s="158">
        <v>2.93704946161257</v>
      </c>
      <c r="J26" s="158">
        <v>0.72631106447109695</v>
      </c>
      <c r="K26" s="158">
        <v>66.139770889999994</v>
      </c>
      <c r="L26" s="158">
        <v>-0.96037760736132904</v>
      </c>
      <c r="M26" s="158">
        <v>2.3678984486722201</v>
      </c>
      <c r="N26" s="158">
        <v>0.58678954846229603</v>
      </c>
      <c r="O26" s="158">
        <v>64.094076599999994</v>
      </c>
      <c r="P26" s="158">
        <v>-0.25451200978469102</v>
      </c>
      <c r="Q26" s="158">
        <v>1.2696545071569501</v>
      </c>
      <c r="R26" s="158">
        <v>0.31591345180608199</v>
      </c>
      <c r="S26" s="158">
        <v>55.415270159999999</v>
      </c>
      <c r="T26" s="158">
        <v>0.24450551332821899</v>
      </c>
      <c r="U26" s="158">
        <v>2.65550840315787</v>
      </c>
      <c r="V26" s="158">
        <v>0.65736668291869205</v>
      </c>
      <c r="W26" s="158">
        <v>65.151277809999996</v>
      </c>
      <c r="X26" s="158">
        <v>-7.5396350996459499E-2</v>
      </c>
      <c r="Y26" s="158">
        <v>2.8287188388481201</v>
      </c>
      <c r="Z26" s="158">
        <v>0.69979958727277602</v>
      </c>
    </row>
    <row r="27" spans="1:26">
      <c r="A27" s="79">
        <v>2010</v>
      </c>
      <c r="B27" s="79" t="s">
        <v>1011</v>
      </c>
      <c r="C27" s="158">
        <v>73.803824550000002</v>
      </c>
      <c r="D27" s="158">
        <v>0.48557553255650399</v>
      </c>
      <c r="E27" s="158">
        <v>0.57437706226459695</v>
      </c>
      <c r="F27" s="158">
        <v>0.143286008080312</v>
      </c>
      <c r="G27" s="158">
        <v>69.119847289999996</v>
      </c>
      <c r="H27" s="158">
        <v>0.43473417493373701</v>
      </c>
      <c r="I27" s="158">
        <v>1.9705752308582201</v>
      </c>
      <c r="J27" s="158">
        <v>0.48904462748100602</v>
      </c>
      <c r="K27" s="158">
        <v>66.239880510000006</v>
      </c>
      <c r="L27" s="158">
        <v>0.151360699701408</v>
      </c>
      <c r="M27" s="158">
        <v>0.88525173966875803</v>
      </c>
      <c r="N27" s="158">
        <v>0.22058201467414201</v>
      </c>
      <c r="O27" s="158">
        <v>65.822424799999993</v>
      </c>
      <c r="P27" s="158">
        <v>2.6965802328135799</v>
      </c>
      <c r="Q27" s="158">
        <v>2.8618696103236001</v>
      </c>
      <c r="R27" s="158">
        <v>0.707914714482483</v>
      </c>
      <c r="S27" s="158">
        <v>56.439868830000002</v>
      </c>
      <c r="T27" s="158">
        <v>1.84894644931206</v>
      </c>
      <c r="U27" s="158">
        <v>3.48796391155815</v>
      </c>
      <c r="V27" s="158">
        <v>0.86081209277681903</v>
      </c>
      <c r="W27" s="158">
        <v>65.654706300000001</v>
      </c>
      <c r="X27" s="158">
        <v>0.77270700886042898</v>
      </c>
      <c r="Y27" s="158">
        <v>2.2184557377274801</v>
      </c>
      <c r="Z27" s="158">
        <v>0.55005879848217798</v>
      </c>
    </row>
    <row r="28" spans="1:26">
      <c r="B28" s="79" t="s">
        <v>1012</v>
      </c>
      <c r="C28" s="158">
        <v>73.876114049999998</v>
      </c>
      <c r="D28" s="158">
        <v>9.7948176047468694E-2</v>
      </c>
      <c r="E28" s="158">
        <v>-0.35840254161568802</v>
      </c>
      <c r="F28" s="158">
        <v>-8.9721311902379905E-2</v>
      </c>
      <c r="G28" s="158">
        <v>69.495066429999994</v>
      </c>
      <c r="H28" s="158">
        <v>0.542852964396356</v>
      </c>
      <c r="I28" s="158">
        <v>1.2181764478724799</v>
      </c>
      <c r="J28" s="158">
        <v>0.30316270913664001</v>
      </c>
      <c r="K28" s="158">
        <v>66.428298859999998</v>
      </c>
      <c r="L28" s="158">
        <v>0.28444850526496701</v>
      </c>
      <c r="M28" s="158">
        <v>-0.45472703399356301</v>
      </c>
      <c r="N28" s="158">
        <v>-0.11387612745452599</v>
      </c>
      <c r="O28" s="158">
        <v>67.409480790000003</v>
      </c>
      <c r="P28" s="158">
        <v>2.4111174798288699</v>
      </c>
      <c r="Q28" s="158">
        <v>4.5794573904302602</v>
      </c>
      <c r="R28" s="158">
        <v>1.12571285114671</v>
      </c>
      <c r="S28" s="158">
        <v>57.572705419999998</v>
      </c>
      <c r="T28" s="158">
        <v>2.0071566668805798</v>
      </c>
      <c r="U28" s="158">
        <v>4.3811823286504596</v>
      </c>
      <c r="V28" s="158">
        <v>1.07774698204266</v>
      </c>
      <c r="W28" s="158">
        <v>66.354193339999995</v>
      </c>
      <c r="X28" s="158">
        <v>1.0654027402145201</v>
      </c>
      <c r="Y28" s="158">
        <v>2.0249503778504399</v>
      </c>
      <c r="Z28" s="158">
        <v>0.50243823211364402</v>
      </c>
    </row>
    <row r="29" spans="1:26">
      <c r="B29" s="79" t="s">
        <v>1013</v>
      </c>
      <c r="C29" s="158">
        <v>74.399051790000001</v>
      </c>
      <c r="D29" s="158">
        <v>0.70785767054026805</v>
      </c>
      <c r="E29" s="158">
        <v>0.66534126409389904</v>
      </c>
      <c r="F29" s="158">
        <v>0.16592190785707001</v>
      </c>
      <c r="G29" s="158">
        <v>69.87098159</v>
      </c>
      <c r="H29" s="158">
        <v>0.54092352063388505</v>
      </c>
      <c r="I29" s="158">
        <v>1.4470709566828199</v>
      </c>
      <c r="J29" s="158">
        <v>0.35982100895839397</v>
      </c>
      <c r="K29" s="158">
        <v>67.04475454</v>
      </c>
      <c r="L29" s="158">
        <v>0.92800160560968503</v>
      </c>
      <c r="M29" s="158">
        <v>0.39477131077718702</v>
      </c>
      <c r="N29" s="158">
        <v>9.8547059123577099E-2</v>
      </c>
      <c r="O29" s="158">
        <v>68.484785700000003</v>
      </c>
      <c r="P29" s="158">
        <v>1.59518349258598</v>
      </c>
      <c r="Q29" s="158">
        <v>6.5784660910743096</v>
      </c>
      <c r="R29" s="158">
        <v>1.60553486313237</v>
      </c>
      <c r="S29" s="158">
        <v>58.59828761</v>
      </c>
      <c r="T29" s="158">
        <v>1.7813687623644801</v>
      </c>
      <c r="U29" s="158">
        <v>6.0024853877250797</v>
      </c>
      <c r="V29" s="158">
        <v>1.4679793894481801</v>
      </c>
      <c r="W29" s="158">
        <v>67.191454070000006</v>
      </c>
      <c r="X29" s="158">
        <v>1.26180530250721</v>
      </c>
      <c r="Y29" s="158">
        <v>3.0536873908318101</v>
      </c>
      <c r="Z29" s="158">
        <v>0.75483218396274998</v>
      </c>
    </row>
    <row r="30" spans="1:26">
      <c r="B30" s="79" t="s">
        <v>1014</v>
      </c>
      <c r="C30" s="158">
        <v>74.728235519999998</v>
      </c>
      <c r="D30" s="158">
        <v>0.442456889005993</v>
      </c>
      <c r="E30" s="158">
        <v>1.7441819654267801</v>
      </c>
      <c r="F30" s="158">
        <v>0.43322213056029601</v>
      </c>
      <c r="G30" s="158">
        <v>70.431644849999998</v>
      </c>
      <c r="H30" s="158">
        <v>0.80242648269912598</v>
      </c>
      <c r="I30" s="158">
        <v>2.34084427782726</v>
      </c>
      <c r="J30" s="158">
        <v>0.58014302653137695</v>
      </c>
      <c r="K30" s="158">
        <v>68.088983799999994</v>
      </c>
      <c r="L30" s="158">
        <v>1.5575107510864099</v>
      </c>
      <c r="M30" s="158">
        <v>2.9471116754272102</v>
      </c>
      <c r="N30" s="158">
        <v>0.72877250214946598</v>
      </c>
      <c r="O30" s="158">
        <v>69.338174780000003</v>
      </c>
      <c r="P30" s="158">
        <v>1.24610024150225</v>
      </c>
      <c r="Q30" s="158">
        <v>8.1818764824829593</v>
      </c>
      <c r="R30" s="158">
        <v>1.98554652885312</v>
      </c>
      <c r="S30" s="158">
        <v>59.39735769</v>
      </c>
      <c r="T30" s="158">
        <v>1.36364066697341</v>
      </c>
      <c r="U30" s="158">
        <v>7.1859029442652904</v>
      </c>
      <c r="V30" s="158">
        <v>1.74999995618077</v>
      </c>
      <c r="W30" s="158">
        <v>68.021551079999995</v>
      </c>
      <c r="X30" s="158">
        <v>1.23542051811409</v>
      </c>
      <c r="Y30" s="158">
        <v>4.4055517658004204</v>
      </c>
      <c r="Z30" s="158">
        <v>1.08364601509561</v>
      </c>
    </row>
    <row r="31" spans="1:26">
      <c r="A31" s="79">
        <v>2011</v>
      </c>
      <c r="B31" s="79" t="s">
        <v>1011</v>
      </c>
      <c r="C31" s="158">
        <v>75.411858480000006</v>
      </c>
      <c r="D31" s="158">
        <v>0.91481212588921901</v>
      </c>
      <c r="E31" s="158">
        <v>2.17879485217003</v>
      </c>
      <c r="F31" s="158">
        <v>0.54030399266142803</v>
      </c>
      <c r="G31" s="158">
        <v>71.427505839999995</v>
      </c>
      <c r="H31" s="158">
        <v>1.41393970298564</v>
      </c>
      <c r="I31" s="158">
        <v>3.3386337506186199</v>
      </c>
      <c r="J31" s="158">
        <v>0.82440757377555396</v>
      </c>
      <c r="K31" s="158">
        <v>69.531131200000004</v>
      </c>
      <c r="L31" s="158">
        <v>2.11803337267609</v>
      </c>
      <c r="M31" s="158">
        <v>4.9686845215596698</v>
      </c>
      <c r="N31" s="158">
        <v>1.21967502974063</v>
      </c>
      <c r="O31" s="158">
        <v>70.471694200000002</v>
      </c>
      <c r="P31" s="158">
        <v>1.6347696252410699</v>
      </c>
      <c r="Q31" s="158">
        <v>7.0633517591105299</v>
      </c>
      <c r="R31" s="158">
        <v>1.7209034688402001</v>
      </c>
      <c r="S31" s="158">
        <v>60.536332469999998</v>
      </c>
      <c r="T31" s="158">
        <v>1.9175512586677701</v>
      </c>
      <c r="U31" s="158">
        <v>7.2581026939285902</v>
      </c>
      <c r="V31" s="158">
        <v>1.7671301696414501</v>
      </c>
      <c r="W31" s="158">
        <v>69.336019539999995</v>
      </c>
      <c r="X31" s="158">
        <v>1.93242941263432</v>
      </c>
      <c r="Y31" s="158">
        <v>5.6070820318329604</v>
      </c>
      <c r="Z31" s="158">
        <v>1.3732244816103201</v>
      </c>
    </row>
    <row r="32" spans="1:26">
      <c r="B32" s="79" t="s">
        <v>1012</v>
      </c>
      <c r="C32" s="158">
        <v>76.155771250000001</v>
      </c>
      <c r="D32" s="158">
        <v>0.98646656506586905</v>
      </c>
      <c r="E32" s="158">
        <v>3.0857838549238199</v>
      </c>
      <c r="F32" s="158">
        <v>0.76267638707396801</v>
      </c>
      <c r="G32" s="158">
        <v>72.372403539999993</v>
      </c>
      <c r="H32" s="158">
        <v>1.32287651498935</v>
      </c>
      <c r="I32" s="158">
        <v>4.1403473049388904</v>
      </c>
      <c r="J32" s="158">
        <v>1.0193931876890701</v>
      </c>
      <c r="K32" s="158">
        <v>70.691434020000003</v>
      </c>
      <c r="L32" s="158">
        <v>1.66875297435114</v>
      </c>
      <c r="M32" s="158">
        <v>6.4176491542929899</v>
      </c>
      <c r="N32" s="158">
        <v>1.5671848441615801</v>
      </c>
      <c r="O32" s="158">
        <v>71.455643660000007</v>
      </c>
      <c r="P32" s="158">
        <v>1.39623358168108</v>
      </c>
      <c r="Q32" s="158">
        <v>6.0023646860669002</v>
      </c>
      <c r="R32" s="158">
        <v>1.46795050484574</v>
      </c>
      <c r="S32" s="158">
        <v>61.670230650000001</v>
      </c>
      <c r="T32" s="158">
        <v>1.8730870102874599</v>
      </c>
      <c r="U32" s="158">
        <v>7.1171316340061601</v>
      </c>
      <c r="V32" s="158">
        <v>1.73367512971496</v>
      </c>
      <c r="W32" s="158">
        <v>70.421700049999998</v>
      </c>
      <c r="X32" s="158">
        <v>1.56582468564361</v>
      </c>
      <c r="Y32" s="158">
        <v>6.1299919496542197</v>
      </c>
      <c r="Z32" s="158">
        <v>1.4984786775601899</v>
      </c>
    </row>
    <row r="33" spans="1:26">
      <c r="B33" s="79" t="s">
        <v>1013</v>
      </c>
      <c r="C33" s="158">
        <v>76.457605830000006</v>
      </c>
      <c r="D33" s="158">
        <v>0.39633841932893399</v>
      </c>
      <c r="E33" s="158">
        <v>2.76690897326288</v>
      </c>
      <c r="F33" s="158">
        <v>0.68466362951138404</v>
      </c>
      <c r="G33" s="158">
        <v>73.075973309999995</v>
      </c>
      <c r="H33" s="158">
        <v>0.97215200212488195</v>
      </c>
      <c r="I33" s="158">
        <v>4.5870140179320202</v>
      </c>
      <c r="J33" s="158">
        <v>1.12753956897567</v>
      </c>
      <c r="K33" s="158">
        <v>71.428970509999999</v>
      </c>
      <c r="L33" s="158">
        <v>1.04331804867805</v>
      </c>
      <c r="M33" s="158">
        <v>6.5392378569814902</v>
      </c>
      <c r="N33" s="158">
        <v>1.59618410937441</v>
      </c>
      <c r="O33" s="158">
        <v>72.251092909999997</v>
      </c>
      <c r="P33" s="158">
        <v>1.1132070320223999</v>
      </c>
      <c r="Q33" s="158">
        <v>5.4994801714039596</v>
      </c>
      <c r="R33" s="158">
        <v>1.3473926018611</v>
      </c>
      <c r="S33" s="158">
        <v>62.795988620000003</v>
      </c>
      <c r="T33" s="158">
        <v>1.82544796433317</v>
      </c>
      <c r="U33" s="158">
        <v>7.1635216338363596</v>
      </c>
      <c r="V33" s="158">
        <v>1.7446879780803199</v>
      </c>
      <c r="W33" s="158">
        <v>71.186199560000006</v>
      </c>
      <c r="X33" s="158">
        <v>1.0856021786710599</v>
      </c>
      <c r="Y33" s="158">
        <v>5.94531781651619</v>
      </c>
      <c r="Z33" s="158">
        <v>1.45429609841827</v>
      </c>
    </row>
    <row r="34" spans="1:26">
      <c r="B34" s="79" t="s">
        <v>1014</v>
      </c>
      <c r="C34" s="158">
        <v>76.488733690000004</v>
      </c>
      <c r="D34" s="158">
        <v>4.0712574847301397E-2</v>
      </c>
      <c r="E34" s="158">
        <v>2.3558674412014402</v>
      </c>
      <c r="F34" s="158">
        <v>0.58383399849613005</v>
      </c>
      <c r="G34" s="158">
        <v>73.594687070000006</v>
      </c>
      <c r="H34" s="158">
        <v>0.70982805497443702</v>
      </c>
      <c r="I34" s="158">
        <v>4.4909390185852196</v>
      </c>
      <c r="J34" s="158">
        <v>1.10430729417677</v>
      </c>
      <c r="K34" s="158">
        <v>71.934564480000006</v>
      </c>
      <c r="L34" s="158">
        <v>0.70782760326808503</v>
      </c>
      <c r="M34" s="158">
        <v>5.6478749797408598</v>
      </c>
      <c r="N34" s="158">
        <v>1.3830124468543299</v>
      </c>
      <c r="O34" s="158">
        <v>72.745110609999998</v>
      </c>
      <c r="P34" s="158">
        <v>0.68375117953631803</v>
      </c>
      <c r="Q34" s="158">
        <v>4.9135066517249903</v>
      </c>
      <c r="R34" s="158">
        <v>1.2063706157541501</v>
      </c>
      <c r="S34" s="158">
        <v>63.712702380000003</v>
      </c>
      <c r="T34" s="158">
        <v>1.4598285338691701</v>
      </c>
      <c r="U34" s="158">
        <v>7.2652132314069604</v>
      </c>
      <c r="V34" s="158">
        <v>1.7688167578487499</v>
      </c>
      <c r="W34" s="158">
        <v>71.759843720000006</v>
      </c>
      <c r="X34" s="158">
        <v>0.80583619233176595</v>
      </c>
      <c r="Y34" s="158">
        <v>5.4957474221712701</v>
      </c>
      <c r="Z34" s="158">
        <v>1.34649612962054</v>
      </c>
    </row>
    <row r="35" spans="1:26">
      <c r="A35" s="79">
        <v>2012</v>
      </c>
      <c r="B35" s="79" t="s">
        <v>1011</v>
      </c>
      <c r="C35" s="158">
        <v>76.339368980000003</v>
      </c>
      <c r="D35" s="158">
        <v>-0.195276745730111</v>
      </c>
      <c r="E35" s="158">
        <v>1.2299265907178101</v>
      </c>
      <c r="F35" s="158">
        <v>0.306073562769482</v>
      </c>
      <c r="G35" s="158">
        <v>73.905828740000004</v>
      </c>
      <c r="H35" s="158">
        <v>0.42277735307720798</v>
      </c>
      <c r="I35" s="158">
        <v>3.4697038218743499</v>
      </c>
      <c r="J35" s="158">
        <v>0.85636266387776305</v>
      </c>
      <c r="K35" s="158">
        <v>72.103647100000003</v>
      </c>
      <c r="L35" s="158">
        <v>0.235050592468666</v>
      </c>
      <c r="M35" s="158">
        <v>3.69980446974232</v>
      </c>
      <c r="N35" s="158">
        <v>0.91238820858288205</v>
      </c>
      <c r="O35" s="158">
        <v>73.12374835</v>
      </c>
      <c r="P35" s="158">
        <v>0.52049922919210601</v>
      </c>
      <c r="Q35" s="158">
        <v>3.7632898997339601</v>
      </c>
      <c r="R35" s="158">
        <v>0.92782940478541898</v>
      </c>
      <c r="S35" s="158">
        <v>64.585703839999994</v>
      </c>
      <c r="T35" s="158">
        <v>1.37021571427496</v>
      </c>
      <c r="U35" s="158">
        <v>6.6891587329092701</v>
      </c>
      <c r="V35" s="158">
        <v>1.6319065302103899</v>
      </c>
      <c r="W35" s="158">
        <v>72.153617499999996</v>
      </c>
      <c r="X35" s="158">
        <v>0.54873834666704402</v>
      </c>
      <c r="Y35" s="158">
        <v>4.06368577067584</v>
      </c>
      <c r="Z35" s="158">
        <v>1.0007970320794499</v>
      </c>
    </row>
    <row r="36" spans="1:26">
      <c r="B36" s="79" t="s">
        <v>1012</v>
      </c>
      <c r="C36" s="158">
        <v>76.467885670000001</v>
      </c>
      <c r="D36" s="158">
        <v>0.16834916468024799</v>
      </c>
      <c r="E36" s="158">
        <v>0.409836857899326</v>
      </c>
      <c r="F36" s="158">
        <v>0.10230212151984799</v>
      </c>
      <c r="G36" s="158">
        <v>74.110347009999998</v>
      </c>
      <c r="H36" s="158">
        <v>0.27672820058548497</v>
      </c>
      <c r="I36" s="158">
        <v>2.4013897355771099</v>
      </c>
      <c r="J36" s="158">
        <v>0.59501568148629902</v>
      </c>
      <c r="K36" s="158">
        <v>72.308608770000006</v>
      </c>
      <c r="L36" s="158">
        <v>0.28425978191608497</v>
      </c>
      <c r="M36" s="158">
        <v>2.2876530550257002</v>
      </c>
      <c r="N36" s="158">
        <v>0.567071452109147</v>
      </c>
      <c r="O36" s="158">
        <v>73.434423240000001</v>
      </c>
      <c r="P36" s="158">
        <v>0.424861822609235</v>
      </c>
      <c r="Q36" s="158">
        <v>2.7692418382170301</v>
      </c>
      <c r="R36" s="158">
        <v>0.68523502385922097</v>
      </c>
      <c r="S36" s="158">
        <v>65.278700220000005</v>
      </c>
      <c r="T36" s="158">
        <v>1.0729872693139499</v>
      </c>
      <c r="U36" s="158">
        <v>5.85123410755397</v>
      </c>
      <c r="V36" s="158">
        <v>1.4317647185373601</v>
      </c>
      <c r="W36" s="158">
        <v>72.579566990000004</v>
      </c>
      <c r="X36" s="158">
        <v>0.59033698483657004</v>
      </c>
      <c r="Y36" s="158">
        <v>3.0642073941241201</v>
      </c>
      <c r="Z36" s="158">
        <v>0.75740341799597199</v>
      </c>
    </row>
    <row r="37" spans="1:26">
      <c r="B37" s="79" t="s">
        <v>1013</v>
      </c>
      <c r="C37" s="158">
        <v>76.973255839999993</v>
      </c>
      <c r="D37" s="158">
        <v>0.66089204058934503</v>
      </c>
      <c r="E37" s="158">
        <v>0.67442604879168799</v>
      </c>
      <c r="F37" s="158">
        <v>0.16818175972945801</v>
      </c>
      <c r="G37" s="158">
        <v>74.664357030000005</v>
      </c>
      <c r="H37" s="158">
        <v>0.74754746449270404</v>
      </c>
      <c r="I37" s="158">
        <v>2.1736059720502499</v>
      </c>
      <c r="J37" s="158">
        <v>0.53902754993069302</v>
      </c>
      <c r="K37" s="158">
        <v>72.837043949999995</v>
      </c>
      <c r="L37" s="158">
        <v>0.73080534806144704</v>
      </c>
      <c r="M37" s="158">
        <v>1.9712918021167001</v>
      </c>
      <c r="N37" s="158">
        <v>0.48922116706424701</v>
      </c>
      <c r="O37" s="158">
        <v>73.924904380000001</v>
      </c>
      <c r="P37" s="158">
        <v>0.66791719517833603</v>
      </c>
      <c r="Q37" s="158">
        <v>2.3166590325284</v>
      </c>
      <c r="R37" s="158">
        <v>0.57420021100216301</v>
      </c>
      <c r="S37" s="158">
        <v>66.123111640000005</v>
      </c>
      <c r="T37" s="158">
        <v>1.29354815147085</v>
      </c>
      <c r="U37" s="158">
        <v>5.2983050241211398</v>
      </c>
      <c r="V37" s="158">
        <v>1.2990436139702899</v>
      </c>
      <c r="W37" s="158">
        <v>73.229009230000003</v>
      </c>
      <c r="X37" s="158">
        <v>0.894800378306848</v>
      </c>
      <c r="Y37" s="158">
        <v>2.8696709230532802</v>
      </c>
      <c r="Z37" s="158">
        <v>0.70982414796896298</v>
      </c>
    </row>
    <row r="38" spans="1:26">
      <c r="B38" s="79" t="s">
        <v>1014</v>
      </c>
      <c r="C38" s="158">
        <v>77.500343020000003</v>
      </c>
      <c r="D38" s="158">
        <v>0.68476664296965895</v>
      </c>
      <c r="E38" s="158">
        <v>1.3225599133330299</v>
      </c>
      <c r="F38" s="158">
        <v>0.32901267377079002</v>
      </c>
      <c r="G38" s="158">
        <v>75.108071469999999</v>
      </c>
      <c r="H38" s="158">
        <v>0.594278793322633</v>
      </c>
      <c r="I38" s="158">
        <v>2.0563772471245501</v>
      </c>
      <c r="J38" s="158">
        <v>0.51017681027720796</v>
      </c>
      <c r="K38" s="158">
        <v>73.572862830000005</v>
      </c>
      <c r="L38" s="158">
        <v>1.0102261707725499</v>
      </c>
      <c r="M38" s="158">
        <v>2.27748421338603</v>
      </c>
      <c r="N38" s="158">
        <v>0.56457191105956395</v>
      </c>
      <c r="O38" s="158">
        <v>74.491458199999997</v>
      </c>
      <c r="P38" s="158">
        <v>0.76639100821518402</v>
      </c>
      <c r="Q38" s="158">
        <v>2.4006391293601701</v>
      </c>
      <c r="R38" s="158">
        <v>0.59483133962356904</v>
      </c>
      <c r="S38" s="158">
        <v>66.746725150000003</v>
      </c>
      <c r="T38" s="158">
        <v>0.94310974564415495</v>
      </c>
      <c r="U38" s="158">
        <v>4.7620374849339298</v>
      </c>
      <c r="V38" s="158">
        <v>1.16982157717282</v>
      </c>
      <c r="W38" s="158">
        <v>73.754061199999995</v>
      </c>
      <c r="X38" s="158">
        <v>0.71699996425036405</v>
      </c>
      <c r="Y38" s="158">
        <v>2.7790159184031</v>
      </c>
      <c r="Z38" s="158">
        <v>0.68762890759028705</v>
      </c>
    </row>
    <row r="39" spans="1:26">
      <c r="A39" s="79">
        <v>2013</v>
      </c>
      <c r="B39" s="79" t="s">
        <v>1011</v>
      </c>
      <c r="C39" s="158">
        <v>78.613611199999994</v>
      </c>
      <c r="D39" s="158">
        <v>1.4364687130645299</v>
      </c>
      <c r="E39" s="158">
        <v>2.97912106215577</v>
      </c>
      <c r="F39" s="158">
        <v>0.73660149876608705</v>
      </c>
      <c r="G39" s="158">
        <v>76.259948969999996</v>
      </c>
      <c r="H39" s="158">
        <v>1.5336267826555601</v>
      </c>
      <c r="I39" s="158">
        <v>3.1852971140906301</v>
      </c>
      <c r="J39" s="158">
        <v>0.78698525417071297</v>
      </c>
      <c r="K39" s="158">
        <v>74.866237339999998</v>
      </c>
      <c r="L39" s="158">
        <v>1.75795050002132</v>
      </c>
      <c r="M39" s="158">
        <v>3.8314154014547701</v>
      </c>
      <c r="N39" s="158">
        <v>0.94439129970689295</v>
      </c>
      <c r="O39" s="158">
        <v>75.561649939999995</v>
      </c>
      <c r="P39" s="158">
        <v>1.43666370059057</v>
      </c>
      <c r="Q39" s="158">
        <v>3.33393958188686</v>
      </c>
      <c r="R39" s="158">
        <v>0.82326256433757905</v>
      </c>
      <c r="S39" s="158">
        <v>67.844734410000001</v>
      </c>
      <c r="T39" s="158">
        <v>1.6450384008090999</v>
      </c>
      <c r="U39" s="158">
        <v>5.0460556690280702</v>
      </c>
      <c r="V39" s="158">
        <v>1.2383218258905599</v>
      </c>
      <c r="W39" s="158">
        <v>74.881929999999997</v>
      </c>
      <c r="X39" s="158">
        <v>1.52922941686091</v>
      </c>
      <c r="Y39" s="158">
        <v>3.78125531959641</v>
      </c>
      <c r="Z39" s="158">
        <v>0.93219774429757996</v>
      </c>
    </row>
    <row r="40" spans="1:26">
      <c r="B40" s="79" t="s">
        <v>1012</v>
      </c>
      <c r="C40" s="158">
        <v>80.178655770000006</v>
      </c>
      <c r="D40" s="158">
        <v>1.99080610356188</v>
      </c>
      <c r="E40" s="158">
        <v>4.8527170164138802</v>
      </c>
      <c r="F40" s="158">
        <v>1.1917070233093101</v>
      </c>
      <c r="G40" s="158">
        <v>77.565571219999995</v>
      </c>
      <c r="H40" s="158">
        <v>1.7120680876846901</v>
      </c>
      <c r="I40" s="158">
        <v>4.6622696416922302</v>
      </c>
      <c r="J40" s="158">
        <v>1.14572625179057</v>
      </c>
      <c r="K40" s="158">
        <v>76.423405889999998</v>
      </c>
      <c r="L40" s="158">
        <v>2.0799343005956299</v>
      </c>
      <c r="M40" s="158">
        <v>5.69060474263636</v>
      </c>
      <c r="N40" s="158">
        <v>1.3932620973843499</v>
      </c>
      <c r="O40" s="158">
        <v>76.803794159999995</v>
      </c>
      <c r="P40" s="158">
        <v>1.6438818117210601</v>
      </c>
      <c r="Q40" s="158">
        <v>4.5882717822786496</v>
      </c>
      <c r="R40" s="158">
        <v>1.12784360777369</v>
      </c>
      <c r="S40" s="158">
        <v>69.29233533</v>
      </c>
      <c r="T40" s="158">
        <v>2.1336967895722698</v>
      </c>
      <c r="U40" s="158">
        <v>6.1484605184744403</v>
      </c>
      <c r="V40" s="158">
        <v>1.5028940395386501</v>
      </c>
      <c r="W40" s="158">
        <v>76.277425289999996</v>
      </c>
      <c r="X40" s="158">
        <v>1.8635941808657901</v>
      </c>
      <c r="Y40" s="158">
        <v>5.0949026748940103</v>
      </c>
      <c r="Z40" s="158">
        <v>1.2500888712467599</v>
      </c>
    </row>
    <row r="41" spans="1:26">
      <c r="B41" s="79" t="s">
        <v>1013</v>
      </c>
      <c r="C41" s="158">
        <v>81.131739899999999</v>
      </c>
      <c r="D41" s="158">
        <v>1.1887005598272899</v>
      </c>
      <c r="E41" s="158">
        <v>5.4025050839008504</v>
      </c>
      <c r="F41" s="158">
        <v>1.32409494713037</v>
      </c>
      <c r="G41" s="158">
        <v>78.332642070000006</v>
      </c>
      <c r="H41" s="158">
        <v>0.98893212276405196</v>
      </c>
      <c r="I41" s="158">
        <v>4.9130337230736298</v>
      </c>
      <c r="J41" s="158">
        <v>1.20625656115145</v>
      </c>
      <c r="K41" s="158">
        <v>77.683127010000007</v>
      </c>
      <c r="L41" s="158">
        <v>1.6483446469438801</v>
      </c>
      <c r="M41" s="158">
        <v>6.6533219872660903</v>
      </c>
      <c r="N41" s="158">
        <v>1.6233709496273501</v>
      </c>
      <c r="O41" s="158">
        <v>78.309227070000006</v>
      </c>
      <c r="P41" s="158">
        <v>1.9601022663852301</v>
      </c>
      <c r="Q41" s="158">
        <v>5.9307789800620503</v>
      </c>
      <c r="R41" s="158">
        <v>1.45081528548201</v>
      </c>
      <c r="S41" s="158">
        <v>70.610593350000002</v>
      </c>
      <c r="T41" s="158">
        <v>1.90245863950449</v>
      </c>
      <c r="U41" s="158">
        <v>6.7865555608326504</v>
      </c>
      <c r="V41" s="158">
        <v>1.65509360599179</v>
      </c>
      <c r="W41" s="158">
        <v>77.406730249999995</v>
      </c>
      <c r="X41" s="158">
        <v>1.48052317668887</v>
      </c>
      <c r="Y41" s="158">
        <v>5.70500825277926</v>
      </c>
      <c r="Z41" s="158">
        <v>1.3967163879853099</v>
      </c>
    </row>
    <row r="42" spans="1:26">
      <c r="B42" s="79" t="s">
        <v>1014</v>
      </c>
      <c r="C42" s="158">
        <v>81.575412249999999</v>
      </c>
      <c r="D42" s="158">
        <v>0.546854228131743</v>
      </c>
      <c r="E42" s="158">
        <v>5.25813057233613</v>
      </c>
      <c r="F42" s="158">
        <v>1.2893800777675799</v>
      </c>
      <c r="G42" s="158">
        <v>78.611663539999995</v>
      </c>
      <c r="H42" s="158">
        <v>0.35620076461948502</v>
      </c>
      <c r="I42" s="158">
        <v>4.6647344305723797</v>
      </c>
      <c r="J42" s="158">
        <v>1.1463217401661101</v>
      </c>
      <c r="K42" s="158">
        <v>78.250593440000003</v>
      </c>
      <c r="L42" s="158">
        <v>0.73048865544116404</v>
      </c>
      <c r="M42" s="158">
        <v>6.3579564938345898</v>
      </c>
      <c r="N42" s="158">
        <v>1.5529388726384801</v>
      </c>
      <c r="O42" s="158">
        <v>79.266904060000002</v>
      </c>
      <c r="P42" s="158">
        <v>1.22294271803236</v>
      </c>
      <c r="Q42" s="158">
        <v>6.41072946535499</v>
      </c>
      <c r="R42" s="158">
        <v>1.56553373067374</v>
      </c>
      <c r="S42" s="158">
        <v>71.603163570000007</v>
      </c>
      <c r="T42" s="158">
        <v>1.40569590610868</v>
      </c>
      <c r="U42" s="158">
        <v>7.2759201430274301</v>
      </c>
      <c r="V42" s="158">
        <v>1.77135623199391</v>
      </c>
      <c r="W42" s="158">
        <v>78.077993140000004</v>
      </c>
      <c r="X42" s="158">
        <v>0.86718931006648503</v>
      </c>
      <c r="Y42" s="158">
        <v>5.8626357242548703</v>
      </c>
      <c r="Z42" s="158">
        <v>1.4344960031601199</v>
      </c>
    </row>
    <row r="43" spans="1:26">
      <c r="A43" s="79">
        <v>2014</v>
      </c>
      <c r="B43" s="79" t="s">
        <v>1011</v>
      </c>
      <c r="C43" s="158">
        <v>82.624888010000006</v>
      </c>
      <c r="D43" s="158">
        <v>1.28650990666617</v>
      </c>
      <c r="E43" s="158">
        <v>5.1025220044846398</v>
      </c>
      <c r="F43" s="158">
        <v>1.2519239669687601</v>
      </c>
      <c r="G43" s="158">
        <v>79.409260939999996</v>
      </c>
      <c r="H43" s="158">
        <v>1.0146044035744799</v>
      </c>
      <c r="I43" s="158">
        <v>4.1297063695110898</v>
      </c>
      <c r="J43" s="158">
        <v>1.0168125787831399</v>
      </c>
      <c r="K43" s="158">
        <v>79.158491929999997</v>
      </c>
      <c r="L43" s="158">
        <v>1.16024486216344</v>
      </c>
      <c r="M43" s="158">
        <v>5.73323135034423</v>
      </c>
      <c r="N43" s="158">
        <v>1.4034839077605299</v>
      </c>
      <c r="O43" s="158">
        <v>80.492720480000003</v>
      </c>
      <c r="P43" s="158">
        <v>1.54644165119926</v>
      </c>
      <c r="Q43" s="158">
        <v>6.5258905065142603</v>
      </c>
      <c r="R43" s="158">
        <v>1.5930019400284701</v>
      </c>
      <c r="S43" s="158">
        <v>72.968265209999998</v>
      </c>
      <c r="T43" s="158">
        <v>1.9064823004160301</v>
      </c>
      <c r="U43" s="158">
        <v>7.5518473829338397</v>
      </c>
      <c r="V43" s="158">
        <v>1.8367354056902701</v>
      </c>
      <c r="W43" s="158">
        <v>79.147626540000005</v>
      </c>
      <c r="X43" s="158">
        <v>1.3699550372434199</v>
      </c>
      <c r="Y43" s="158">
        <v>5.6965632963787298</v>
      </c>
      <c r="Z43" s="158">
        <v>1.39469113743578</v>
      </c>
    </row>
    <row r="44" spans="1:26">
      <c r="B44" s="79" t="s">
        <v>1012</v>
      </c>
      <c r="C44" s="158">
        <v>82.162883370000003</v>
      </c>
      <c r="D44" s="158">
        <v>-0.55915917240830804</v>
      </c>
      <c r="E44" s="158">
        <v>2.4747578778221602</v>
      </c>
      <c r="F44" s="158">
        <v>0.61302932195912396</v>
      </c>
      <c r="G44" s="158">
        <v>79.448517510000002</v>
      </c>
      <c r="H44" s="158">
        <v>4.9435757914517701E-2</v>
      </c>
      <c r="I44" s="158">
        <v>2.42755421043621</v>
      </c>
      <c r="J44" s="158">
        <v>0.60144079840671605</v>
      </c>
      <c r="K44" s="158">
        <v>79.368303030000007</v>
      </c>
      <c r="L44" s="158">
        <v>0.26505191658470201</v>
      </c>
      <c r="M44" s="158">
        <v>3.8533968824142</v>
      </c>
      <c r="N44" s="158">
        <v>0.94973344753379596</v>
      </c>
      <c r="O44" s="158">
        <v>81.084847300000007</v>
      </c>
      <c r="P44" s="158">
        <v>0.73562778903357695</v>
      </c>
      <c r="Q44" s="158">
        <v>5.57401256906864</v>
      </c>
      <c r="R44" s="158">
        <v>1.3652876280047199</v>
      </c>
      <c r="S44" s="158">
        <v>73.801244269999998</v>
      </c>
      <c r="T44" s="158">
        <v>1.14156346954764</v>
      </c>
      <c r="U44" s="158">
        <v>6.50708179847976</v>
      </c>
      <c r="V44" s="158">
        <v>1.5885172095197799</v>
      </c>
      <c r="W44" s="158">
        <v>79.484378969999995</v>
      </c>
      <c r="X44" s="158">
        <v>0.42547381990007999</v>
      </c>
      <c r="Y44" s="158">
        <v>4.2043286959509301</v>
      </c>
      <c r="Z44" s="158">
        <v>1.03490560169173</v>
      </c>
    </row>
    <row r="45" spans="1:26">
      <c r="B45" s="79" t="s">
        <v>1013</v>
      </c>
      <c r="C45" s="158">
        <v>82.074155279999999</v>
      </c>
      <c r="D45" s="158">
        <v>-0.10799047740381899</v>
      </c>
      <c r="E45" s="158">
        <v>1.1615865518989099</v>
      </c>
      <c r="F45" s="158">
        <v>0.28914018822945298</v>
      </c>
      <c r="G45" s="158">
        <v>79.837317299999995</v>
      </c>
      <c r="H45" s="158">
        <v>0.48937324721138897</v>
      </c>
      <c r="I45" s="158">
        <v>1.9208789468065901</v>
      </c>
      <c r="J45" s="158">
        <v>0.47679882754456698</v>
      </c>
      <c r="K45" s="158">
        <v>79.818049579999993</v>
      </c>
      <c r="L45" s="158">
        <v>0.56665763639924804</v>
      </c>
      <c r="M45" s="158">
        <v>2.7482448920022899</v>
      </c>
      <c r="N45" s="158">
        <v>0.68009183991570898</v>
      </c>
      <c r="O45" s="158">
        <v>81.550898970000006</v>
      </c>
      <c r="P45" s="158">
        <v>0.57477036156421402</v>
      </c>
      <c r="Q45" s="158">
        <v>4.1395784651306702</v>
      </c>
      <c r="R45" s="158">
        <v>1.0192067375092799</v>
      </c>
      <c r="S45" s="158">
        <v>74.665291819999993</v>
      </c>
      <c r="T45" s="158">
        <v>1.1707763988895601</v>
      </c>
      <c r="U45" s="158">
        <v>5.7423373429278604</v>
      </c>
      <c r="V45" s="158">
        <v>1.40566711341117</v>
      </c>
      <c r="W45" s="158">
        <v>80.000284050000005</v>
      </c>
      <c r="X45" s="158">
        <v>0.64906474289083704</v>
      </c>
      <c r="Y45" s="158">
        <v>3.3505533583754601</v>
      </c>
      <c r="Z45" s="158">
        <v>0.82731484903133501</v>
      </c>
    </row>
    <row r="46" spans="1:26">
      <c r="B46" s="79" t="s">
        <v>1014</v>
      </c>
      <c r="C46" s="158">
        <v>82.753421290000006</v>
      </c>
      <c r="D46" s="158">
        <v>0.82762473482993504</v>
      </c>
      <c r="E46" s="158">
        <v>1.4440736583589899</v>
      </c>
      <c r="F46" s="158">
        <v>0.359079706983567</v>
      </c>
      <c r="G46" s="158">
        <v>80.819997290000003</v>
      </c>
      <c r="H46" s="158">
        <v>1.23085296855285</v>
      </c>
      <c r="I46" s="158">
        <v>2.8091680681408699</v>
      </c>
      <c r="J46" s="158">
        <v>0.69501274586443196</v>
      </c>
      <c r="K46" s="158">
        <v>80.632689839999998</v>
      </c>
      <c r="L46" s="158">
        <v>1.0206216066248399</v>
      </c>
      <c r="M46" s="158">
        <v>3.0441895649347499</v>
      </c>
      <c r="N46" s="158">
        <v>0.752510615094093</v>
      </c>
      <c r="O46" s="158">
        <v>82.338163699999996</v>
      </c>
      <c r="P46" s="158">
        <v>0.96536609644193305</v>
      </c>
      <c r="Q46" s="158">
        <v>3.8745800361715199</v>
      </c>
      <c r="R46" s="158">
        <v>0.95488077598318</v>
      </c>
      <c r="S46" s="158">
        <v>76.167365770000004</v>
      </c>
      <c r="T46" s="158">
        <v>2.0117432255152101</v>
      </c>
      <c r="U46" s="158">
        <v>6.3743024364251601</v>
      </c>
      <c r="V46" s="158">
        <v>1.55684051503191</v>
      </c>
      <c r="W46" s="158">
        <v>81.077445339999997</v>
      </c>
      <c r="X46" s="158">
        <v>1.34644683177221</v>
      </c>
      <c r="Y46" s="158">
        <v>3.8416102660601599</v>
      </c>
      <c r="Z46" s="158">
        <v>0.94686905778271802</v>
      </c>
    </row>
    <row r="47" spans="1:26">
      <c r="A47" s="79">
        <v>2015</v>
      </c>
      <c r="B47" s="79" t="s">
        <v>1011</v>
      </c>
      <c r="C47" s="158">
        <v>83.937807840000005</v>
      </c>
      <c r="D47" s="158">
        <v>1.43122366608801</v>
      </c>
      <c r="E47" s="158">
        <v>1.58901253801529</v>
      </c>
      <c r="F47" s="158">
        <v>0.39490768851915298</v>
      </c>
      <c r="G47" s="158">
        <v>82.274677609999998</v>
      </c>
      <c r="H47" s="158">
        <v>1.7999014708949701</v>
      </c>
      <c r="I47" s="158">
        <v>3.60841624274157</v>
      </c>
      <c r="J47" s="158">
        <v>0.89014792182795499</v>
      </c>
      <c r="K47" s="158">
        <v>82.128221530000005</v>
      </c>
      <c r="L47" s="158">
        <v>1.85474612463952</v>
      </c>
      <c r="M47" s="158">
        <v>3.75162478161679</v>
      </c>
      <c r="N47" s="158">
        <v>0.92499269661670003</v>
      </c>
      <c r="O47" s="158">
        <v>83.616207869999997</v>
      </c>
      <c r="P47" s="158">
        <v>1.55218930392542</v>
      </c>
      <c r="Q47" s="158">
        <v>3.8804594643761399</v>
      </c>
      <c r="R47" s="158">
        <v>0.95630928807708404</v>
      </c>
      <c r="S47" s="158">
        <v>77.845195799999999</v>
      </c>
      <c r="T47" s="158">
        <v>2.2028200831658999</v>
      </c>
      <c r="U47" s="158">
        <v>6.6836323653363099</v>
      </c>
      <c r="V47" s="158">
        <v>1.6305904026171001</v>
      </c>
      <c r="W47" s="158">
        <v>82.56545002</v>
      </c>
      <c r="X47" s="158">
        <v>1.8352880677974199</v>
      </c>
      <c r="Y47" s="158">
        <v>4.3182892897902301</v>
      </c>
      <c r="Z47" s="158">
        <v>1.0625178875511001</v>
      </c>
    </row>
    <row r="48" spans="1:26">
      <c r="B48" s="79" t="s">
        <v>1012</v>
      </c>
      <c r="C48" s="158">
        <v>86.341756439999997</v>
      </c>
      <c r="D48" s="158">
        <v>2.8639640012785699</v>
      </c>
      <c r="E48" s="158">
        <v>5.0860837626419197</v>
      </c>
      <c r="F48" s="158">
        <v>1.2479647345714899</v>
      </c>
      <c r="G48" s="158">
        <v>85.224864589999996</v>
      </c>
      <c r="H48" s="158">
        <v>3.5857776240516301</v>
      </c>
      <c r="I48" s="158">
        <v>7.2705536377981401</v>
      </c>
      <c r="J48" s="158">
        <v>1.7700834236120699</v>
      </c>
      <c r="K48" s="158">
        <v>85.079311500000003</v>
      </c>
      <c r="L48" s="158">
        <v>3.5932714906312899</v>
      </c>
      <c r="M48" s="158">
        <v>7.1955784009156902</v>
      </c>
      <c r="N48" s="158">
        <v>1.75229607060301</v>
      </c>
      <c r="O48" s="158">
        <v>86.484497770000004</v>
      </c>
      <c r="P48" s="158">
        <v>3.4303037330506698</v>
      </c>
      <c r="Q48" s="158">
        <v>6.65925959017006</v>
      </c>
      <c r="R48" s="158">
        <v>1.6247853139773201</v>
      </c>
      <c r="S48" s="158">
        <v>81.214137710000003</v>
      </c>
      <c r="T48" s="158">
        <v>4.3277454380813696</v>
      </c>
      <c r="U48" s="158">
        <v>10.0444017080256</v>
      </c>
      <c r="V48" s="158">
        <v>2.4217019801481099</v>
      </c>
      <c r="W48" s="158">
        <v>85.57127036</v>
      </c>
      <c r="X48" s="158">
        <v>3.6405304389086401</v>
      </c>
      <c r="Y48" s="158">
        <v>7.6579718793517797</v>
      </c>
      <c r="Z48" s="158">
        <v>1.8618474233953499</v>
      </c>
    </row>
    <row r="49" spans="1:27">
      <c r="B49" s="79" t="s">
        <v>1013</v>
      </c>
      <c r="C49" s="158">
        <v>88.7935509</v>
      </c>
      <c r="D49" s="158">
        <v>2.83963931368918</v>
      </c>
      <c r="E49" s="158">
        <v>8.1869811478125598</v>
      </c>
      <c r="F49" s="158">
        <v>1.98674957895899</v>
      </c>
      <c r="G49" s="158">
        <v>87.835871589999996</v>
      </c>
      <c r="H49" s="158">
        <v>3.0636681120715701</v>
      </c>
      <c r="I49" s="158">
        <v>10.0185659544951</v>
      </c>
      <c r="J49" s="158">
        <v>2.4156899186346101</v>
      </c>
      <c r="K49" s="158">
        <v>87.984998959999999</v>
      </c>
      <c r="L49" s="158">
        <v>3.41526912803003</v>
      </c>
      <c r="M49" s="158">
        <v>10.2319580883951</v>
      </c>
      <c r="N49" s="158">
        <v>2.4653152349649399</v>
      </c>
      <c r="O49" s="158">
        <v>89.088589279999994</v>
      </c>
      <c r="P49" s="158">
        <v>3.0110500461312699</v>
      </c>
      <c r="Q49" s="158">
        <v>9.2429273069974105</v>
      </c>
      <c r="R49" s="158">
        <v>2.2347012609627499</v>
      </c>
      <c r="S49" s="158">
        <v>84.405362299999993</v>
      </c>
      <c r="T49" s="158">
        <v>3.92939539836676</v>
      </c>
      <c r="U49" s="158">
        <v>13.044977448800401</v>
      </c>
      <c r="V49" s="158">
        <v>3.1128564413609401</v>
      </c>
      <c r="W49" s="158">
        <v>88.257309550000002</v>
      </c>
      <c r="X49" s="158">
        <v>3.1389497651487202</v>
      </c>
      <c r="Y49" s="158">
        <v>10.3212452281286</v>
      </c>
      <c r="Z49" s="158">
        <v>2.4860579883704901</v>
      </c>
    </row>
    <row r="50" spans="1:27">
      <c r="B50" s="79" t="s">
        <v>1014</v>
      </c>
      <c r="C50" s="158">
        <v>89.845349839999997</v>
      </c>
      <c r="D50" s="158">
        <v>1.1845442932950601</v>
      </c>
      <c r="E50" s="158">
        <v>8.5699520810712304</v>
      </c>
      <c r="F50" s="158">
        <v>2.0768857004665402</v>
      </c>
      <c r="G50" s="158">
        <v>88.754655690000007</v>
      </c>
      <c r="H50" s="158">
        <v>1.04602377521648</v>
      </c>
      <c r="I50" s="158">
        <v>9.8176919896800996</v>
      </c>
      <c r="J50" s="158">
        <v>2.3689097541761002</v>
      </c>
      <c r="K50" s="158">
        <v>89.262596939999995</v>
      </c>
      <c r="L50" s="158">
        <v>1.4520634143336399</v>
      </c>
      <c r="M50" s="158">
        <v>10.702739939749501</v>
      </c>
      <c r="N50" s="158">
        <v>2.5745434165129502</v>
      </c>
      <c r="O50" s="158">
        <v>90.067372950000006</v>
      </c>
      <c r="P50" s="158">
        <v>1.0986633393910401</v>
      </c>
      <c r="Q50" s="158">
        <v>9.3871528130763995</v>
      </c>
      <c r="R50" s="158">
        <v>2.26842783152768</v>
      </c>
      <c r="S50" s="158">
        <v>86.311519709999999</v>
      </c>
      <c r="T50" s="158">
        <v>2.2583368616143198</v>
      </c>
      <c r="U50" s="158">
        <v>13.318241792202601</v>
      </c>
      <c r="V50" s="158">
        <v>3.1751138750347998</v>
      </c>
      <c r="W50" s="158">
        <v>89.364508040000004</v>
      </c>
      <c r="X50" s="158">
        <v>1.2545119442744199</v>
      </c>
      <c r="Y50" s="158">
        <v>10.221168988795901</v>
      </c>
      <c r="Z50" s="158">
        <v>2.46280791066174</v>
      </c>
    </row>
    <row r="51" spans="1:27">
      <c r="A51" s="79">
        <v>2016</v>
      </c>
      <c r="B51" s="79" t="s">
        <v>1011</v>
      </c>
      <c r="C51" s="158">
        <v>90.439870139999996</v>
      </c>
      <c r="D51" s="158">
        <v>0.66171515950324</v>
      </c>
      <c r="E51" s="158">
        <v>7.7462855741885104</v>
      </c>
      <c r="F51" s="158">
        <v>1.88273075882719</v>
      </c>
      <c r="G51" s="158">
        <v>89.707165259999996</v>
      </c>
      <c r="H51" s="158">
        <v>1.07319392159764</v>
      </c>
      <c r="I51" s="158">
        <v>9.0337487376512406</v>
      </c>
      <c r="J51" s="158">
        <v>2.1857262792735099</v>
      </c>
      <c r="K51" s="158">
        <v>90.441459140000006</v>
      </c>
      <c r="L51" s="158">
        <v>1.32066760369118</v>
      </c>
      <c r="M51" s="158">
        <v>10.1222666887573</v>
      </c>
      <c r="N51" s="158">
        <v>2.4398150065345598</v>
      </c>
      <c r="O51" s="158">
        <v>90.975987750000002</v>
      </c>
      <c r="P51" s="158">
        <v>1.00881681150444</v>
      </c>
      <c r="Q51" s="158">
        <v>8.8018579979642499</v>
      </c>
      <c r="R51" s="158">
        <v>2.1313512671586401</v>
      </c>
      <c r="S51" s="158">
        <v>87.966872960000003</v>
      </c>
      <c r="T51" s="158">
        <v>1.9178821732740401</v>
      </c>
      <c r="U51" s="158">
        <v>13.002314472950401</v>
      </c>
      <c r="V51" s="158">
        <v>3.1031264115080299</v>
      </c>
      <c r="W51" s="158">
        <v>90.459310400000007</v>
      </c>
      <c r="X51" s="158">
        <v>1.2250975068423899</v>
      </c>
      <c r="Y51" s="158">
        <v>9.5607307633978298</v>
      </c>
      <c r="Z51" s="158">
        <v>2.3089741621367601</v>
      </c>
    </row>
    <row r="52" spans="1:27">
      <c r="B52" s="79" t="s">
        <v>1012</v>
      </c>
      <c r="C52" s="158">
        <v>91.978040870000001</v>
      </c>
      <c r="D52" s="158">
        <v>1.70076618599622</v>
      </c>
      <c r="E52" s="158">
        <v>6.5278778917553497</v>
      </c>
      <c r="F52" s="158">
        <v>1.5934757755889</v>
      </c>
      <c r="G52" s="158">
        <v>91.466491739999995</v>
      </c>
      <c r="H52" s="158">
        <v>1.96118835647177</v>
      </c>
      <c r="I52" s="158">
        <v>7.3237161244282802</v>
      </c>
      <c r="J52" s="158">
        <v>1.78269020456905</v>
      </c>
      <c r="K52" s="158">
        <v>92.287175739999995</v>
      </c>
      <c r="L52" s="158">
        <v>2.04078595983606</v>
      </c>
      <c r="M52" s="158">
        <v>8.4719353188465796</v>
      </c>
      <c r="N52" s="158">
        <v>2.0538391882943601</v>
      </c>
      <c r="O52" s="158">
        <v>92.642371359999999</v>
      </c>
      <c r="P52" s="158">
        <v>1.8316741056763099</v>
      </c>
      <c r="Q52" s="158">
        <v>7.1202050642376102</v>
      </c>
      <c r="R52" s="158">
        <v>1.7344048635674401</v>
      </c>
      <c r="S52" s="158">
        <v>90.109675249999995</v>
      </c>
      <c r="T52" s="158">
        <v>2.4359195887005698</v>
      </c>
      <c r="U52" s="158">
        <v>10.9531884359399</v>
      </c>
      <c r="V52" s="158">
        <v>2.63250917746785</v>
      </c>
      <c r="W52" s="158">
        <v>92.237719310000003</v>
      </c>
      <c r="X52" s="158">
        <v>1.9659766387076101</v>
      </c>
      <c r="Y52" s="158">
        <v>7.7905223586772996</v>
      </c>
      <c r="Z52" s="158">
        <v>1.89318650364994</v>
      </c>
    </row>
    <row r="53" spans="1:27">
      <c r="B53" s="79" t="s">
        <v>1013</v>
      </c>
      <c r="C53" s="158">
        <v>93.006714459999998</v>
      </c>
      <c r="D53" s="158">
        <v>1.1183904117439301</v>
      </c>
      <c r="E53" s="158">
        <v>4.7448981567872002</v>
      </c>
      <c r="F53" s="158">
        <v>1.1656834150966899</v>
      </c>
      <c r="G53" s="158">
        <v>92.906004300000006</v>
      </c>
      <c r="H53" s="158">
        <v>1.57381411773387</v>
      </c>
      <c r="I53" s="158">
        <v>5.77228029758317</v>
      </c>
      <c r="J53" s="158">
        <v>1.41284508723143</v>
      </c>
      <c r="K53" s="158">
        <v>93.584890150000007</v>
      </c>
      <c r="L53" s="158">
        <v>1.4061698167642001</v>
      </c>
      <c r="M53" s="158">
        <v>6.3645976657291898</v>
      </c>
      <c r="N53" s="158">
        <v>1.5545241201226201</v>
      </c>
      <c r="O53" s="158">
        <v>93.759521820000003</v>
      </c>
      <c r="P53" s="158">
        <v>1.2058742059385199</v>
      </c>
      <c r="Q53" s="158">
        <v>5.2430199846576802</v>
      </c>
      <c r="R53" s="158">
        <v>1.2857446710479199</v>
      </c>
      <c r="S53" s="158">
        <v>91.96773881</v>
      </c>
      <c r="T53" s="158">
        <v>2.06200228204685</v>
      </c>
      <c r="U53" s="158">
        <v>8.9595924997291299</v>
      </c>
      <c r="V53" s="158">
        <v>2.1683471591679999</v>
      </c>
      <c r="W53" s="158">
        <v>93.631838950000002</v>
      </c>
      <c r="X53" s="158">
        <v>1.5114420113907301</v>
      </c>
      <c r="Y53" s="158">
        <v>6.0896139111913401</v>
      </c>
      <c r="Z53" s="158">
        <v>1.48882331472648</v>
      </c>
    </row>
    <row r="54" spans="1:27">
      <c r="B54" s="79" t="s">
        <v>1014</v>
      </c>
      <c r="C54" s="158">
        <v>93.547579970000001</v>
      </c>
      <c r="D54" s="158">
        <v>0.58153383133710002</v>
      </c>
      <c r="E54" s="158">
        <v>4.1206697248027604</v>
      </c>
      <c r="F54" s="158">
        <v>1.014620882519</v>
      </c>
      <c r="G54" s="158">
        <v>94.007634289999999</v>
      </c>
      <c r="H54" s="158">
        <v>1.18574681830332</v>
      </c>
      <c r="I54" s="158">
        <v>5.9185386492258703</v>
      </c>
      <c r="J54" s="158">
        <v>1.4478844910358999</v>
      </c>
      <c r="K54" s="158">
        <v>94.454400730000003</v>
      </c>
      <c r="L54" s="158">
        <v>0.92911428181015099</v>
      </c>
      <c r="M54" s="158">
        <v>5.8163261746572399</v>
      </c>
      <c r="N54" s="158">
        <v>1.4234010673409301</v>
      </c>
      <c r="O54" s="158">
        <v>94.681014970000007</v>
      </c>
      <c r="P54" s="158">
        <v>0.98282620486172001</v>
      </c>
      <c r="Q54" s="158">
        <v>5.1224343165434902</v>
      </c>
      <c r="R54" s="158">
        <v>1.2567193245011099</v>
      </c>
      <c r="S54" s="158">
        <v>93.398721420000001</v>
      </c>
      <c r="T54" s="158">
        <v>1.5559615018439601</v>
      </c>
      <c r="U54" s="158">
        <v>8.2111886499188493</v>
      </c>
      <c r="V54" s="158">
        <v>1.9924541408640399</v>
      </c>
      <c r="W54" s="158">
        <v>94.608908099999994</v>
      </c>
      <c r="X54" s="158">
        <v>1.0435223327417</v>
      </c>
      <c r="Y54" s="158">
        <v>5.8685491309956799</v>
      </c>
      <c r="Z54" s="158">
        <v>1.4359124870405999</v>
      </c>
    </row>
    <row r="55" spans="1:27">
      <c r="A55" s="79">
        <v>2017</v>
      </c>
      <c r="B55" s="79" t="s">
        <v>1011</v>
      </c>
      <c r="C55" s="158">
        <v>96.315118299999995</v>
      </c>
      <c r="D55" s="158">
        <v>2.9584285674600301</v>
      </c>
      <c r="E55" s="158">
        <v>6.4963031801186499</v>
      </c>
      <c r="F55" s="158">
        <v>1.5859468982412701</v>
      </c>
      <c r="G55" s="158">
        <v>96.741157509999994</v>
      </c>
      <c r="H55" s="158">
        <v>2.9077672687384899</v>
      </c>
      <c r="I55" s="158">
        <v>7.8410595515009804</v>
      </c>
      <c r="J55" s="158">
        <v>1.9051274665364999</v>
      </c>
      <c r="K55" s="158">
        <v>96.969936759999996</v>
      </c>
      <c r="L55" s="158">
        <v>2.66322798150052</v>
      </c>
      <c r="M55" s="158">
        <v>7.2184567587461697</v>
      </c>
      <c r="N55" s="158">
        <v>1.7577247906637601</v>
      </c>
      <c r="O55" s="158">
        <v>97.160604989999996</v>
      </c>
      <c r="P55" s="158">
        <v>2.6188882964400602</v>
      </c>
      <c r="Q55" s="158">
        <v>6.7980764957399398</v>
      </c>
      <c r="R55" s="158">
        <v>1.65783532364205</v>
      </c>
      <c r="S55" s="158">
        <v>96.356020270000002</v>
      </c>
      <c r="T55" s="158">
        <v>3.1663162033037699</v>
      </c>
      <c r="U55" s="158">
        <v>9.5367119777176601</v>
      </c>
      <c r="V55" s="158">
        <v>2.3033664518028201</v>
      </c>
      <c r="W55" s="158">
        <v>97.12105511</v>
      </c>
      <c r="X55" s="158">
        <v>2.6552964836510999</v>
      </c>
      <c r="Y55" s="158">
        <v>7.3643549575412202</v>
      </c>
      <c r="Z55" s="158">
        <v>1.7923240084868799</v>
      </c>
    </row>
    <row r="56" spans="1:27">
      <c r="B56" s="79" t="s">
        <v>1012</v>
      </c>
      <c r="C56" s="158">
        <v>98.696539200000004</v>
      </c>
      <c r="D56" s="158">
        <v>2.4725307324883401</v>
      </c>
      <c r="E56" s="158">
        <v>7.3044590496288198</v>
      </c>
      <c r="F56" s="158">
        <v>1.7781241849450999</v>
      </c>
      <c r="G56" s="158">
        <v>99.006128419999996</v>
      </c>
      <c r="H56" s="158">
        <v>2.3412691850062601</v>
      </c>
      <c r="I56" s="158">
        <v>8.2430587820422296</v>
      </c>
      <c r="J56" s="158">
        <v>1.99996296248157</v>
      </c>
      <c r="K56" s="158">
        <v>99.039047659999994</v>
      </c>
      <c r="L56" s="158">
        <v>2.1337653391700502</v>
      </c>
      <c r="M56" s="158">
        <v>7.3161540223335004</v>
      </c>
      <c r="N56" s="158">
        <v>1.7808972377840699</v>
      </c>
      <c r="O56" s="158">
        <v>98.99856321</v>
      </c>
      <c r="P56" s="158">
        <v>1.8916702095352</v>
      </c>
      <c r="Q56" s="158">
        <v>6.8609986517944401</v>
      </c>
      <c r="R56" s="158">
        <v>1.67280543741624</v>
      </c>
      <c r="S56" s="158">
        <v>98.923447609999997</v>
      </c>
      <c r="T56" s="158">
        <v>2.6645219808848299</v>
      </c>
      <c r="U56" s="158">
        <v>9.7811609414273093</v>
      </c>
      <c r="V56" s="158">
        <v>2.3603953925458701</v>
      </c>
      <c r="W56" s="158">
        <v>99.138611749999995</v>
      </c>
      <c r="X56" s="158">
        <v>2.0773627692933299</v>
      </c>
      <c r="Y56" s="158">
        <v>7.48163819706655</v>
      </c>
      <c r="Z56" s="158">
        <v>1.8201117367394199</v>
      </c>
    </row>
    <row r="57" spans="1:27">
      <c r="B57" s="79" t="s">
        <v>1013</v>
      </c>
      <c r="C57" s="158">
        <v>101.3264188</v>
      </c>
      <c r="D57" s="158">
        <v>2.6646117698927401</v>
      </c>
      <c r="E57" s="158">
        <v>8.9452728099304295</v>
      </c>
      <c r="F57" s="158">
        <v>2.1649902010680599</v>
      </c>
      <c r="G57" s="158">
        <v>101.0660733</v>
      </c>
      <c r="H57" s="158">
        <v>2.0806236067139099</v>
      </c>
      <c r="I57" s="158">
        <v>8.7831449231747794</v>
      </c>
      <c r="J57" s="158">
        <v>2.12695953403834</v>
      </c>
      <c r="K57" s="158">
        <v>100.99189130000001</v>
      </c>
      <c r="L57" s="158">
        <v>1.97179161769012</v>
      </c>
      <c r="M57" s="158">
        <v>7.9147404438129696</v>
      </c>
      <c r="N57" s="158">
        <v>1.92252932106096</v>
      </c>
      <c r="O57" s="158">
        <v>101.0500273</v>
      </c>
      <c r="P57" s="158">
        <v>2.0722160236288798</v>
      </c>
      <c r="Q57" s="158">
        <v>7.7757494262783702</v>
      </c>
      <c r="R57" s="158">
        <v>1.8896951518788001</v>
      </c>
      <c r="S57" s="158">
        <v>101.38608000000001</v>
      </c>
      <c r="T57" s="158">
        <v>2.4894324343696499</v>
      </c>
      <c r="U57" s="158">
        <v>10.2409185132384</v>
      </c>
      <c r="V57" s="158">
        <v>2.46739744593705</v>
      </c>
      <c r="W57" s="158">
        <v>101.0276468</v>
      </c>
      <c r="X57" s="158">
        <v>1.90544835826794</v>
      </c>
      <c r="Y57" s="158">
        <v>7.8988172537649302</v>
      </c>
      <c r="Z57" s="158">
        <v>1.9187693583196701</v>
      </c>
    </row>
    <row r="58" spans="1:27">
      <c r="B58" s="79" t="s">
        <v>1014</v>
      </c>
      <c r="C58" s="158">
        <v>103.6619237</v>
      </c>
      <c r="D58" s="158">
        <v>2.3049318506063599</v>
      </c>
      <c r="E58" s="158">
        <v>10.811977961635799</v>
      </c>
      <c r="F58" s="158">
        <v>2.5998384008904001</v>
      </c>
      <c r="G58" s="158">
        <v>103.18664080000001</v>
      </c>
      <c r="H58" s="158">
        <v>2.0981991589852398</v>
      </c>
      <c r="I58" s="158">
        <v>9.7641075422492793</v>
      </c>
      <c r="J58" s="158">
        <v>2.3564199964897701</v>
      </c>
      <c r="K58" s="158">
        <v>102.99912430000001</v>
      </c>
      <c r="L58" s="158">
        <v>1.98751897222862</v>
      </c>
      <c r="M58" s="158">
        <v>9.0464007012497802</v>
      </c>
      <c r="N58" s="158">
        <v>2.1886904849689501</v>
      </c>
      <c r="O58" s="158">
        <v>102.79080449999999</v>
      </c>
      <c r="P58" s="158">
        <v>1.7226885004513</v>
      </c>
      <c r="Q58" s="158">
        <v>8.56538085546463</v>
      </c>
      <c r="R58" s="158">
        <v>2.0758112230618901</v>
      </c>
      <c r="S58" s="158">
        <v>103.33445209999999</v>
      </c>
      <c r="T58" s="158">
        <v>1.92173531119852</v>
      </c>
      <c r="U58" s="158">
        <v>10.6379729068458</v>
      </c>
      <c r="V58" s="158">
        <v>2.5595372231932898</v>
      </c>
      <c r="W58" s="158">
        <v>102.7126863</v>
      </c>
      <c r="X58" s="158">
        <v>1.66789938533933</v>
      </c>
      <c r="Y58" s="158">
        <v>8.5655551498749603</v>
      </c>
      <c r="Z58" s="158">
        <v>2.07585219199802</v>
      </c>
    </row>
    <row r="59" spans="1:27">
      <c r="A59" s="79">
        <v>2018</v>
      </c>
      <c r="B59" s="79" t="s">
        <v>1011</v>
      </c>
      <c r="C59" s="158">
        <v>106.9015704</v>
      </c>
      <c r="D59" s="158">
        <v>3.12520411002173</v>
      </c>
      <c r="E59" s="158">
        <v>10.991474948954099</v>
      </c>
      <c r="F59" s="158">
        <v>2.6413618580055398</v>
      </c>
      <c r="G59" s="158">
        <v>106.0212976</v>
      </c>
      <c r="H59" s="158">
        <v>2.7471160782278199</v>
      </c>
      <c r="I59" s="158">
        <v>9.5927527940119308</v>
      </c>
      <c r="J59" s="158">
        <v>2.31644897100283</v>
      </c>
      <c r="K59" s="158">
        <v>105.82976739999999</v>
      </c>
      <c r="L59" s="158">
        <v>2.74822054967703</v>
      </c>
      <c r="M59" s="158">
        <v>9.1366777539806208</v>
      </c>
      <c r="N59" s="158">
        <v>2.20983384938256</v>
      </c>
      <c r="O59" s="158">
        <v>105.4717515</v>
      </c>
      <c r="P59" s="158">
        <v>2.60815839805981</v>
      </c>
      <c r="Q59" s="158">
        <v>8.5540291879156101</v>
      </c>
      <c r="R59" s="158">
        <v>2.0731428399605001</v>
      </c>
      <c r="S59" s="158">
        <v>105.87624820000001</v>
      </c>
      <c r="T59" s="158">
        <v>2.4597760459795599</v>
      </c>
      <c r="U59" s="158">
        <v>9.8802627000609693</v>
      </c>
      <c r="V59" s="158">
        <v>2.3834882960439798</v>
      </c>
      <c r="W59" s="158">
        <v>105.3066668</v>
      </c>
      <c r="X59" s="158">
        <v>2.5254723573518301</v>
      </c>
      <c r="Y59" s="158">
        <v>8.4282565512997305</v>
      </c>
      <c r="Z59" s="158">
        <v>2.0435640439194098</v>
      </c>
    </row>
    <row r="60" spans="1:27">
      <c r="B60" s="79" t="s">
        <v>1012</v>
      </c>
      <c r="C60" s="158">
        <v>109.9802801</v>
      </c>
      <c r="D60" s="158">
        <v>2.8799480573393099</v>
      </c>
      <c r="E60" s="158">
        <v>11.432762477248</v>
      </c>
      <c r="F60" s="158">
        <v>2.7432322436426602</v>
      </c>
      <c r="G60" s="158">
        <v>108.536235</v>
      </c>
      <c r="H60" s="158">
        <v>2.3721058475330499</v>
      </c>
      <c r="I60" s="158">
        <v>9.6257744162783201</v>
      </c>
      <c r="J60" s="158">
        <v>2.3241553962668</v>
      </c>
      <c r="K60" s="158">
        <v>108.3647764</v>
      </c>
      <c r="L60" s="158">
        <v>2.3953648035703901</v>
      </c>
      <c r="M60" s="158">
        <v>9.4162140694396896</v>
      </c>
      <c r="N60" s="158">
        <v>2.27521965504318</v>
      </c>
      <c r="O60" s="158">
        <v>108.03163600000001</v>
      </c>
      <c r="P60" s="158">
        <v>2.42708067666821</v>
      </c>
      <c r="Q60" s="158">
        <v>9.1244483728906793</v>
      </c>
      <c r="R60" s="158">
        <v>2.2069704317786698</v>
      </c>
      <c r="S60" s="158">
        <v>108.44320089999999</v>
      </c>
      <c r="T60" s="158">
        <v>2.4244840024469001</v>
      </c>
      <c r="U60" s="158">
        <v>9.6233537346282798</v>
      </c>
      <c r="V60" s="158">
        <v>2.3235905285208198</v>
      </c>
      <c r="W60" s="158">
        <v>107.73332190000001</v>
      </c>
      <c r="X60" s="158">
        <v>2.3043698692018602</v>
      </c>
      <c r="Y60" s="158">
        <v>8.6693872329718396</v>
      </c>
      <c r="Z60" s="158">
        <v>2.1002497765520798</v>
      </c>
    </row>
    <row r="61" spans="1:27">
      <c r="B61" s="79" t="s">
        <v>1013</v>
      </c>
      <c r="C61" s="158">
        <v>112.80265609999999</v>
      </c>
      <c r="D61" s="158">
        <v>2.5662564210909</v>
      </c>
      <c r="E61" s="158">
        <v>11.326007013681201</v>
      </c>
      <c r="F61" s="158">
        <v>2.7186157308447298</v>
      </c>
      <c r="G61" s="158">
        <v>111.21094720000001</v>
      </c>
      <c r="H61" s="158">
        <v>2.4643495326699001</v>
      </c>
      <c r="I61" s="158">
        <v>10.0378629234822</v>
      </c>
      <c r="J61" s="158">
        <v>2.42018048438208</v>
      </c>
      <c r="K61" s="158">
        <v>110.6512326</v>
      </c>
      <c r="L61" s="158">
        <v>2.10996255052487</v>
      </c>
      <c r="M61" s="158">
        <v>9.5644721330216296</v>
      </c>
      <c r="N61" s="158">
        <v>2.3098475836260199</v>
      </c>
      <c r="O61" s="158">
        <v>110.2349275</v>
      </c>
      <c r="P61" s="158">
        <v>2.0394873035154202</v>
      </c>
      <c r="Q61" s="158">
        <v>9.0894584053219791</v>
      </c>
      <c r="R61" s="158">
        <v>2.19877646442592</v>
      </c>
      <c r="S61" s="158">
        <v>111.2562612</v>
      </c>
      <c r="T61" s="158">
        <v>2.5940402686877899</v>
      </c>
      <c r="U61" s="158">
        <v>9.7352429445935602</v>
      </c>
      <c r="V61" s="158">
        <v>2.3496901821112899</v>
      </c>
      <c r="W61" s="158">
        <v>110.1686119</v>
      </c>
      <c r="X61" s="158">
        <v>2.26047981910413</v>
      </c>
      <c r="Y61" s="158">
        <v>9.04798378417739</v>
      </c>
      <c r="Z61" s="158">
        <v>2.1890613644513599</v>
      </c>
      <c r="AA61" s="158">
        <f>AVERAGE(W59:W61)</f>
        <v>107.7362002</v>
      </c>
    </row>
    <row r="62" spans="1:27">
      <c r="B62" s="79" t="s">
        <v>1014</v>
      </c>
      <c r="C62" s="158">
        <v>115.60531760000001</v>
      </c>
      <c r="D62" s="158">
        <v>2.48457048521573</v>
      </c>
      <c r="E62" s="158">
        <v>11.521485878039901</v>
      </c>
      <c r="F62" s="158">
        <v>2.7636773270399901</v>
      </c>
      <c r="G62" s="158">
        <v>113.4340825</v>
      </c>
      <c r="H62" s="158">
        <v>1.99902559592622</v>
      </c>
      <c r="I62" s="158">
        <v>9.9309771309078307</v>
      </c>
      <c r="J62" s="158">
        <v>2.3952998392918801</v>
      </c>
      <c r="K62" s="158">
        <v>112.79402</v>
      </c>
      <c r="L62" s="158">
        <v>1.93652375093381</v>
      </c>
      <c r="M62" s="158">
        <v>9.5096883265443495</v>
      </c>
      <c r="N62" s="158">
        <v>2.2970560873466699</v>
      </c>
      <c r="O62" s="158">
        <v>111.5973683</v>
      </c>
      <c r="P62" s="158">
        <v>1.2359429365071299</v>
      </c>
      <c r="Q62" s="158">
        <v>8.5674626663710995</v>
      </c>
      <c r="R62" s="158">
        <v>2.0763005618533099</v>
      </c>
      <c r="S62" s="158">
        <v>113.6780017</v>
      </c>
      <c r="T62" s="158">
        <v>2.1767228863160701</v>
      </c>
      <c r="U62" s="158">
        <v>10.009778336067599</v>
      </c>
      <c r="V62" s="158">
        <v>2.4136447707211701</v>
      </c>
      <c r="W62" s="158">
        <v>112.2814187</v>
      </c>
      <c r="X62" s="158">
        <v>1.91779379222623</v>
      </c>
      <c r="Y62" s="158">
        <v>9.3160180545292608</v>
      </c>
      <c r="Z62" s="158">
        <v>2.25179741727219</v>
      </c>
    </row>
    <row r="63" spans="1:27">
      <c r="A63" s="79">
        <v>2019</v>
      </c>
      <c r="B63" s="79" t="s">
        <v>1011</v>
      </c>
      <c r="C63" s="158">
        <v>118.8858577</v>
      </c>
      <c r="D63" s="158">
        <v>2.8377069222289801</v>
      </c>
      <c r="E63" s="158">
        <v>11.210581149704099</v>
      </c>
      <c r="F63" s="158">
        <v>2.6919800013322601</v>
      </c>
      <c r="G63" s="158">
        <v>115.987815</v>
      </c>
      <c r="H63" s="158">
        <v>2.25129206647394</v>
      </c>
      <c r="I63" s="158">
        <v>9.4004861528878401</v>
      </c>
      <c r="J63" s="158">
        <v>2.2715440964213398</v>
      </c>
      <c r="K63" s="158">
        <v>115.14339080000001</v>
      </c>
      <c r="L63" s="158">
        <v>2.0828859544149698</v>
      </c>
      <c r="M63" s="158">
        <v>8.8005706039187697</v>
      </c>
      <c r="N63" s="158">
        <v>2.13104914943907</v>
      </c>
      <c r="O63" s="158">
        <v>113.5609444</v>
      </c>
      <c r="P63" s="158">
        <v>1.75951828426764</v>
      </c>
      <c r="Q63" s="158">
        <v>7.6695350034079901</v>
      </c>
      <c r="R63" s="158">
        <v>1.8645824594556399</v>
      </c>
      <c r="S63" s="158">
        <v>116.64235619999999</v>
      </c>
      <c r="T63" s="158">
        <v>2.60767646833115</v>
      </c>
      <c r="U63" s="158">
        <v>10.1685771672442</v>
      </c>
      <c r="V63" s="158">
        <v>2.4505832395045299</v>
      </c>
      <c r="W63" s="158">
        <v>114.8188581</v>
      </c>
      <c r="X63" s="158">
        <v>2.2598925355402399</v>
      </c>
      <c r="Y63" s="158">
        <v>9.0328481463245698</v>
      </c>
      <c r="Z63" s="158">
        <v>2.18551527152384</v>
      </c>
    </row>
    <row r="64" spans="1:27">
      <c r="B64" s="79" t="s">
        <v>1012</v>
      </c>
      <c r="C64" s="158">
        <v>122.556510748512</v>
      </c>
      <c r="D64" s="158">
        <v>3.0875439009529799</v>
      </c>
      <c r="E64" s="158">
        <v>11.4349869240895</v>
      </c>
      <c r="F64" s="158">
        <v>2.7437449859065</v>
      </c>
      <c r="G64" s="158">
        <v>118.86711821207901</v>
      </c>
      <c r="H64" s="158">
        <v>2.4824187024119699</v>
      </c>
      <c r="I64" s="158">
        <v>9.5183725620102901</v>
      </c>
      <c r="J64" s="158">
        <v>2.2990840935418899</v>
      </c>
      <c r="K64" s="158">
        <v>117.680956979936</v>
      </c>
      <c r="L64" s="158">
        <v>2.2038313812936501</v>
      </c>
      <c r="M64" s="158">
        <v>8.5970560632615296</v>
      </c>
      <c r="N64" s="158">
        <v>2.08325585875511</v>
      </c>
      <c r="O64" s="158">
        <v>115.88561694397301</v>
      </c>
      <c r="P64" s="158">
        <v>2.04707045741424</v>
      </c>
      <c r="Q64" s="158">
        <v>7.2700749843064498</v>
      </c>
      <c r="R64" s="158">
        <v>1.7699698959811301</v>
      </c>
      <c r="S64" s="158">
        <v>119.80894679838801</v>
      </c>
      <c r="T64" s="158">
        <v>2.7147862076435199</v>
      </c>
      <c r="U64" s="158">
        <v>10.480828492759899</v>
      </c>
      <c r="V64" s="158">
        <v>2.5231002538038698</v>
      </c>
      <c r="W64" s="158">
        <v>117.621465033443</v>
      </c>
      <c r="X64" s="158">
        <v>2.44089427452945</v>
      </c>
      <c r="Y64" s="158">
        <v>9.1783516548587905</v>
      </c>
      <c r="Z64" s="158">
        <v>2.2195896729423801</v>
      </c>
    </row>
    <row r="65" spans="1:30">
      <c r="B65" s="79" t="s">
        <v>1013</v>
      </c>
      <c r="C65" s="259">
        <v>125.333050545421</v>
      </c>
      <c r="D65" s="259">
        <v>2.2655179883560099</v>
      </c>
      <c r="E65" s="158">
        <v>11.108244148358301</v>
      </c>
      <c r="F65" s="259">
        <v>2.6683473181163202</v>
      </c>
      <c r="G65" s="259">
        <v>120.811948454259</v>
      </c>
      <c r="H65" s="259">
        <v>1.6361381275434601</v>
      </c>
      <c r="I65" s="158">
        <v>8.6331440348158299</v>
      </c>
      <c r="J65" s="259">
        <v>2.0917356435014698</v>
      </c>
      <c r="K65" s="158">
        <v>119.968659720167</v>
      </c>
      <c r="L65" s="158">
        <v>1.94398719974809</v>
      </c>
      <c r="M65" s="158">
        <v>8.4205362210913108</v>
      </c>
      <c r="N65" s="158">
        <v>2.0417475639003402</v>
      </c>
      <c r="O65" s="158">
        <v>117.54076792832301</v>
      </c>
      <c r="P65" s="158">
        <v>1.4282626507051499</v>
      </c>
      <c r="Q65" s="158">
        <v>6.6275186948555804</v>
      </c>
      <c r="R65" s="158">
        <v>1.6172238005172299</v>
      </c>
      <c r="S65" s="158">
        <v>120.991318700805</v>
      </c>
      <c r="T65" s="158">
        <v>0.98688114202911703</v>
      </c>
      <c r="U65" s="158">
        <v>8.7501210231258497</v>
      </c>
      <c r="V65" s="158">
        <v>2.1192078402502998</v>
      </c>
      <c r="W65" s="158">
        <v>119.469101405668</v>
      </c>
      <c r="X65" s="158">
        <v>1.5708326466599101</v>
      </c>
      <c r="Y65" s="158">
        <v>8.4420501858642396</v>
      </c>
      <c r="Z65" s="158">
        <v>2.0468092415598198</v>
      </c>
      <c r="AA65" s="158">
        <f>AVERAGE(W63:W65)</f>
        <v>117.303141513037</v>
      </c>
      <c r="AB65" s="406">
        <f>AA65/AA61-1</f>
        <v>8.8799691239129119E-2</v>
      </c>
      <c r="AC65" s="406">
        <f>((AVERAGE(C63:C65)/(AVERAGE(C59:C61))-1))</f>
        <v>0.11250426286769599</v>
      </c>
      <c r="AD65" s="158"/>
    </row>
    <row r="66" spans="1:30">
      <c r="B66" s="79" t="s">
        <v>1014</v>
      </c>
      <c r="C66" s="158">
        <v>127.52452846180699</v>
      </c>
      <c r="D66" s="158">
        <v>1.74852355930792</v>
      </c>
      <c r="E66" s="158">
        <v>10.3102617675841</v>
      </c>
      <c r="F66" s="158">
        <v>2.4835070436269602</v>
      </c>
      <c r="G66" s="158">
        <v>122.57676698660499</v>
      </c>
      <c r="H66" s="158">
        <v>1.4607980046064599</v>
      </c>
      <c r="I66" s="158">
        <v>8.0599095837047106</v>
      </c>
      <c r="J66" s="158">
        <v>1.95678911668309</v>
      </c>
      <c r="K66" s="158">
        <v>121.81024279452799</v>
      </c>
      <c r="L66" s="158">
        <v>1.5350534703451499</v>
      </c>
      <c r="M66" s="158">
        <v>7.9935290847227503</v>
      </c>
      <c r="N66" s="158">
        <v>1.94112766049459</v>
      </c>
      <c r="O66" s="158">
        <v>119.218536190029</v>
      </c>
      <c r="P66" s="158">
        <v>1.4273926325963</v>
      </c>
      <c r="Q66" s="158">
        <v>6.8291645279138704</v>
      </c>
      <c r="R66" s="158">
        <v>1.66523245390071</v>
      </c>
      <c r="S66" s="158">
        <v>121.648648400936</v>
      </c>
      <c r="T66" s="158">
        <v>0.543286664852771</v>
      </c>
      <c r="U66" s="158">
        <v>7.0115999417115003</v>
      </c>
      <c r="V66" s="158">
        <v>1.7086088880337</v>
      </c>
      <c r="W66" s="158">
        <v>120.88012516027401</v>
      </c>
      <c r="X66" s="158">
        <v>1.1810784027032699</v>
      </c>
      <c r="Y66" s="158">
        <v>7.6581740414667596</v>
      </c>
      <c r="Z66" s="158">
        <v>1.8618952428732101</v>
      </c>
    </row>
    <row r="67" spans="1:30">
      <c r="A67" s="79">
        <v>2020</v>
      </c>
      <c r="B67" s="79" t="s">
        <v>1011</v>
      </c>
      <c r="C67" s="158">
        <v>130.06891532713399</v>
      </c>
      <c r="D67" s="158">
        <v>1.99521370203617</v>
      </c>
      <c r="E67" s="158">
        <v>9.4065499828866397</v>
      </c>
      <c r="F67" s="158">
        <v>2.2729612390435898</v>
      </c>
      <c r="G67" s="158">
        <v>124.76905493648199</v>
      </c>
      <c r="H67" s="158">
        <v>1.7885020169577299</v>
      </c>
      <c r="I67" s="158">
        <v>7.5708296914481803</v>
      </c>
      <c r="J67" s="158">
        <v>1.84122851400721</v>
      </c>
      <c r="K67" s="158">
        <v>123.925257421493</v>
      </c>
      <c r="L67" s="158">
        <v>1.73631919487482</v>
      </c>
      <c r="M67" s="158">
        <v>7.6268959603133402</v>
      </c>
      <c r="N67" s="158">
        <v>1.85449591664852</v>
      </c>
      <c r="O67" s="158">
        <v>121.18652970755799</v>
      </c>
      <c r="P67" s="158">
        <v>1.65074457414249</v>
      </c>
      <c r="Q67" s="158">
        <v>6.7149717254006998</v>
      </c>
      <c r="R67" s="158">
        <v>1.6380533254484</v>
      </c>
      <c r="S67" s="158">
        <v>123.33526306364401</v>
      </c>
      <c r="T67" s="158">
        <v>1.38646395572697</v>
      </c>
      <c r="U67" s="158">
        <v>5.7379729642704298</v>
      </c>
      <c r="V67" s="158">
        <v>1.4046207501697201</v>
      </c>
      <c r="W67" s="158">
        <v>122.89885778855</v>
      </c>
      <c r="X67" s="158">
        <v>1.6700285721903201</v>
      </c>
      <c r="Y67" s="158">
        <v>7.0371712645956004</v>
      </c>
      <c r="Z67" s="158">
        <v>1.7146843757696</v>
      </c>
    </row>
    <row r="68" spans="1:30">
      <c r="B68" s="79" t="s">
        <v>1012</v>
      </c>
      <c r="C68" s="158">
        <v>132.44274459437599</v>
      </c>
      <c r="D68" s="158">
        <v>1.8250550189271799</v>
      </c>
      <c r="E68" s="158">
        <v>8.0666737209504191</v>
      </c>
      <c r="F68" s="158">
        <v>1.9583846055406799</v>
      </c>
      <c r="G68" s="158">
        <v>126.952102240724</v>
      </c>
      <c r="H68" s="158">
        <v>1.7496704654478299</v>
      </c>
      <c r="I68" s="158">
        <v>6.8016993683821099</v>
      </c>
      <c r="J68" s="158">
        <v>1.65869743819875</v>
      </c>
      <c r="K68" s="158">
        <v>126.021287405384</v>
      </c>
      <c r="L68" s="158">
        <v>1.69136625374278</v>
      </c>
      <c r="M68" s="158">
        <v>7.08723878483584</v>
      </c>
      <c r="N68" s="158">
        <v>1.72657676070522</v>
      </c>
      <c r="O68" s="158">
        <v>122.646964209003</v>
      </c>
      <c r="P68" s="158">
        <v>1.20511289907324</v>
      </c>
      <c r="Q68" s="158">
        <v>5.8345008149707702</v>
      </c>
      <c r="R68" s="158">
        <v>1.42775581860097</v>
      </c>
      <c r="S68" s="158">
        <v>123.317617479636</v>
      </c>
      <c r="T68" s="158">
        <v>-1.43070064227313E-2</v>
      </c>
      <c r="U68" s="158">
        <v>2.9285548158204802</v>
      </c>
      <c r="V68" s="158">
        <v>0.72423294775154601</v>
      </c>
      <c r="W68" s="158">
        <v>124.403305116475</v>
      </c>
      <c r="X68" s="158">
        <v>1.2241345078352299</v>
      </c>
      <c r="Y68" s="158">
        <v>5.7658184083183599</v>
      </c>
      <c r="Z68" s="158">
        <v>1.4112961615894599</v>
      </c>
    </row>
    <row r="69" spans="1:30">
      <c r="B69" s="79" t="s">
        <v>1013</v>
      </c>
      <c r="C69" s="158">
        <v>134.300080022966</v>
      </c>
      <c r="D69" s="158">
        <v>1.40236857389082</v>
      </c>
      <c r="E69" s="158">
        <v>7.1545609386530797</v>
      </c>
      <c r="F69" s="158">
        <v>1.74256101428074</v>
      </c>
      <c r="G69" s="158">
        <v>129.026568358058</v>
      </c>
      <c r="H69" s="158">
        <v>1.6340541674531901</v>
      </c>
      <c r="I69" s="158">
        <v>6.7995094929779798</v>
      </c>
      <c r="J69" s="158">
        <v>1.6581763285296001</v>
      </c>
      <c r="K69" s="158">
        <v>127.731657716304</v>
      </c>
      <c r="L69" s="158">
        <v>1.35720745767189</v>
      </c>
      <c r="M69" s="158">
        <v>6.4708549834970199</v>
      </c>
      <c r="N69" s="158">
        <v>1.5798776480368</v>
      </c>
      <c r="O69" s="158">
        <v>123.361615708711</v>
      </c>
      <c r="P69" s="158">
        <v>0.58268992169276901</v>
      </c>
      <c r="Q69" s="158">
        <v>4.95219478567435</v>
      </c>
      <c r="R69" s="158">
        <v>1.2156995963786801</v>
      </c>
      <c r="S69" s="158">
        <v>122.29298734954401</v>
      </c>
      <c r="T69" s="158">
        <v>-0.83088706304368398</v>
      </c>
      <c r="U69" s="158">
        <v>1.0758364010874599</v>
      </c>
      <c r="V69" s="158">
        <v>0.26788077502468699</v>
      </c>
      <c r="W69" s="158">
        <v>125.487558316828</v>
      </c>
      <c r="X69" s="158">
        <v>0.87156301782966805</v>
      </c>
      <c r="Y69" s="158">
        <v>5.0376681839464004</v>
      </c>
      <c r="Z69" s="158">
        <v>1.2363009019855</v>
      </c>
    </row>
    <row r="70" spans="1:30">
      <c r="B70" s="79" t="s">
        <v>1014</v>
      </c>
      <c r="C70" s="158">
        <v>137.03223126245999</v>
      </c>
      <c r="D70" s="158">
        <v>2.0297146101435199</v>
      </c>
      <c r="E70" s="158">
        <v>7.4555874978204697</v>
      </c>
      <c r="F70" s="158">
        <v>1.81394155206609</v>
      </c>
      <c r="G70" s="158">
        <v>131.273964423254</v>
      </c>
      <c r="H70" s="158">
        <v>1.73735475551191</v>
      </c>
      <c r="I70" s="158">
        <v>7.0953065988430097</v>
      </c>
      <c r="J70" s="158">
        <v>1.7284926937437299</v>
      </c>
      <c r="K70" s="158">
        <v>130.21445505667299</v>
      </c>
      <c r="L70" s="158">
        <v>1.9392286654070801</v>
      </c>
      <c r="M70" s="158">
        <v>6.89942985855581</v>
      </c>
      <c r="N70" s="158">
        <v>1.68194553950869</v>
      </c>
      <c r="O70" s="158">
        <v>124.61326219777</v>
      </c>
      <c r="P70" s="158">
        <v>1.01074427631451</v>
      </c>
      <c r="Q70" s="158">
        <v>4.5250731808533997</v>
      </c>
      <c r="R70" s="158">
        <v>1.11256324483007</v>
      </c>
      <c r="S70" s="158">
        <v>122.80753996726</v>
      </c>
      <c r="T70" s="158">
        <v>0.41666515236149498</v>
      </c>
      <c r="U70" s="158">
        <v>0.95265469987342299</v>
      </c>
      <c r="V70" s="158">
        <v>0.237317543366244</v>
      </c>
      <c r="W70" s="158">
        <v>127.382616552743</v>
      </c>
      <c r="X70" s="158">
        <v>1.5058355558936101</v>
      </c>
      <c r="Y70" s="158">
        <v>5.37928909640637</v>
      </c>
      <c r="Z70" s="158">
        <v>1.3185150673119099</v>
      </c>
    </row>
    <row r="71" spans="1:30">
      <c r="A71" s="79">
        <v>2021</v>
      </c>
      <c r="B71" s="79" t="s">
        <v>1011</v>
      </c>
      <c r="C71" s="158">
        <v>141.18584304281799</v>
      </c>
      <c r="D71" s="158">
        <v>2.9774907395874899</v>
      </c>
      <c r="E71" s="158">
        <v>8.4829354558623198</v>
      </c>
      <c r="F71" s="158">
        <v>2.0564264094082199</v>
      </c>
      <c r="G71" s="158">
        <v>135.02323860891801</v>
      </c>
      <c r="H71" s="158">
        <v>2.83341529954382</v>
      </c>
      <c r="I71" s="158">
        <v>8.17190753378922</v>
      </c>
      <c r="J71" s="158">
        <v>1.9831969582764699</v>
      </c>
      <c r="K71" s="158">
        <v>134.120379816563</v>
      </c>
      <c r="L71" s="158">
        <v>2.9287668271249498</v>
      </c>
      <c r="M71" s="158">
        <v>8.1541288869668893</v>
      </c>
      <c r="N71" s="158">
        <v>1.9790063254186101</v>
      </c>
      <c r="O71" s="158">
        <v>127.935949684308</v>
      </c>
      <c r="P71" s="158">
        <v>2.6071589281180301</v>
      </c>
      <c r="Q71" s="158">
        <v>5.5041130034171797</v>
      </c>
      <c r="R71" s="158">
        <v>1.3485052085593101</v>
      </c>
      <c r="S71" s="158">
        <v>125.24514221491</v>
      </c>
      <c r="T71" s="158">
        <v>1.9317363822068101</v>
      </c>
      <c r="U71" s="158">
        <v>1.48705285953432</v>
      </c>
      <c r="V71" s="158">
        <v>0.36970789795298697</v>
      </c>
      <c r="W71" s="158">
        <v>130.97037037156099</v>
      </c>
      <c r="X71" s="158">
        <v>2.7643434450311402</v>
      </c>
      <c r="Y71" s="158">
        <v>6.5047580941783396</v>
      </c>
      <c r="Z71" s="158">
        <v>1.5879631064456201</v>
      </c>
    </row>
    <row r="72" spans="1:30">
      <c r="B72" s="79" t="s">
        <v>1012</v>
      </c>
      <c r="C72" s="158">
        <v>144.51837954516699</v>
      </c>
      <c r="D72" s="158">
        <v>2.3603899870742202</v>
      </c>
      <c r="E72" s="158">
        <v>9.1523007596998198</v>
      </c>
      <c r="F72" s="158">
        <v>2.21349150861032</v>
      </c>
      <c r="G72" s="158">
        <v>138.06203668364901</v>
      </c>
      <c r="H72" s="158">
        <v>2.25057412786001</v>
      </c>
      <c r="I72" s="158">
        <v>8.8075527331525905</v>
      </c>
      <c r="J72" s="158">
        <v>2.1326876404414099</v>
      </c>
      <c r="K72" s="158">
        <v>137.39197948039401</v>
      </c>
      <c r="L72" s="158">
        <v>2.4393009237713099</v>
      </c>
      <c r="M72" s="158">
        <v>9.0460152706636894</v>
      </c>
      <c r="N72" s="158">
        <v>2.1886001869425602</v>
      </c>
      <c r="O72" s="158">
        <v>130.677157756356</v>
      </c>
      <c r="P72" s="158">
        <v>2.1426409690256301</v>
      </c>
      <c r="Q72" s="158">
        <v>6.5780366683711096</v>
      </c>
      <c r="R72" s="158">
        <v>1.60543251649761</v>
      </c>
      <c r="S72" s="158">
        <v>127.822089560368</v>
      </c>
      <c r="T72" s="158">
        <v>2.05752279081306</v>
      </c>
      <c r="U72" s="158">
        <v>3.6847583073228698</v>
      </c>
      <c r="V72" s="158">
        <v>0.90872757775757296</v>
      </c>
      <c r="W72" s="158">
        <v>134.035177475388</v>
      </c>
      <c r="X72" s="158">
        <v>2.3400766869118499</v>
      </c>
      <c r="Y72" s="158">
        <v>7.7772757853451102</v>
      </c>
      <c r="Z72" s="158">
        <v>1.8900558996232799</v>
      </c>
    </row>
    <row r="73" spans="1:30">
      <c r="C73" s="259"/>
      <c r="D73" s="259"/>
      <c r="E73" s="259"/>
      <c r="F73" s="259"/>
      <c r="G73" s="259"/>
      <c r="H73" s="259"/>
      <c r="I73" s="259"/>
      <c r="J73" s="259"/>
      <c r="K73" s="259"/>
      <c r="L73" s="259"/>
      <c r="M73" s="259"/>
      <c r="N73" s="259"/>
      <c r="O73" s="259"/>
      <c r="P73" s="259"/>
      <c r="Q73" s="259"/>
      <c r="R73" s="259"/>
      <c r="S73" s="259"/>
      <c r="T73" s="259"/>
    </row>
    <row r="74" spans="1:30">
      <c r="C74" s="259"/>
      <c r="D74" s="259"/>
      <c r="E74" s="259"/>
      <c r="F74" s="259"/>
      <c r="G74" s="259"/>
      <c r="H74" s="259"/>
      <c r="I74" s="259"/>
      <c r="J74" s="259"/>
      <c r="K74" s="259"/>
      <c r="L74" s="259"/>
      <c r="M74" s="259"/>
      <c r="N74" s="259"/>
      <c r="O74" s="259"/>
      <c r="P74" s="259"/>
      <c r="Q74" s="259"/>
      <c r="R74" s="259"/>
      <c r="S74" s="259"/>
      <c r="T74" s="259"/>
    </row>
    <row r="75" spans="1:30">
      <c r="C75" s="259"/>
      <c r="D75" s="259"/>
      <c r="E75" s="259"/>
      <c r="F75" s="259"/>
      <c r="G75" s="259"/>
      <c r="H75" s="259"/>
      <c r="I75" s="259"/>
      <c r="J75" s="259"/>
      <c r="K75" s="259"/>
      <c r="L75" s="259"/>
      <c r="M75" s="259"/>
      <c r="N75" s="259"/>
      <c r="O75" s="259"/>
      <c r="P75" s="259"/>
      <c r="Q75" s="259"/>
      <c r="R75" s="259"/>
      <c r="S75" s="259"/>
      <c r="T75" s="259"/>
    </row>
    <row r="76" spans="1:30">
      <c r="C76" s="259"/>
      <c r="D76" s="259"/>
      <c r="E76" s="259"/>
      <c r="F76" s="259"/>
      <c r="G76" s="259"/>
      <c r="H76" s="259"/>
      <c r="I76" s="259"/>
      <c r="J76" s="259"/>
      <c r="K76" s="259"/>
      <c r="L76" s="259"/>
      <c r="M76" s="259"/>
      <c r="N76" s="259"/>
      <c r="O76" s="259"/>
      <c r="P76" s="259"/>
      <c r="Q76" s="259"/>
      <c r="R76" s="259"/>
      <c r="S76" s="259"/>
      <c r="T76" s="259"/>
    </row>
    <row r="77" spans="1:30">
      <c r="C77" s="259"/>
      <c r="D77" s="259"/>
      <c r="E77" s="259"/>
      <c r="F77" s="259"/>
      <c r="G77" s="259"/>
      <c r="H77" s="259"/>
      <c r="I77" s="259"/>
      <c r="J77" s="259"/>
      <c r="K77" s="259"/>
      <c r="L77" s="259"/>
      <c r="M77" s="259"/>
      <c r="N77" s="259"/>
      <c r="O77" s="259"/>
      <c r="P77" s="259"/>
      <c r="Q77" s="259"/>
      <c r="R77" s="259"/>
      <c r="S77" s="259"/>
      <c r="T77" s="259"/>
    </row>
    <row r="78" spans="1:30">
      <c r="C78" s="259"/>
      <c r="D78" s="259"/>
      <c r="E78" s="259"/>
      <c r="F78" s="259"/>
      <c r="G78" s="259"/>
      <c r="H78" s="259"/>
      <c r="I78" s="259"/>
      <c r="J78" s="259"/>
      <c r="K78" s="259"/>
      <c r="L78" s="259"/>
      <c r="M78" s="259"/>
      <c r="N78" s="259"/>
      <c r="O78" s="259"/>
      <c r="P78" s="259"/>
      <c r="Q78" s="259"/>
      <c r="R78" s="259"/>
      <c r="S78" s="259"/>
      <c r="T78" s="259"/>
    </row>
    <row r="79" spans="1:30">
      <c r="C79" s="259"/>
      <c r="D79" s="259"/>
      <c r="E79" s="259"/>
      <c r="F79" s="259"/>
      <c r="G79" s="259"/>
      <c r="H79" s="259"/>
      <c r="I79" s="259"/>
      <c r="J79" s="259"/>
      <c r="K79" s="259"/>
      <c r="L79" s="259"/>
      <c r="M79" s="259"/>
      <c r="N79" s="259"/>
      <c r="O79" s="259"/>
      <c r="P79" s="259"/>
      <c r="Q79" s="259"/>
      <c r="R79" s="259"/>
      <c r="S79" s="259"/>
      <c r="T79" s="259"/>
    </row>
    <row r="80" spans="1:30">
      <c r="C80" s="259"/>
      <c r="D80" s="259"/>
      <c r="E80" s="259"/>
      <c r="F80" s="259"/>
      <c r="G80" s="259"/>
      <c r="H80" s="259"/>
      <c r="I80" s="259"/>
      <c r="J80" s="259"/>
      <c r="K80" s="259"/>
      <c r="L80" s="259"/>
      <c r="M80" s="259"/>
      <c r="N80" s="259"/>
      <c r="O80" s="259"/>
      <c r="P80" s="259"/>
      <c r="Q80" s="259"/>
      <c r="R80" s="259"/>
      <c r="S80" s="259"/>
      <c r="T80" s="259"/>
    </row>
    <row r="81" spans="3:20">
      <c r="C81" s="259"/>
      <c r="D81" s="259"/>
      <c r="E81" s="259"/>
      <c r="F81" s="259"/>
      <c r="G81" s="259"/>
      <c r="H81" s="259"/>
      <c r="I81" s="259"/>
      <c r="J81" s="259"/>
      <c r="K81" s="259"/>
      <c r="L81" s="259"/>
      <c r="M81" s="259"/>
      <c r="N81" s="259"/>
      <c r="O81" s="259"/>
      <c r="P81" s="259"/>
      <c r="Q81" s="259"/>
      <c r="R81" s="259"/>
      <c r="S81" s="259"/>
      <c r="T81" s="259"/>
    </row>
    <row r="82" spans="3:20">
      <c r="C82" s="259"/>
      <c r="D82" s="259"/>
      <c r="E82" s="259"/>
      <c r="F82" s="259"/>
      <c r="G82" s="259"/>
      <c r="H82" s="259"/>
      <c r="I82" s="259"/>
      <c r="J82" s="259"/>
      <c r="K82" s="259"/>
      <c r="L82" s="259"/>
      <c r="M82" s="259"/>
      <c r="N82" s="259"/>
      <c r="O82" s="259"/>
      <c r="P82" s="259"/>
      <c r="Q82" s="259"/>
      <c r="R82" s="259"/>
      <c r="S82" s="259"/>
      <c r="T82" s="259"/>
    </row>
    <row r="83" spans="3:20">
      <c r="C83" s="259"/>
      <c r="D83" s="259"/>
      <c r="E83" s="259"/>
      <c r="F83" s="259"/>
      <c r="G83" s="259"/>
      <c r="H83" s="259"/>
      <c r="I83" s="259"/>
      <c r="J83" s="259"/>
      <c r="K83" s="259"/>
      <c r="L83" s="259"/>
      <c r="M83" s="259"/>
      <c r="N83" s="259"/>
      <c r="O83" s="259"/>
      <c r="P83" s="259"/>
      <c r="Q83" s="259"/>
      <c r="R83" s="259"/>
      <c r="S83" s="259"/>
      <c r="T83" s="259"/>
    </row>
    <row r="84" spans="3:20">
      <c r="C84" s="259"/>
      <c r="D84" s="259"/>
      <c r="E84" s="259"/>
      <c r="F84" s="259"/>
      <c r="G84" s="259"/>
      <c r="H84" s="259"/>
      <c r="I84" s="259"/>
      <c r="J84" s="259"/>
      <c r="K84" s="259"/>
      <c r="L84" s="259"/>
      <c r="M84" s="259"/>
      <c r="N84" s="259"/>
      <c r="O84" s="259"/>
      <c r="P84" s="259"/>
      <c r="Q84" s="259"/>
      <c r="R84" s="259"/>
      <c r="S84" s="259"/>
      <c r="T84" s="259"/>
    </row>
    <row r="85" spans="3:20">
      <c r="C85" s="259"/>
      <c r="D85" s="259"/>
      <c r="E85" s="259"/>
      <c r="F85" s="259"/>
      <c r="G85" s="259"/>
      <c r="H85" s="259"/>
      <c r="I85" s="259"/>
      <c r="J85" s="259"/>
      <c r="K85" s="259"/>
      <c r="L85" s="259"/>
      <c r="M85" s="259"/>
      <c r="N85" s="259"/>
      <c r="O85" s="259"/>
      <c r="P85" s="259"/>
      <c r="Q85" s="259"/>
      <c r="R85" s="259"/>
      <c r="S85" s="259"/>
      <c r="T85" s="259"/>
    </row>
    <row r="86" spans="3:20">
      <c r="C86" s="259"/>
      <c r="D86" s="259"/>
      <c r="E86" s="259"/>
      <c r="F86" s="259"/>
      <c r="G86" s="259"/>
      <c r="H86" s="259"/>
      <c r="I86" s="259"/>
      <c r="J86" s="259"/>
      <c r="K86" s="259"/>
      <c r="L86" s="259"/>
      <c r="M86" s="259"/>
      <c r="N86" s="259"/>
      <c r="O86" s="259"/>
      <c r="P86" s="259"/>
      <c r="Q86" s="259"/>
      <c r="R86" s="259"/>
      <c r="S86" s="259"/>
      <c r="T86" s="259"/>
    </row>
    <row r="87" spans="3:20">
      <c r="C87" s="259"/>
      <c r="D87" s="259"/>
      <c r="E87" s="259"/>
      <c r="F87" s="259"/>
      <c r="G87" s="259"/>
      <c r="H87" s="259"/>
      <c r="I87" s="259"/>
      <c r="J87" s="259"/>
      <c r="K87" s="259"/>
      <c r="L87" s="259"/>
      <c r="M87" s="259"/>
      <c r="N87" s="259"/>
      <c r="O87" s="259"/>
      <c r="P87" s="259"/>
      <c r="Q87" s="259"/>
      <c r="R87" s="259"/>
      <c r="S87" s="259"/>
      <c r="T87" s="259"/>
    </row>
    <row r="88" spans="3:20">
      <c r="C88" s="259"/>
      <c r="D88" s="259"/>
      <c r="E88" s="259"/>
      <c r="F88" s="259"/>
      <c r="G88" s="259"/>
      <c r="H88" s="259"/>
      <c r="I88" s="259"/>
      <c r="J88" s="259"/>
      <c r="K88" s="259"/>
      <c r="L88" s="259"/>
      <c r="M88" s="259"/>
      <c r="N88" s="259"/>
      <c r="O88" s="259"/>
      <c r="P88" s="259"/>
      <c r="Q88" s="259"/>
      <c r="R88" s="259"/>
      <c r="S88" s="259"/>
      <c r="T88" s="259"/>
    </row>
    <row r="89" spans="3:20">
      <c r="C89" s="259"/>
      <c r="D89" s="259"/>
      <c r="E89" s="259"/>
      <c r="F89" s="259"/>
      <c r="G89" s="259"/>
      <c r="H89" s="259"/>
      <c r="I89" s="259"/>
      <c r="J89" s="259"/>
      <c r="K89" s="259"/>
      <c r="L89" s="259"/>
      <c r="M89" s="259"/>
      <c r="N89" s="259"/>
      <c r="O89" s="259"/>
      <c r="P89" s="259"/>
      <c r="Q89" s="259"/>
      <c r="R89" s="259"/>
      <c r="S89" s="259"/>
      <c r="T89" s="259"/>
    </row>
    <row r="90" spans="3:20">
      <c r="C90" s="259"/>
      <c r="D90" s="259"/>
      <c r="E90" s="259"/>
      <c r="F90" s="259"/>
      <c r="G90" s="259"/>
      <c r="H90" s="259"/>
      <c r="I90" s="259"/>
      <c r="J90" s="259"/>
      <c r="K90" s="259"/>
      <c r="L90" s="259"/>
      <c r="M90" s="259"/>
      <c r="N90" s="259"/>
      <c r="O90" s="259"/>
      <c r="P90" s="259"/>
      <c r="Q90" s="259"/>
      <c r="R90" s="259"/>
      <c r="S90" s="259"/>
      <c r="T90" s="259"/>
    </row>
    <row r="91" spans="3:20">
      <c r="C91" s="259"/>
      <c r="D91" s="259"/>
      <c r="E91" s="259"/>
      <c r="F91" s="259"/>
      <c r="G91" s="259"/>
      <c r="H91" s="259"/>
      <c r="I91" s="259"/>
      <c r="J91" s="259"/>
      <c r="K91" s="259"/>
      <c r="L91" s="259"/>
      <c r="M91" s="259"/>
      <c r="N91" s="259"/>
      <c r="O91" s="259"/>
      <c r="P91" s="259"/>
      <c r="Q91" s="259"/>
      <c r="R91" s="259"/>
      <c r="S91" s="259"/>
      <c r="T91" s="259"/>
    </row>
    <row r="92" spans="3:20">
      <c r="C92" s="259"/>
      <c r="D92" s="259"/>
      <c r="E92" s="259"/>
      <c r="F92" s="259"/>
      <c r="G92" s="259"/>
      <c r="H92" s="259"/>
      <c r="I92" s="259"/>
      <c r="J92" s="259"/>
      <c r="K92" s="259"/>
      <c r="L92" s="259"/>
      <c r="M92" s="259"/>
      <c r="N92" s="259"/>
      <c r="O92" s="259"/>
      <c r="P92" s="259"/>
      <c r="Q92" s="259"/>
      <c r="R92" s="259"/>
      <c r="S92" s="259"/>
      <c r="T92" s="259"/>
    </row>
    <row r="93" spans="3:20">
      <c r="C93" s="259"/>
      <c r="D93" s="259"/>
      <c r="E93" s="259"/>
      <c r="F93" s="259"/>
      <c r="G93" s="259"/>
      <c r="H93" s="259"/>
      <c r="I93" s="259"/>
      <c r="J93" s="259"/>
      <c r="K93" s="259"/>
      <c r="L93" s="259"/>
      <c r="M93" s="259"/>
      <c r="N93" s="259"/>
      <c r="O93" s="259"/>
      <c r="P93" s="259"/>
      <c r="Q93" s="259"/>
      <c r="R93" s="259"/>
      <c r="S93" s="259"/>
      <c r="T93" s="259"/>
    </row>
    <row r="94" spans="3:20">
      <c r="C94" s="259"/>
      <c r="D94" s="259"/>
      <c r="E94" s="259"/>
      <c r="F94" s="259"/>
      <c r="G94" s="259"/>
      <c r="H94" s="259"/>
      <c r="I94" s="259"/>
      <c r="J94" s="259"/>
      <c r="K94" s="259"/>
      <c r="L94" s="259"/>
      <c r="M94" s="259"/>
      <c r="N94" s="259"/>
      <c r="O94" s="259"/>
      <c r="P94" s="259"/>
      <c r="Q94" s="259"/>
      <c r="R94" s="259"/>
      <c r="S94" s="259"/>
      <c r="T94" s="259"/>
    </row>
    <row r="95" spans="3:20">
      <c r="C95" s="259"/>
      <c r="D95" s="259"/>
      <c r="E95" s="259"/>
      <c r="F95" s="259"/>
      <c r="G95" s="259"/>
      <c r="H95" s="259"/>
      <c r="I95" s="259"/>
      <c r="J95" s="259"/>
      <c r="K95" s="259"/>
      <c r="L95" s="259"/>
      <c r="M95" s="259"/>
      <c r="N95" s="259"/>
      <c r="O95" s="259"/>
      <c r="P95" s="259"/>
      <c r="Q95" s="259"/>
      <c r="R95" s="259"/>
      <c r="S95" s="259"/>
      <c r="T95" s="259"/>
    </row>
    <row r="96" spans="3:20">
      <c r="C96" s="259"/>
      <c r="D96" s="259"/>
      <c r="E96" s="259"/>
      <c r="F96" s="259"/>
      <c r="G96" s="259"/>
      <c r="H96" s="259"/>
      <c r="I96" s="259"/>
      <c r="J96" s="259"/>
      <c r="K96" s="259"/>
      <c r="L96" s="259"/>
      <c r="M96" s="259"/>
      <c r="N96" s="259"/>
      <c r="O96" s="259"/>
      <c r="P96" s="259"/>
      <c r="Q96" s="259"/>
      <c r="R96" s="259"/>
      <c r="S96" s="259"/>
      <c r="T96" s="259"/>
    </row>
    <row r="97" spans="3:20">
      <c r="C97" s="259"/>
      <c r="D97" s="259"/>
      <c r="E97" s="259"/>
      <c r="F97" s="259"/>
      <c r="G97" s="259"/>
      <c r="H97" s="259"/>
      <c r="I97" s="259"/>
      <c r="J97" s="259"/>
      <c r="K97" s="259"/>
      <c r="L97" s="259"/>
      <c r="M97" s="259"/>
      <c r="N97" s="259"/>
      <c r="O97" s="259"/>
      <c r="P97" s="259"/>
      <c r="Q97" s="259"/>
      <c r="R97" s="259"/>
      <c r="S97" s="259"/>
      <c r="T97" s="259"/>
    </row>
    <row r="98" spans="3:20">
      <c r="C98" s="259"/>
      <c r="D98" s="259"/>
      <c r="E98" s="259"/>
      <c r="F98" s="259"/>
      <c r="G98" s="259"/>
      <c r="H98" s="259"/>
      <c r="I98" s="259"/>
      <c r="J98" s="259"/>
      <c r="K98" s="259"/>
      <c r="L98" s="259"/>
      <c r="M98" s="259"/>
      <c r="N98" s="259"/>
      <c r="O98" s="259"/>
      <c r="P98" s="259"/>
      <c r="Q98" s="259"/>
      <c r="R98" s="259"/>
      <c r="S98" s="259"/>
      <c r="T98" s="259"/>
    </row>
    <row r="99" spans="3:20">
      <c r="C99" s="259"/>
      <c r="D99" s="259"/>
      <c r="E99" s="259"/>
      <c r="F99" s="259"/>
      <c r="G99" s="259"/>
      <c r="H99" s="259"/>
      <c r="I99" s="259"/>
      <c r="J99" s="259"/>
      <c r="K99" s="259"/>
      <c r="L99" s="259"/>
      <c r="M99" s="259"/>
      <c r="N99" s="259"/>
      <c r="O99" s="259"/>
      <c r="P99" s="259"/>
      <c r="Q99" s="259"/>
      <c r="R99" s="259"/>
      <c r="S99" s="259"/>
      <c r="T99" s="259"/>
    </row>
    <row r="100" spans="3:20">
      <c r="C100" s="259"/>
      <c r="D100" s="259"/>
      <c r="E100" s="259"/>
      <c r="F100" s="259"/>
      <c r="G100" s="259"/>
      <c r="H100" s="259"/>
      <c r="I100" s="259"/>
      <c r="J100" s="259"/>
      <c r="K100" s="259"/>
      <c r="L100" s="259"/>
      <c r="M100" s="259"/>
      <c r="N100" s="259"/>
      <c r="O100" s="259"/>
      <c r="P100" s="259"/>
      <c r="Q100" s="259"/>
      <c r="R100" s="259"/>
      <c r="S100" s="259"/>
      <c r="T100" s="259"/>
    </row>
    <row r="101" spans="3:20">
      <c r="C101" s="259"/>
      <c r="D101" s="259"/>
      <c r="E101" s="259"/>
      <c r="F101" s="259"/>
      <c r="G101" s="259"/>
      <c r="H101" s="259"/>
      <c r="I101" s="259"/>
      <c r="J101" s="259"/>
      <c r="K101" s="259"/>
      <c r="L101" s="259"/>
      <c r="M101" s="259"/>
      <c r="N101" s="259"/>
      <c r="O101" s="259"/>
      <c r="P101" s="259"/>
      <c r="Q101" s="259"/>
      <c r="R101" s="259"/>
      <c r="S101" s="259"/>
      <c r="T101" s="259"/>
    </row>
    <row r="102" spans="3:20">
      <c r="C102" s="259"/>
      <c r="D102" s="259"/>
      <c r="E102" s="259"/>
      <c r="F102" s="259"/>
      <c r="G102" s="259"/>
      <c r="H102" s="259"/>
      <c r="I102" s="259"/>
      <c r="J102" s="259"/>
      <c r="K102" s="259"/>
      <c r="L102" s="259"/>
      <c r="M102" s="259"/>
      <c r="N102" s="259"/>
      <c r="O102" s="259"/>
      <c r="P102" s="259"/>
      <c r="Q102" s="259"/>
      <c r="R102" s="259"/>
      <c r="S102" s="259"/>
      <c r="T102" s="259"/>
    </row>
    <row r="103" spans="3:20">
      <c r="C103" s="259"/>
      <c r="D103" s="259"/>
      <c r="E103" s="259"/>
      <c r="F103" s="259"/>
      <c r="G103" s="259"/>
      <c r="H103" s="259"/>
      <c r="I103" s="259"/>
      <c r="J103" s="259"/>
      <c r="K103" s="259"/>
      <c r="L103" s="259"/>
      <c r="M103" s="259"/>
      <c r="N103" s="259"/>
      <c r="O103" s="259"/>
      <c r="P103" s="259"/>
      <c r="Q103" s="259"/>
      <c r="R103" s="259"/>
      <c r="S103" s="259"/>
      <c r="T103" s="259"/>
    </row>
    <row r="104" spans="3:20">
      <c r="C104" s="259"/>
      <c r="D104" s="259"/>
      <c r="E104" s="259"/>
      <c r="F104" s="259"/>
      <c r="G104" s="259"/>
      <c r="H104" s="259"/>
      <c r="I104" s="259"/>
      <c r="J104" s="259"/>
      <c r="K104" s="259"/>
      <c r="L104" s="259"/>
      <c r="M104" s="259"/>
      <c r="N104" s="259"/>
      <c r="O104" s="259"/>
      <c r="P104" s="259"/>
      <c r="Q104" s="259"/>
      <c r="R104" s="259"/>
      <c r="S104" s="259"/>
      <c r="T104" s="259"/>
    </row>
    <row r="105" spans="3:20">
      <c r="C105" s="259"/>
      <c r="D105" s="259"/>
      <c r="E105" s="259"/>
      <c r="F105" s="259"/>
      <c r="G105" s="259"/>
      <c r="H105" s="259"/>
      <c r="I105" s="259"/>
      <c r="J105" s="259"/>
      <c r="K105" s="259"/>
      <c r="L105" s="259"/>
      <c r="M105" s="259"/>
      <c r="N105" s="259"/>
      <c r="O105" s="259"/>
      <c r="P105" s="259"/>
      <c r="Q105" s="259"/>
      <c r="R105" s="259"/>
      <c r="S105" s="259"/>
      <c r="T105" s="259"/>
    </row>
    <row r="106" spans="3:20">
      <c r="C106" s="259"/>
      <c r="D106" s="259"/>
      <c r="E106" s="259"/>
      <c r="F106" s="259"/>
      <c r="G106" s="259"/>
      <c r="H106" s="259"/>
      <c r="I106" s="259"/>
      <c r="J106" s="259"/>
      <c r="K106" s="259"/>
      <c r="L106" s="259"/>
      <c r="M106" s="259"/>
      <c r="N106" s="259"/>
      <c r="O106" s="259"/>
      <c r="P106" s="259"/>
      <c r="Q106" s="259"/>
      <c r="R106" s="259"/>
      <c r="S106" s="259"/>
      <c r="T106" s="259"/>
    </row>
    <row r="107" spans="3:20">
      <c r="C107" s="259"/>
      <c r="D107" s="259"/>
      <c r="E107" s="259"/>
      <c r="F107" s="259"/>
      <c r="G107" s="259"/>
      <c r="H107" s="259"/>
      <c r="I107" s="259"/>
      <c r="J107" s="259"/>
      <c r="K107" s="259"/>
      <c r="L107" s="259"/>
      <c r="M107" s="259"/>
      <c r="N107" s="259"/>
      <c r="O107" s="259"/>
      <c r="P107" s="259"/>
      <c r="Q107" s="259"/>
      <c r="R107" s="259"/>
      <c r="S107" s="259"/>
      <c r="T107" s="259"/>
    </row>
    <row r="108" spans="3:20">
      <c r="C108" s="259"/>
      <c r="D108" s="259"/>
      <c r="E108" s="259"/>
      <c r="F108" s="259"/>
      <c r="G108" s="259"/>
      <c r="H108" s="259"/>
      <c r="I108" s="259"/>
      <c r="J108" s="259"/>
      <c r="K108" s="259"/>
      <c r="L108" s="259"/>
      <c r="M108" s="259"/>
      <c r="N108" s="259"/>
      <c r="O108" s="259"/>
      <c r="P108" s="259"/>
      <c r="Q108" s="259"/>
      <c r="R108" s="259"/>
      <c r="S108" s="259"/>
      <c r="T108" s="259"/>
    </row>
    <row r="109" spans="3:20">
      <c r="C109" s="259"/>
      <c r="D109" s="259"/>
      <c r="E109" s="259"/>
      <c r="F109" s="259"/>
      <c r="G109" s="259"/>
      <c r="H109" s="259"/>
      <c r="I109" s="259"/>
      <c r="J109" s="259"/>
      <c r="K109" s="259"/>
      <c r="L109" s="259"/>
      <c r="M109" s="259"/>
      <c r="N109" s="259"/>
      <c r="O109" s="259"/>
      <c r="P109" s="259"/>
      <c r="Q109" s="259"/>
      <c r="R109" s="259"/>
      <c r="S109" s="259"/>
      <c r="T109" s="259"/>
    </row>
    <row r="110" spans="3:20">
      <c r="C110" s="259"/>
      <c r="D110" s="259"/>
      <c r="E110" s="259"/>
      <c r="F110" s="259"/>
      <c r="G110" s="259"/>
      <c r="H110" s="259"/>
      <c r="I110" s="259"/>
      <c r="J110" s="259"/>
      <c r="K110" s="259"/>
      <c r="L110" s="259"/>
      <c r="M110" s="259"/>
      <c r="N110" s="259"/>
      <c r="O110" s="259"/>
      <c r="P110" s="259"/>
      <c r="Q110" s="259"/>
      <c r="R110" s="259"/>
      <c r="S110" s="259"/>
      <c r="T110" s="259"/>
    </row>
    <row r="111" spans="3:20">
      <c r="C111" s="259"/>
      <c r="D111" s="259"/>
      <c r="E111" s="259"/>
      <c r="F111" s="259"/>
      <c r="G111" s="259"/>
      <c r="H111" s="259"/>
      <c r="I111" s="259"/>
      <c r="J111" s="259"/>
      <c r="K111" s="259"/>
      <c r="L111" s="259"/>
      <c r="M111" s="259"/>
      <c r="N111" s="259"/>
      <c r="O111" s="259"/>
      <c r="P111" s="259"/>
      <c r="Q111" s="259"/>
      <c r="R111" s="259"/>
      <c r="S111" s="259"/>
      <c r="T111" s="259"/>
    </row>
    <row r="112" spans="3:20">
      <c r="C112" s="259"/>
      <c r="D112" s="259"/>
      <c r="E112" s="259"/>
      <c r="F112" s="259"/>
      <c r="G112" s="259"/>
      <c r="H112" s="259"/>
      <c r="I112" s="259"/>
      <c r="J112" s="259"/>
      <c r="K112" s="259"/>
      <c r="L112" s="259"/>
      <c r="M112" s="259"/>
      <c r="N112" s="259"/>
      <c r="O112" s="259"/>
      <c r="P112" s="259"/>
      <c r="Q112" s="259"/>
      <c r="R112" s="259"/>
      <c r="S112" s="259"/>
      <c r="T112" s="259"/>
    </row>
    <row r="113" spans="3:20">
      <c r="C113" s="259"/>
      <c r="D113" s="259"/>
      <c r="E113" s="259"/>
      <c r="F113" s="259"/>
      <c r="G113" s="259"/>
      <c r="H113" s="259"/>
      <c r="I113" s="259"/>
      <c r="J113" s="259"/>
      <c r="K113" s="259"/>
      <c r="L113" s="259"/>
      <c r="M113" s="259"/>
      <c r="N113" s="259"/>
      <c r="O113" s="259"/>
      <c r="P113" s="259"/>
      <c r="Q113" s="259"/>
      <c r="R113" s="259"/>
      <c r="S113" s="259"/>
      <c r="T113" s="259"/>
    </row>
    <row r="114" spans="3:20">
      <c r="C114" s="259"/>
      <c r="D114" s="259"/>
      <c r="E114" s="259"/>
      <c r="F114" s="259"/>
      <c r="G114" s="259"/>
      <c r="H114" s="259"/>
      <c r="I114" s="259"/>
      <c r="J114" s="259"/>
      <c r="K114" s="259"/>
      <c r="L114" s="259"/>
      <c r="M114" s="259"/>
      <c r="N114" s="259"/>
      <c r="O114" s="259"/>
      <c r="P114" s="259"/>
      <c r="Q114" s="259"/>
      <c r="R114" s="259"/>
      <c r="S114" s="259"/>
      <c r="T114" s="259"/>
    </row>
    <row r="115" spans="3:20">
      <c r="C115" s="259"/>
      <c r="D115" s="259"/>
      <c r="E115" s="259"/>
      <c r="F115" s="259"/>
      <c r="G115" s="259"/>
      <c r="H115" s="259"/>
      <c r="I115" s="259"/>
      <c r="J115" s="259"/>
      <c r="K115" s="259"/>
      <c r="L115" s="259"/>
      <c r="M115" s="259"/>
      <c r="N115" s="259"/>
      <c r="O115" s="259"/>
      <c r="P115" s="259"/>
      <c r="Q115" s="259"/>
      <c r="R115" s="259"/>
      <c r="S115" s="259"/>
      <c r="T115" s="259"/>
    </row>
    <row r="116" spans="3:20">
      <c r="C116" s="259"/>
      <c r="D116" s="259"/>
      <c r="E116" s="259"/>
      <c r="F116" s="259"/>
      <c r="G116" s="259"/>
      <c r="H116" s="259"/>
      <c r="I116" s="259"/>
      <c r="J116" s="259"/>
      <c r="K116" s="259"/>
      <c r="L116" s="259"/>
      <c r="M116" s="259"/>
      <c r="N116" s="259"/>
      <c r="O116" s="259"/>
      <c r="P116" s="259"/>
      <c r="Q116" s="259"/>
      <c r="R116" s="259"/>
      <c r="S116" s="259"/>
      <c r="T116" s="259"/>
    </row>
    <row r="117" spans="3:20">
      <c r="C117" s="259"/>
      <c r="D117" s="259"/>
      <c r="E117" s="259"/>
      <c r="F117" s="259"/>
      <c r="G117" s="259"/>
      <c r="H117" s="259"/>
      <c r="I117" s="259"/>
      <c r="J117" s="259"/>
      <c r="K117" s="259"/>
      <c r="L117" s="259"/>
      <c r="M117" s="259"/>
      <c r="N117" s="259"/>
      <c r="O117" s="259"/>
      <c r="P117" s="259"/>
      <c r="Q117" s="259"/>
      <c r="R117" s="259"/>
      <c r="S117" s="259"/>
      <c r="T117" s="259"/>
    </row>
    <row r="118" spans="3:20">
      <c r="C118" s="259"/>
      <c r="D118" s="259"/>
      <c r="E118" s="259"/>
      <c r="F118" s="259"/>
      <c r="G118" s="259"/>
      <c r="H118" s="259"/>
      <c r="I118" s="259"/>
      <c r="J118" s="259"/>
      <c r="K118" s="259"/>
      <c r="L118" s="259"/>
      <c r="M118" s="259"/>
      <c r="N118" s="259"/>
      <c r="O118" s="259"/>
      <c r="P118" s="259"/>
      <c r="Q118" s="259"/>
      <c r="R118" s="259"/>
      <c r="S118" s="259"/>
      <c r="T118" s="259"/>
    </row>
    <row r="119" spans="3:20">
      <c r="C119" s="259"/>
      <c r="D119" s="259"/>
      <c r="E119" s="259"/>
      <c r="F119" s="259"/>
      <c r="G119" s="259"/>
      <c r="H119" s="259"/>
      <c r="I119" s="259"/>
      <c r="J119" s="259"/>
      <c r="K119" s="259"/>
      <c r="L119" s="259"/>
      <c r="M119" s="259"/>
      <c r="N119" s="259"/>
      <c r="O119" s="259"/>
      <c r="P119" s="259"/>
      <c r="Q119" s="259"/>
      <c r="R119" s="259"/>
      <c r="S119" s="259"/>
      <c r="T119" s="259"/>
    </row>
    <row r="120" spans="3:20">
      <c r="C120" s="259"/>
      <c r="D120" s="259"/>
      <c r="E120" s="259"/>
      <c r="F120" s="259"/>
      <c r="G120" s="259"/>
      <c r="H120" s="259"/>
      <c r="I120" s="259"/>
      <c r="J120" s="259"/>
      <c r="K120" s="259"/>
      <c r="L120" s="259"/>
      <c r="M120" s="259"/>
      <c r="N120" s="259"/>
      <c r="O120" s="259"/>
      <c r="P120" s="259"/>
      <c r="Q120" s="259"/>
      <c r="R120" s="259"/>
      <c r="S120" s="259"/>
      <c r="T120" s="259"/>
    </row>
    <row r="121" spans="3:20">
      <c r="C121" s="259"/>
      <c r="D121" s="259"/>
      <c r="E121" s="259"/>
      <c r="F121" s="259"/>
      <c r="G121" s="259"/>
      <c r="H121" s="259"/>
      <c r="I121" s="259"/>
      <c r="J121" s="259"/>
      <c r="K121" s="259"/>
      <c r="L121" s="259"/>
      <c r="M121" s="259"/>
      <c r="N121" s="259"/>
      <c r="O121" s="259"/>
      <c r="P121" s="259"/>
      <c r="Q121" s="259"/>
      <c r="R121" s="259"/>
      <c r="S121" s="259"/>
      <c r="T121" s="259"/>
    </row>
    <row r="122" spans="3:20">
      <c r="C122" s="259"/>
      <c r="D122" s="259"/>
      <c r="E122" s="259"/>
      <c r="F122" s="259"/>
      <c r="G122" s="259"/>
      <c r="H122" s="259"/>
      <c r="I122" s="259"/>
      <c r="J122" s="259"/>
      <c r="K122" s="259"/>
      <c r="L122" s="259"/>
      <c r="M122" s="259"/>
      <c r="N122" s="259"/>
      <c r="O122" s="259"/>
      <c r="P122" s="259"/>
      <c r="Q122" s="259"/>
      <c r="R122" s="259"/>
      <c r="S122" s="259"/>
      <c r="T122" s="259"/>
    </row>
    <row r="123" spans="3:20">
      <c r="C123" s="259"/>
      <c r="D123" s="259"/>
      <c r="E123" s="259"/>
      <c r="F123" s="259"/>
      <c r="G123" s="259"/>
      <c r="H123" s="259"/>
      <c r="I123" s="259"/>
      <c r="J123" s="259"/>
      <c r="K123" s="259"/>
      <c r="L123" s="259"/>
      <c r="M123" s="259"/>
      <c r="N123" s="259"/>
      <c r="O123" s="259"/>
      <c r="P123" s="259"/>
      <c r="Q123" s="259"/>
      <c r="R123" s="259"/>
      <c r="S123" s="259"/>
      <c r="T123" s="259"/>
    </row>
    <row r="124" spans="3:20">
      <c r="C124" s="259"/>
      <c r="D124" s="259"/>
      <c r="E124" s="259"/>
      <c r="F124" s="259"/>
      <c r="G124" s="259"/>
      <c r="H124" s="259"/>
      <c r="I124" s="259"/>
      <c r="J124" s="259"/>
      <c r="K124" s="259"/>
      <c r="L124" s="259"/>
      <c r="M124" s="259"/>
      <c r="N124" s="259"/>
      <c r="O124" s="259"/>
      <c r="P124" s="259"/>
      <c r="Q124" s="259"/>
      <c r="R124" s="259"/>
      <c r="S124" s="259"/>
      <c r="T124" s="259"/>
    </row>
    <row r="125" spans="3:20">
      <c r="C125" s="259"/>
      <c r="D125" s="259"/>
      <c r="E125" s="259"/>
      <c r="F125" s="259"/>
      <c r="G125" s="259"/>
      <c r="H125" s="259"/>
      <c r="I125" s="259"/>
      <c r="J125" s="259"/>
      <c r="K125" s="259"/>
      <c r="L125" s="259"/>
      <c r="M125" s="259"/>
      <c r="N125" s="259"/>
      <c r="O125" s="259"/>
      <c r="P125" s="259"/>
      <c r="Q125" s="259"/>
      <c r="R125" s="259"/>
      <c r="S125" s="259"/>
      <c r="T125" s="259"/>
    </row>
    <row r="126" spans="3:20">
      <c r="C126" s="259"/>
      <c r="D126" s="259"/>
      <c r="E126" s="259"/>
      <c r="F126" s="259"/>
      <c r="G126" s="259"/>
      <c r="H126" s="259"/>
      <c r="I126" s="259"/>
      <c r="J126" s="259"/>
      <c r="K126" s="259"/>
      <c r="L126" s="259"/>
      <c r="M126" s="259"/>
      <c r="N126" s="259"/>
      <c r="O126" s="259"/>
      <c r="P126" s="259"/>
      <c r="Q126" s="259"/>
      <c r="R126" s="259"/>
      <c r="S126" s="259"/>
      <c r="T126" s="259"/>
    </row>
    <row r="127" spans="3:20">
      <c r="C127" s="259"/>
      <c r="D127" s="259"/>
      <c r="E127" s="259"/>
      <c r="F127" s="259"/>
      <c r="G127" s="259"/>
      <c r="H127" s="259"/>
      <c r="I127" s="259"/>
      <c r="J127" s="259"/>
      <c r="K127" s="259"/>
      <c r="L127" s="259"/>
      <c r="M127" s="259"/>
      <c r="N127" s="259"/>
      <c r="O127" s="259"/>
      <c r="P127" s="259"/>
      <c r="Q127" s="259"/>
      <c r="R127" s="259"/>
      <c r="S127" s="259"/>
      <c r="T127" s="259"/>
    </row>
    <row r="128" spans="3:20">
      <c r="C128" s="259"/>
      <c r="D128" s="259"/>
      <c r="E128" s="259"/>
      <c r="F128" s="259"/>
      <c r="G128" s="259"/>
      <c r="H128" s="259"/>
      <c r="I128" s="259"/>
      <c r="J128" s="259"/>
      <c r="K128" s="259"/>
      <c r="L128" s="259"/>
      <c r="M128" s="259"/>
      <c r="N128" s="259"/>
      <c r="O128" s="259"/>
      <c r="P128" s="259"/>
      <c r="Q128" s="259"/>
      <c r="R128" s="259"/>
      <c r="S128" s="259"/>
      <c r="T128" s="259"/>
    </row>
    <row r="129" spans="3:20">
      <c r="C129" s="259"/>
      <c r="D129" s="259"/>
      <c r="E129" s="259"/>
      <c r="F129" s="259"/>
      <c r="G129" s="259"/>
      <c r="H129" s="259"/>
      <c r="I129" s="259"/>
      <c r="J129" s="259"/>
      <c r="K129" s="259"/>
      <c r="L129" s="259"/>
      <c r="M129" s="259"/>
      <c r="N129" s="259"/>
      <c r="O129" s="259"/>
      <c r="P129" s="259"/>
      <c r="Q129" s="259"/>
      <c r="R129" s="259"/>
      <c r="S129" s="259"/>
      <c r="T129" s="259"/>
    </row>
    <row r="130" spans="3:20">
      <c r="C130" s="259"/>
      <c r="D130" s="259"/>
      <c r="E130" s="259"/>
      <c r="F130" s="259"/>
      <c r="G130" s="259"/>
      <c r="H130" s="259"/>
      <c r="I130" s="259"/>
      <c r="J130" s="259"/>
      <c r="K130" s="259"/>
      <c r="L130" s="259"/>
      <c r="M130" s="259"/>
      <c r="N130" s="259"/>
      <c r="O130" s="259"/>
      <c r="P130" s="259"/>
      <c r="Q130" s="259"/>
      <c r="R130" s="259"/>
      <c r="S130" s="259"/>
      <c r="T130" s="259"/>
    </row>
    <row r="131" spans="3:20">
      <c r="C131" s="259"/>
      <c r="D131" s="259"/>
      <c r="E131" s="259"/>
      <c r="F131" s="259"/>
      <c r="G131" s="259"/>
      <c r="H131" s="259"/>
      <c r="I131" s="259"/>
      <c r="J131" s="259"/>
      <c r="K131" s="259"/>
      <c r="L131" s="259"/>
      <c r="M131" s="259"/>
      <c r="N131" s="259"/>
      <c r="O131" s="259"/>
      <c r="P131" s="259"/>
      <c r="Q131" s="259"/>
      <c r="R131" s="259"/>
      <c r="S131" s="259"/>
      <c r="T131" s="259"/>
    </row>
    <row r="132" spans="3:20">
      <c r="C132" s="259"/>
      <c r="D132" s="259"/>
      <c r="E132" s="259"/>
      <c r="F132" s="259"/>
      <c r="G132" s="259"/>
      <c r="H132" s="259"/>
      <c r="I132" s="259"/>
      <c r="J132" s="259"/>
      <c r="K132" s="259"/>
      <c r="L132" s="259"/>
      <c r="M132" s="259"/>
      <c r="N132" s="259"/>
      <c r="O132" s="259"/>
      <c r="P132" s="259"/>
      <c r="Q132" s="259"/>
      <c r="R132" s="259"/>
      <c r="S132" s="259"/>
      <c r="T132" s="259"/>
    </row>
    <row r="133" spans="3:20">
      <c r="C133" s="259"/>
      <c r="D133" s="259"/>
      <c r="E133" s="259"/>
      <c r="F133" s="259"/>
      <c r="G133" s="259"/>
      <c r="H133" s="259"/>
      <c r="I133" s="259"/>
      <c r="J133" s="259"/>
      <c r="K133" s="259"/>
      <c r="L133" s="259"/>
      <c r="M133" s="259"/>
      <c r="N133" s="259"/>
      <c r="O133" s="259"/>
      <c r="P133" s="259"/>
      <c r="Q133" s="259"/>
      <c r="R133" s="259"/>
      <c r="S133" s="259"/>
      <c r="T133" s="259"/>
    </row>
    <row r="134" spans="3:20">
      <c r="C134" s="259"/>
      <c r="D134" s="259"/>
      <c r="E134" s="259"/>
      <c r="F134" s="259"/>
      <c r="G134" s="259"/>
      <c r="H134" s="259"/>
      <c r="I134" s="259"/>
      <c r="J134" s="259"/>
      <c r="K134" s="259"/>
      <c r="L134" s="259"/>
      <c r="M134" s="259"/>
      <c r="N134" s="259"/>
      <c r="O134" s="259"/>
      <c r="P134" s="259"/>
      <c r="Q134" s="259"/>
      <c r="R134" s="259"/>
      <c r="S134" s="259"/>
      <c r="T134" s="259"/>
    </row>
    <row r="135" spans="3:20">
      <c r="C135" s="259"/>
      <c r="D135" s="259"/>
      <c r="E135" s="259"/>
      <c r="F135" s="259"/>
      <c r="G135" s="259"/>
      <c r="H135" s="259"/>
      <c r="I135" s="259"/>
      <c r="J135" s="259"/>
      <c r="K135" s="259"/>
      <c r="L135" s="259"/>
      <c r="M135" s="259"/>
      <c r="N135" s="259"/>
      <c r="O135" s="259"/>
      <c r="P135" s="259"/>
      <c r="Q135" s="259"/>
      <c r="R135" s="259"/>
      <c r="S135" s="259"/>
      <c r="T135" s="259"/>
    </row>
    <row r="136" spans="3:20">
      <c r="C136" s="259"/>
      <c r="D136" s="259"/>
      <c r="E136" s="259"/>
      <c r="F136" s="259"/>
      <c r="G136" s="259"/>
      <c r="H136" s="259"/>
      <c r="I136" s="259"/>
      <c r="J136" s="259"/>
      <c r="K136" s="259"/>
      <c r="L136" s="259"/>
      <c r="M136" s="259"/>
      <c r="N136" s="259"/>
      <c r="O136" s="259"/>
      <c r="P136" s="259"/>
      <c r="Q136" s="259"/>
      <c r="R136" s="259"/>
      <c r="S136" s="259"/>
      <c r="T136" s="259"/>
    </row>
    <row r="137" spans="3:20">
      <c r="C137" s="259"/>
      <c r="D137" s="259"/>
      <c r="E137" s="259"/>
      <c r="F137" s="259"/>
      <c r="G137" s="259"/>
      <c r="H137" s="259"/>
      <c r="I137" s="259"/>
      <c r="J137" s="259"/>
      <c r="K137" s="259"/>
      <c r="L137" s="259"/>
      <c r="M137" s="259"/>
      <c r="N137" s="259"/>
      <c r="O137" s="259"/>
      <c r="P137" s="259"/>
      <c r="Q137" s="259"/>
      <c r="R137" s="259"/>
      <c r="S137" s="259"/>
      <c r="T137" s="259"/>
    </row>
    <row r="138" spans="3:20">
      <c r="C138" s="259"/>
      <c r="D138" s="259"/>
      <c r="E138" s="259"/>
      <c r="F138" s="259"/>
      <c r="G138" s="259"/>
      <c r="H138" s="259"/>
      <c r="I138" s="259"/>
      <c r="J138" s="259"/>
      <c r="K138" s="259"/>
      <c r="L138" s="259"/>
      <c r="M138" s="259"/>
      <c r="N138" s="259"/>
      <c r="O138" s="259"/>
      <c r="P138" s="259"/>
      <c r="Q138" s="259"/>
      <c r="R138" s="259"/>
      <c r="S138" s="259"/>
      <c r="T138" s="259"/>
    </row>
    <row r="139" spans="3:20">
      <c r="C139" s="259"/>
      <c r="D139" s="259"/>
      <c r="E139" s="259"/>
      <c r="F139" s="259"/>
      <c r="G139" s="259"/>
      <c r="H139" s="259"/>
      <c r="I139" s="259"/>
      <c r="J139" s="259"/>
      <c r="K139" s="259"/>
      <c r="L139" s="259"/>
      <c r="M139" s="259"/>
      <c r="N139" s="259"/>
      <c r="O139" s="259"/>
      <c r="P139" s="259"/>
      <c r="Q139" s="259"/>
      <c r="R139" s="259"/>
      <c r="S139" s="259"/>
      <c r="T139" s="259"/>
    </row>
    <row r="140" spans="3:20">
      <c r="C140" s="259"/>
      <c r="D140" s="259"/>
      <c r="E140" s="259"/>
      <c r="F140" s="259"/>
      <c r="G140" s="259"/>
      <c r="H140" s="259"/>
      <c r="I140" s="259"/>
      <c r="J140" s="259"/>
      <c r="K140" s="259"/>
      <c r="L140" s="259"/>
      <c r="M140" s="259"/>
      <c r="N140" s="259"/>
      <c r="O140" s="259"/>
      <c r="P140" s="259"/>
      <c r="Q140" s="259"/>
      <c r="R140" s="259"/>
      <c r="S140" s="259"/>
      <c r="T140" s="259"/>
    </row>
    <row r="141" spans="3:20">
      <c r="C141" s="259"/>
      <c r="D141" s="259"/>
      <c r="E141" s="259"/>
      <c r="F141" s="259"/>
      <c r="G141" s="259"/>
      <c r="H141" s="259"/>
      <c r="I141" s="259"/>
      <c r="J141" s="259"/>
      <c r="K141" s="259"/>
      <c r="L141" s="259"/>
      <c r="M141" s="259"/>
      <c r="N141" s="259"/>
      <c r="O141" s="259"/>
      <c r="P141" s="259"/>
      <c r="Q141" s="259"/>
      <c r="R141" s="259"/>
      <c r="S141" s="259"/>
      <c r="T141" s="259"/>
    </row>
    <row r="142" spans="3:20">
      <c r="C142" s="259"/>
      <c r="D142" s="259"/>
      <c r="E142" s="259"/>
      <c r="F142" s="259"/>
      <c r="G142" s="259"/>
      <c r="H142" s="259"/>
      <c r="I142" s="259"/>
      <c r="J142" s="259"/>
      <c r="K142" s="259"/>
      <c r="L142" s="259"/>
      <c r="M142" s="259"/>
      <c r="N142" s="259"/>
      <c r="O142" s="259"/>
      <c r="P142" s="259"/>
      <c r="Q142" s="259"/>
      <c r="R142" s="259"/>
      <c r="S142" s="259"/>
      <c r="T142" s="259"/>
    </row>
    <row r="143" spans="3:20">
      <c r="C143" s="259"/>
      <c r="D143" s="259"/>
      <c r="E143" s="259"/>
      <c r="F143" s="259"/>
      <c r="G143" s="259"/>
      <c r="H143" s="259"/>
      <c r="I143" s="259"/>
      <c r="J143" s="259"/>
      <c r="K143" s="259"/>
      <c r="L143" s="259"/>
      <c r="M143" s="259"/>
      <c r="N143" s="259"/>
      <c r="O143" s="259"/>
      <c r="P143" s="259"/>
      <c r="Q143" s="259"/>
      <c r="R143" s="259"/>
      <c r="S143" s="259"/>
      <c r="T143" s="259"/>
    </row>
    <row r="144" spans="3:20">
      <c r="C144" s="259"/>
      <c r="D144" s="259"/>
      <c r="E144" s="259"/>
      <c r="F144" s="259"/>
      <c r="G144" s="259"/>
      <c r="H144" s="259"/>
      <c r="I144" s="259"/>
      <c r="J144" s="259"/>
      <c r="K144" s="259"/>
      <c r="L144" s="259"/>
      <c r="M144" s="259"/>
      <c r="N144" s="259"/>
      <c r="O144" s="259"/>
      <c r="P144" s="259"/>
      <c r="Q144" s="259"/>
      <c r="R144" s="259"/>
      <c r="S144" s="259"/>
      <c r="T144" s="259"/>
    </row>
    <row r="145" spans="3:20">
      <c r="C145" s="259"/>
      <c r="D145" s="259"/>
      <c r="E145" s="259"/>
      <c r="F145" s="259"/>
      <c r="G145" s="259"/>
      <c r="H145" s="259"/>
      <c r="I145" s="259"/>
      <c r="J145" s="259"/>
      <c r="K145" s="259"/>
      <c r="L145" s="259"/>
      <c r="M145" s="259"/>
      <c r="N145" s="259"/>
      <c r="O145" s="259"/>
      <c r="P145" s="259"/>
      <c r="Q145" s="259"/>
      <c r="R145" s="259"/>
      <c r="S145" s="259"/>
      <c r="T145" s="259"/>
    </row>
    <row r="146" spans="3:20">
      <c r="C146" s="259"/>
      <c r="D146" s="259"/>
      <c r="E146" s="259"/>
      <c r="F146" s="259"/>
      <c r="G146" s="259"/>
      <c r="H146" s="259"/>
      <c r="I146" s="259"/>
      <c r="J146" s="259"/>
      <c r="K146" s="259"/>
      <c r="L146" s="259"/>
      <c r="M146" s="259"/>
      <c r="N146" s="259"/>
      <c r="O146" s="259"/>
      <c r="P146" s="259"/>
      <c r="Q146" s="259"/>
      <c r="R146" s="259"/>
      <c r="S146" s="259"/>
      <c r="T146" s="259"/>
    </row>
    <row r="147" spans="3:20">
      <c r="C147" s="259"/>
      <c r="D147" s="259"/>
      <c r="E147" s="259"/>
      <c r="F147" s="259"/>
      <c r="G147" s="259"/>
      <c r="H147" s="259"/>
      <c r="I147" s="259"/>
      <c r="J147" s="259"/>
      <c r="K147" s="259"/>
      <c r="L147" s="259"/>
      <c r="M147" s="259"/>
      <c r="N147" s="259"/>
      <c r="O147" s="259"/>
      <c r="P147" s="259"/>
      <c r="Q147" s="259"/>
      <c r="R147" s="259"/>
      <c r="S147" s="259"/>
      <c r="T147" s="259"/>
    </row>
    <row r="148" spans="3:20">
      <c r="C148" s="259"/>
      <c r="D148" s="259"/>
      <c r="E148" s="259"/>
      <c r="F148" s="259"/>
      <c r="G148" s="259"/>
      <c r="H148" s="259"/>
      <c r="I148" s="259"/>
      <c r="J148" s="259"/>
      <c r="K148" s="259"/>
      <c r="L148" s="259"/>
      <c r="M148" s="259"/>
      <c r="N148" s="259"/>
      <c r="O148" s="259"/>
      <c r="P148" s="259"/>
      <c r="Q148" s="259"/>
      <c r="R148" s="259"/>
      <c r="S148" s="259"/>
      <c r="T148" s="259"/>
    </row>
    <row r="149" spans="3:20">
      <c r="C149" s="259"/>
      <c r="D149" s="259"/>
      <c r="E149" s="259"/>
      <c r="F149" s="259"/>
      <c r="G149" s="259"/>
      <c r="H149" s="259"/>
      <c r="I149" s="259"/>
      <c r="J149" s="259"/>
      <c r="K149" s="259"/>
      <c r="L149" s="259"/>
      <c r="M149" s="259"/>
      <c r="N149" s="259"/>
      <c r="O149" s="259"/>
      <c r="P149" s="259"/>
      <c r="Q149" s="259"/>
      <c r="R149" s="259"/>
      <c r="S149" s="259"/>
      <c r="T149" s="259"/>
    </row>
    <row r="150" spans="3:20">
      <c r="C150" s="259"/>
      <c r="D150" s="259"/>
      <c r="E150" s="259"/>
      <c r="F150" s="259"/>
      <c r="G150" s="259"/>
      <c r="H150" s="259"/>
      <c r="I150" s="259"/>
      <c r="J150" s="259"/>
      <c r="K150" s="259"/>
      <c r="L150" s="259"/>
      <c r="M150" s="259"/>
      <c r="N150" s="259"/>
      <c r="O150" s="259"/>
      <c r="P150" s="259"/>
      <c r="Q150" s="259"/>
      <c r="R150" s="259"/>
      <c r="S150" s="259"/>
      <c r="T150" s="259"/>
    </row>
    <row r="151" spans="3:20">
      <c r="C151" s="259"/>
      <c r="D151" s="259"/>
      <c r="E151" s="259"/>
      <c r="F151" s="259"/>
      <c r="G151" s="259"/>
      <c r="H151" s="259"/>
      <c r="I151" s="259"/>
      <c r="J151" s="259"/>
      <c r="K151" s="259"/>
      <c r="L151" s="259"/>
      <c r="M151" s="259"/>
      <c r="N151" s="259"/>
      <c r="O151" s="259"/>
      <c r="P151" s="259"/>
      <c r="Q151" s="259"/>
      <c r="R151" s="259"/>
      <c r="S151" s="259"/>
      <c r="T151" s="259"/>
    </row>
    <row r="152" spans="3:20">
      <c r="C152" s="259"/>
      <c r="D152" s="259"/>
      <c r="E152" s="259"/>
      <c r="F152" s="259"/>
      <c r="G152" s="259"/>
      <c r="H152" s="259"/>
      <c r="I152" s="259"/>
      <c r="J152" s="259"/>
      <c r="K152" s="259"/>
      <c r="L152" s="259"/>
      <c r="M152" s="259"/>
      <c r="N152" s="259"/>
      <c r="O152" s="259"/>
      <c r="P152" s="259"/>
      <c r="Q152" s="259"/>
      <c r="R152" s="259"/>
      <c r="S152" s="259"/>
      <c r="T152" s="259"/>
    </row>
    <row r="153" spans="3:20">
      <c r="C153" s="259"/>
      <c r="D153" s="259"/>
      <c r="E153" s="259"/>
      <c r="F153" s="259"/>
      <c r="G153" s="259"/>
      <c r="H153" s="259"/>
      <c r="I153" s="259"/>
      <c r="J153" s="259"/>
      <c r="K153" s="259"/>
      <c r="L153" s="259"/>
      <c r="M153" s="259"/>
      <c r="N153" s="259"/>
      <c r="O153" s="259"/>
      <c r="P153" s="259"/>
      <c r="Q153" s="259"/>
      <c r="R153" s="259"/>
      <c r="S153" s="259"/>
      <c r="T153" s="259"/>
    </row>
    <row r="154" spans="3:20">
      <c r="C154" s="259"/>
      <c r="D154" s="259"/>
      <c r="E154" s="259"/>
      <c r="F154" s="259"/>
      <c r="G154" s="259"/>
      <c r="H154" s="259"/>
      <c r="I154" s="259"/>
      <c r="J154" s="259"/>
      <c r="K154" s="259"/>
      <c r="L154" s="259"/>
      <c r="M154" s="259"/>
      <c r="N154" s="259"/>
      <c r="O154" s="259"/>
      <c r="P154" s="259"/>
      <c r="Q154" s="259"/>
      <c r="R154" s="259"/>
      <c r="S154" s="259"/>
      <c r="T154" s="259"/>
    </row>
    <row r="155" spans="3:20">
      <c r="C155" s="259"/>
      <c r="D155" s="259"/>
      <c r="E155" s="259"/>
      <c r="F155" s="259"/>
      <c r="G155" s="259"/>
      <c r="H155" s="259"/>
      <c r="I155" s="259"/>
      <c r="J155" s="259"/>
      <c r="K155" s="259"/>
      <c r="L155" s="259"/>
      <c r="M155" s="259"/>
      <c r="N155" s="259"/>
      <c r="O155" s="259"/>
      <c r="P155" s="259"/>
      <c r="Q155" s="259"/>
      <c r="R155" s="259"/>
      <c r="S155" s="259"/>
      <c r="T155" s="259"/>
    </row>
    <row r="156" spans="3:20">
      <c r="C156" s="259"/>
      <c r="D156" s="259"/>
      <c r="E156" s="259"/>
      <c r="F156" s="259"/>
      <c r="G156" s="259"/>
      <c r="H156" s="259"/>
      <c r="I156" s="259"/>
      <c r="J156" s="259"/>
      <c r="K156" s="259"/>
      <c r="L156" s="259"/>
      <c r="M156" s="259"/>
      <c r="N156" s="259"/>
      <c r="O156" s="259"/>
      <c r="P156" s="259"/>
      <c r="Q156" s="259"/>
      <c r="R156" s="259"/>
      <c r="S156" s="259"/>
      <c r="T156" s="259"/>
    </row>
    <row r="157" spans="3:20">
      <c r="C157" s="259"/>
      <c r="D157" s="259"/>
      <c r="E157" s="259"/>
      <c r="F157" s="259"/>
      <c r="G157" s="259"/>
      <c r="H157" s="259"/>
      <c r="I157" s="259"/>
      <c r="J157" s="259"/>
      <c r="K157" s="259"/>
      <c r="L157" s="259"/>
      <c r="M157" s="259"/>
      <c r="N157" s="259"/>
      <c r="O157" s="259"/>
      <c r="P157" s="259"/>
      <c r="Q157" s="259"/>
      <c r="R157" s="259"/>
      <c r="S157" s="259"/>
      <c r="T157" s="259"/>
    </row>
    <row r="158" spans="3:20">
      <c r="C158" s="259"/>
      <c r="D158" s="259"/>
      <c r="E158" s="259"/>
      <c r="F158" s="259"/>
      <c r="G158" s="259"/>
      <c r="H158" s="259"/>
      <c r="I158" s="259"/>
      <c r="J158" s="259"/>
      <c r="K158" s="259"/>
      <c r="L158" s="259"/>
      <c r="M158" s="259"/>
      <c r="N158" s="259"/>
      <c r="O158" s="259"/>
      <c r="P158" s="259"/>
      <c r="Q158" s="259"/>
      <c r="R158" s="259"/>
      <c r="S158" s="259"/>
      <c r="T158" s="259"/>
    </row>
    <row r="159" spans="3:20">
      <c r="C159" s="259"/>
      <c r="D159" s="259"/>
      <c r="E159" s="259"/>
      <c r="F159" s="259"/>
      <c r="G159" s="259"/>
      <c r="H159" s="259"/>
      <c r="I159" s="259"/>
      <c r="J159" s="259"/>
      <c r="K159" s="259"/>
      <c r="L159" s="259"/>
      <c r="M159" s="259"/>
      <c r="N159" s="259"/>
      <c r="O159" s="259"/>
      <c r="P159" s="259"/>
      <c r="Q159" s="259"/>
      <c r="R159" s="259"/>
      <c r="S159" s="259"/>
      <c r="T159" s="259"/>
    </row>
    <row r="160" spans="3:20">
      <c r="C160" s="259"/>
      <c r="D160" s="259"/>
      <c r="E160" s="259"/>
      <c r="F160" s="259"/>
      <c r="G160" s="259"/>
      <c r="H160" s="259"/>
      <c r="I160" s="259"/>
      <c r="J160" s="259"/>
      <c r="K160" s="259"/>
      <c r="L160" s="259"/>
      <c r="M160" s="259"/>
      <c r="N160" s="259"/>
      <c r="O160" s="259"/>
      <c r="P160" s="259"/>
      <c r="Q160" s="259"/>
      <c r="R160" s="259"/>
      <c r="S160" s="259"/>
      <c r="T160" s="259"/>
    </row>
    <row r="161" spans="3:20">
      <c r="C161" s="259"/>
      <c r="D161" s="259"/>
      <c r="E161" s="259"/>
      <c r="F161" s="259"/>
      <c r="G161" s="259"/>
      <c r="H161" s="259"/>
      <c r="I161" s="259"/>
      <c r="J161" s="259"/>
      <c r="K161" s="259"/>
      <c r="L161" s="259"/>
      <c r="M161" s="259"/>
      <c r="N161" s="259"/>
      <c r="O161" s="259"/>
      <c r="P161" s="259"/>
      <c r="Q161" s="259"/>
      <c r="R161" s="259"/>
      <c r="S161" s="259"/>
      <c r="T161" s="259"/>
    </row>
    <row r="162" spans="3:20">
      <c r="C162" s="259"/>
      <c r="D162" s="259"/>
      <c r="E162" s="259"/>
      <c r="F162" s="259"/>
      <c r="G162" s="259"/>
      <c r="H162" s="259"/>
      <c r="I162" s="259"/>
      <c r="J162" s="259"/>
      <c r="K162" s="259"/>
      <c r="L162" s="259"/>
      <c r="M162" s="259"/>
      <c r="N162" s="259"/>
      <c r="O162" s="259"/>
      <c r="P162" s="259"/>
      <c r="Q162" s="259"/>
      <c r="R162" s="259"/>
      <c r="S162" s="259"/>
      <c r="T162" s="259"/>
    </row>
    <row r="163" spans="3:20">
      <c r="C163" s="259"/>
      <c r="D163" s="259"/>
      <c r="E163" s="259"/>
      <c r="F163" s="259"/>
      <c r="G163" s="259"/>
      <c r="H163" s="259"/>
      <c r="I163" s="259"/>
      <c r="J163" s="259"/>
      <c r="K163" s="259"/>
      <c r="L163" s="259"/>
      <c r="M163" s="259"/>
      <c r="N163" s="259"/>
      <c r="O163" s="259"/>
      <c r="P163" s="259"/>
      <c r="Q163" s="259"/>
      <c r="R163" s="259"/>
      <c r="S163" s="259"/>
      <c r="T163" s="259"/>
    </row>
    <row r="164" spans="3:20">
      <c r="C164" s="259"/>
      <c r="D164" s="259"/>
      <c r="E164" s="259"/>
      <c r="F164" s="259"/>
      <c r="G164" s="259"/>
      <c r="H164" s="259"/>
      <c r="I164" s="259"/>
      <c r="J164" s="259"/>
      <c r="K164" s="259"/>
      <c r="L164" s="259"/>
      <c r="M164" s="259"/>
      <c r="N164" s="259"/>
      <c r="O164" s="259"/>
      <c r="P164" s="259"/>
      <c r="Q164" s="259"/>
      <c r="R164" s="259"/>
      <c r="S164" s="259"/>
      <c r="T164" s="259"/>
    </row>
    <row r="165" spans="3:20">
      <c r="C165" s="259"/>
      <c r="D165" s="259"/>
      <c r="E165" s="259"/>
      <c r="F165" s="259"/>
      <c r="G165" s="259"/>
      <c r="H165" s="259"/>
      <c r="I165" s="259"/>
      <c r="J165" s="259"/>
      <c r="K165" s="259"/>
      <c r="L165" s="259"/>
      <c r="M165" s="259"/>
      <c r="N165" s="259"/>
      <c r="O165" s="259"/>
      <c r="P165" s="259"/>
      <c r="Q165" s="259"/>
      <c r="R165" s="259"/>
      <c r="S165" s="259"/>
      <c r="T165" s="259"/>
    </row>
    <row r="166" spans="3:20">
      <c r="C166" s="259"/>
      <c r="D166" s="259"/>
      <c r="E166" s="259"/>
      <c r="F166" s="259"/>
      <c r="G166" s="259"/>
      <c r="H166" s="259"/>
      <c r="I166" s="259"/>
      <c r="J166" s="259"/>
      <c r="K166" s="259"/>
      <c r="L166" s="259"/>
      <c r="M166" s="259"/>
      <c r="N166" s="259"/>
      <c r="O166" s="259"/>
      <c r="P166" s="259"/>
      <c r="Q166" s="259"/>
      <c r="R166" s="259"/>
      <c r="S166" s="259"/>
      <c r="T166" s="259"/>
    </row>
    <row r="167" spans="3:20">
      <c r="C167" s="259"/>
      <c r="D167" s="259"/>
      <c r="E167" s="259"/>
      <c r="F167" s="259"/>
      <c r="G167" s="259"/>
      <c r="H167" s="259"/>
      <c r="I167" s="259"/>
      <c r="J167" s="259"/>
      <c r="K167" s="259"/>
      <c r="L167" s="259"/>
      <c r="M167" s="259"/>
      <c r="N167" s="259"/>
      <c r="O167" s="259"/>
      <c r="P167" s="259"/>
      <c r="Q167" s="259"/>
      <c r="R167" s="259"/>
      <c r="S167" s="259"/>
      <c r="T167" s="259"/>
    </row>
    <row r="168" spans="3:20">
      <c r="C168" s="259"/>
      <c r="D168" s="259"/>
      <c r="E168" s="259"/>
      <c r="F168" s="259"/>
      <c r="G168" s="259"/>
      <c r="H168" s="259"/>
      <c r="I168" s="259"/>
      <c r="J168" s="259"/>
      <c r="K168" s="259"/>
      <c r="L168" s="259"/>
      <c r="M168" s="259"/>
      <c r="N168" s="259"/>
      <c r="O168" s="259"/>
      <c r="P168" s="259"/>
      <c r="Q168" s="259"/>
      <c r="R168" s="259"/>
      <c r="S168" s="259"/>
      <c r="T168" s="259"/>
    </row>
    <row r="169" spans="3:20">
      <c r="C169" s="259"/>
      <c r="D169" s="259"/>
      <c r="E169" s="259"/>
      <c r="F169" s="259"/>
      <c r="G169" s="259"/>
      <c r="H169" s="259"/>
      <c r="I169" s="259"/>
      <c r="J169" s="259"/>
      <c r="K169" s="259"/>
      <c r="L169" s="259"/>
      <c r="M169" s="259"/>
      <c r="N169" s="259"/>
      <c r="O169" s="259"/>
      <c r="P169" s="259"/>
      <c r="Q169" s="259"/>
      <c r="R169" s="259"/>
      <c r="S169" s="259"/>
      <c r="T169" s="259"/>
    </row>
    <row r="170" spans="3:20">
      <c r="C170" s="259"/>
      <c r="D170" s="259"/>
      <c r="E170" s="259"/>
      <c r="F170" s="259"/>
      <c r="G170" s="259"/>
      <c r="H170" s="259"/>
      <c r="I170" s="259"/>
      <c r="J170" s="259"/>
      <c r="K170" s="259"/>
      <c r="L170" s="259"/>
      <c r="M170" s="259"/>
      <c r="N170" s="259"/>
      <c r="O170" s="259"/>
      <c r="P170" s="259"/>
      <c r="Q170" s="259"/>
      <c r="R170" s="259"/>
      <c r="S170" s="259"/>
      <c r="T170" s="259"/>
    </row>
    <row r="171" spans="3:20">
      <c r="C171" s="259"/>
      <c r="D171" s="259"/>
      <c r="E171" s="259"/>
      <c r="F171" s="259"/>
      <c r="G171" s="259"/>
      <c r="H171" s="259"/>
      <c r="I171" s="259"/>
      <c r="J171" s="259"/>
      <c r="K171" s="259"/>
      <c r="L171" s="259"/>
      <c r="M171" s="259"/>
      <c r="N171" s="259"/>
      <c r="O171" s="259"/>
      <c r="P171" s="259"/>
      <c r="Q171" s="259"/>
      <c r="R171" s="259"/>
      <c r="S171" s="259"/>
      <c r="T171" s="259"/>
    </row>
    <row r="172" spans="3:20">
      <c r="C172" s="259"/>
      <c r="D172" s="259"/>
      <c r="E172" s="259"/>
      <c r="F172" s="259"/>
      <c r="G172" s="259"/>
      <c r="H172" s="259"/>
      <c r="I172" s="259"/>
      <c r="J172" s="259"/>
      <c r="K172" s="259"/>
      <c r="L172" s="259"/>
      <c r="M172" s="259"/>
      <c r="N172" s="259"/>
      <c r="O172" s="259"/>
      <c r="P172" s="259"/>
      <c r="Q172" s="259"/>
      <c r="R172" s="259"/>
      <c r="S172" s="259"/>
      <c r="T172" s="259"/>
    </row>
    <row r="173" spans="3:20">
      <c r="C173" s="259"/>
      <c r="D173" s="259"/>
      <c r="E173" s="259"/>
      <c r="F173" s="259"/>
      <c r="G173" s="259"/>
      <c r="H173" s="259"/>
      <c r="I173" s="259"/>
      <c r="J173" s="259"/>
      <c r="K173" s="259"/>
      <c r="L173" s="259"/>
      <c r="M173" s="259"/>
      <c r="N173" s="259"/>
      <c r="O173" s="259"/>
      <c r="P173" s="259"/>
      <c r="Q173" s="259"/>
      <c r="R173" s="259"/>
      <c r="S173" s="259"/>
      <c r="T173" s="259"/>
    </row>
    <row r="174" spans="3:20">
      <c r="C174" s="259"/>
      <c r="D174" s="259"/>
      <c r="E174" s="259"/>
      <c r="F174" s="259"/>
      <c r="G174" s="259"/>
      <c r="H174" s="259"/>
      <c r="I174" s="259"/>
      <c r="J174" s="259"/>
      <c r="K174" s="259"/>
      <c r="L174" s="259"/>
      <c r="M174" s="259"/>
      <c r="N174" s="259"/>
      <c r="O174" s="259"/>
      <c r="P174" s="259"/>
      <c r="Q174" s="259"/>
      <c r="R174" s="259"/>
      <c r="S174" s="259"/>
      <c r="T174" s="259"/>
    </row>
    <row r="175" spans="3:20">
      <c r="C175" s="259"/>
      <c r="D175" s="259"/>
      <c r="E175" s="259"/>
      <c r="F175" s="259"/>
      <c r="G175" s="259"/>
      <c r="H175" s="259"/>
      <c r="I175" s="259"/>
      <c r="J175" s="259"/>
      <c r="K175" s="259"/>
      <c r="L175" s="259"/>
      <c r="M175" s="259"/>
      <c r="N175" s="259"/>
      <c r="O175" s="259"/>
      <c r="P175" s="259"/>
      <c r="Q175" s="259"/>
      <c r="R175" s="259"/>
      <c r="S175" s="259"/>
      <c r="T175" s="259"/>
    </row>
    <row r="176" spans="3:20">
      <c r="C176" s="259"/>
      <c r="D176" s="259"/>
      <c r="E176" s="259"/>
      <c r="F176" s="259"/>
      <c r="G176" s="259"/>
      <c r="H176" s="259"/>
      <c r="I176" s="259"/>
      <c r="J176" s="259"/>
      <c r="K176" s="259"/>
      <c r="L176" s="259"/>
      <c r="M176" s="259"/>
      <c r="N176" s="259"/>
      <c r="O176" s="259"/>
      <c r="P176" s="259"/>
      <c r="Q176" s="259"/>
      <c r="R176" s="259"/>
      <c r="S176" s="259"/>
      <c r="T176" s="259"/>
    </row>
    <row r="177" spans="3:20">
      <c r="C177" s="259"/>
      <c r="D177" s="259"/>
      <c r="E177" s="259"/>
      <c r="F177" s="259"/>
      <c r="G177" s="259"/>
      <c r="H177" s="259"/>
      <c r="I177" s="259"/>
      <c r="J177" s="259"/>
      <c r="K177" s="259"/>
      <c r="L177" s="259"/>
      <c r="M177" s="259"/>
      <c r="N177" s="259"/>
      <c r="O177" s="259"/>
      <c r="P177" s="259"/>
      <c r="Q177" s="259"/>
      <c r="R177" s="259"/>
      <c r="S177" s="259"/>
      <c r="T177" s="259"/>
    </row>
    <row r="178" spans="3:20">
      <c r="C178" s="259"/>
      <c r="D178" s="259"/>
      <c r="E178" s="259"/>
      <c r="F178" s="259"/>
      <c r="G178" s="259"/>
      <c r="H178" s="259"/>
      <c r="I178" s="259"/>
      <c r="J178" s="259"/>
      <c r="K178" s="259"/>
      <c r="L178" s="259"/>
      <c r="M178" s="259"/>
      <c r="N178" s="259"/>
      <c r="O178" s="259"/>
      <c r="P178" s="259"/>
      <c r="Q178" s="259"/>
      <c r="R178" s="259"/>
      <c r="S178" s="259"/>
      <c r="T178" s="259"/>
    </row>
    <row r="179" spans="3:20">
      <c r="C179" s="259"/>
      <c r="D179" s="259"/>
      <c r="E179" s="259"/>
      <c r="F179" s="259"/>
      <c r="G179" s="259"/>
      <c r="H179" s="259"/>
      <c r="I179" s="259"/>
      <c r="J179" s="259"/>
      <c r="K179" s="259"/>
      <c r="L179" s="259"/>
      <c r="M179" s="259"/>
      <c r="N179" s="259"/>
      <c r="O179" s="259"/>
      <c r="P179" s="259"/>
      <c r="Q179" s="259"/>
      <c r="R179" s="259"/>
      <c r="S179" s="259"/>
      <c r="T179" s="259"/>
    </row>
    <row r="180" spans="3:20">
      <c r="C180" s="259"/>
      <c r="D180" s="259"/>
      <c r="E180" s="259"/>
      <c r="F180" s="259"/>
      <c r="G180" s="259"/>
      <c r="H180" s="259"/>
      <c r="I180" s="259"/>
      <c r="J180" s="259"/>
      <c r="K180" s="259"/>
      <c r="L180" s="259"/>
      <c r="M180" s="259"/>
      <c r="N180" s="259"/>
      <c r="O180" s="259"/>
      <c r="P180" s="259"/>
      <c r="Q180" s="259"/>
      <c r="R180" s="259"/>
      <c r="S180" s="259"/>
      <c r="T180" s="259"/>
    </row>
    <row r="181" spans="3:20">
      <c r="C181" s="259"/>
      <c r="D181" s="259"/>
      <c r="E181" s="259"/>
      <c r="F181" s="259"/>
      <c r="G181" s="259"/>
      <c r="H181" s="259"/>
      <c r="I181" s="259"/>
      <c r="J181" s="259"/>
      <c r="K181" s="259"/>
      <c r="L181" s="259"/>
      <c r="M181" s="259"/>
      <c r="N181" s="259"/>
      <c r="O181" s="259"/>
      <c r="P181" s="259"/>
      <c r="Q181" s="259"/>
      <c r="R181" s="259"/>
      <c r="S181" s="259"/>
      <c r="T181" s="259"/>
    </row>
    <row r="182" spans="3:20">
      <c r="C182" s="259"/>
      <c r="D182" s="259"/>
      <c r="E182" s="259"/>
      <c r="F182" s="259"/>
      <c r="G182" s="259"/>
      <c r="H182" s="259"/>
      <c r="I182" s="259"/>
      <c r="J182" s="259"/>
      <c r="K182" s="259"/>
      <c r="L182" s="259"/>
      <c r="M182" s="259"/>
      <c r="N182" s="259"/>
      <c r="O182" s="259"/>
      <c r="P182" s="259"/>
      <c r="Q182" s="259"/>
      <c r="R182" s="259"/>
      <c r="S182" s="259"/>
      <c r="T182" s="259"/>
    </row>
    <row r="183" spans="3:20">
      <c r="C183" s="259"/>
      <c r="D183" s="259"/>
      <c r="E183" s="259"/>
      <c r="F183" s="259"/>
      <c r="G183" s="259"/>
      <c r="H183" s="259"/>
      <c r="I183" s="259"/>
      <c r="J183" s="259"/>
      <c r="K183" s="259"/>
      <c r="L183" s="259"/>
      <c r="M183" s="259"/>
      <c r="N183" s="259"/>
      <c r="O183" s="259"/>
      <c r="P183" s="259"/>
      <c r="Q183" s="259"/>
      <c r="R183" s="259"/>
      <c r="S183" s="259"/>
      <c r="T183" s="259"/>
    </row>
    <row r="184" spans="3:20">
      <c r="C184" s="259"/>
      <c r="D184" s="259"/>
      <c r="E184" s="259"/>
      <c r="F184" s="259"/>
      <c r="G184" s="259"/>
      <c r="H184" s="259"/>
      <c r="I184" s="259"/>
      <c r="J184" s="259"/>
      <c r="K184" s="259"/>
      <c r="L184" s="259"/>
      <c r="M184" s="259"/>
      <c r="N184" s="259"/>
      <c r="O184" s="259"/>
      <c r="P184" s="259"/>
      <c r="Q184" s="259"/>
      <c r="R184" s="259"/>
      <c r="S184" s="259"/>
      <c r="T184" s="259"/>
    </row>
    <row r="185" spans="3:20">
      <c r="C185" s="259"/>
      <c r="D185" s="259"/>
      <c r="E185" s="259"/>
      <c r="F185" s="259"/>
      <c r="G185" s="259"/>
      <c r="H185" s="259"/>
      <c r="I185" s="259"/>
      <c r="J185" s="259"/>
      <c r="K185" s="259"/>
      <c r="L185" s="259"/>
      <c r="M185" s="259"/>
      <c r="N185" s="259"/>
      <c r="O185" s="259"/>
      <c r="P185" s="259"/>
      <c r="Q185" s="259"/>
      <c r="R185" s="259"/>
      <c r="S185" s="259"/>
      <c r="T185" s="259"/>
    </row>
    <row r="186" spans="3:20">
      <c r="C186" s="259"/>
      <c r="D186" s="259"/>
      <c r="E186" s="259"/>
      <c r="F186" s="259"/>
      <c r="G186" s="259"/>
      <c r="H186" s="259"/>
      <c r="I186" s="259"/>
      <c r="J186" s="259"/>
      <c r="K186" s="259"/>
      <c r="L186" s="259"/>
      <c r="M186" s="259"/>
      <c r="N186" s="259"/>
      <c r="O186" s="259"/>
      <c r="P186" s="259"/>
      <c r="Q186" s="259"/>
      <c r="R186" s="259"/>
      <c r="S186" s="259"/>
      <c r="T186" s="259"/>
    </row>
    <row r="187" spans="3:20">
      <c r="C187" s="259"/>
      <c r="D187" s="259"/>
      <c r="E187" s="259"/>
      <c r="F187" s="259"/>
      <c r="G187" s="259"/>
      <c r="H187" s="259"/>
      <c r="I187" s="259"/>
      <c r="J187" s="259"/>
      <c r="K187" s="259"/>
      <c r="L187" s="259"/>
      <c r="M187" s="259"/>
      <c r="N187" s="259"/>
      <c r="O187" s="259"/>
      <c r="P187" s="259"/>
      <c r="Q187" s="259"/>
      <c r="R187" s="259"/>
      <c r="S187" s="259"/>
      <c r="T187" s="259"/>
    </row>
    <row r="188" spans="3:20">
      <c r="C188" s="259"/>
      <c r="D188" s="259"/>
      <c r="E188" s="259"/>
      <c r="F188" s="259"/>
      <c r="G188" s="259"/>
      <c r="H188" s="259"/>
      <c r="I188" s="259"/>
      <c r="J188" s="259"/>
      <c r="K188" s="259"/>
      <c r="L188" s="259"/>
      <c r="M188" s="259"/>
      <c r="N188" s="259"/>
      <c r="O188" s="259"/>
      <c r="P188" s="259"/>
      <c r="Q188" s="259"/>
      <c r="R188" s="259"/>
      <c r="S188" s="259"/>
      <c r="T188" s="259"/>
    </row>
    <row r="189" spans="3:20">
      <c r="C189" s="259"/>
      <c r="D189" s="259"/>
      <c r="E189" s="259"/>
      <c r="F189" s="259"/>
      <c r="G189" s="259"/>
      <c r="H189" s="259"/>
      <c r="I189" s="259"/>
      <c r="J189" s="259"/>
      <c r="K189" s="259"/>
      <c r="L189" s="259"/>
      <c r="M189" s="259"/>
      <c r="N189" s="259"/>
      <c r="O189" s="259"/>
      <c r="P189" s="259"/>
      <c r="Q189" s="259"/>
      <c r="R189" s="259"/>
      <c r="S189" s="259"/>
      <c r="T189" s="259"/>
    </row>
    <row r="190" spans="3:20">
      <c r="C190" s="259"/>
      <c r="D190" s="259"/>
      <c r="E190" s="259"/>
      <c r="F190" s="259"/>
      <c r="G190" s="259"/>
      <c r="H190" s="259"/>
      <c r="I190" s="259"/>
      <c r="J190" s="259"/>
      <c r="K190" s="259"/>
      <c r="L190" s="259"/>
      <c r="M190" s="259"/>
      <c r="N190" s="259"/>
      <c r="O190" s="259"/>
      <c r="P190" s="259"/>
      <c r="Q190" s="259"/>
      <c r="R190" s="259"/>
      <c r="S190" s="259"/>
      <c r="T190" s="259"/>
    </row>
    <row r="191" spans="3:20">
      <c r="C191" s="259"/>
      <c r="D191" s="259"/>
      <c r="E191" s="259"/>
      <c r="F191" s="259"/>
      <c r="G191" s="259"/>
      <c r="H191" s="259"/>
      <c r="I191" s="259"/>
      <c r="J191" s="259"/>
      <c r="K191" s="259"/>
      <c r="L191" s="259"/>
      <c r="M191" s="259"/>
      <c r="N191" s="259"/>
      <c r="O191" s="259"/>
      <c r="P191" s="259"/>
      <c r="Q191" s="259"/>
      <c r="R191" s="259"/>
      <c r="S191" s="259"/>
      <c r="T191" s="259"/>
    </row>
    <row r="192" spans="3:20">
      <c r="C192" s="259"/>
      <c r="D192" s="259"/>
      <c r="E192" s="259"/>
      <c r="F192" s="259"/>
      <c r="G192" s="259"/>
      <c r="H192" s="259"/>
      <c r="I192" s="259"/>
      <c r="J192" s="259"/>
      <c r="K192" s="259"/>
      <c r="L192" s="259"/>
      <c r="M192" s="259"/>
      <c r="N192" s="259"/>
      <c r="O192" s="259"/>
      <c r="P192" s="259"/>
      <c r="Q192" s="259"/>
      <c r="R192" s="259"/>
      <c r="S192" s="259"/>
      <c r="T192" s="259"/>
    </row>
    <row r="193" spans="3:20">
      <c r="C193" s="259"/>
      <c r="D193" s="259"/>
      <c r="E193" s="259"/>
      <c r="F193" s="259"/>
      <c r="G193" s="259"/>
      <c r="H193" s="259"/>
      <c r="I193" s="259"/>
      <c r="J193" s="259"/>
      <c r="K193" s="259"/>
      <c r="L193" s="259"/>
      <c r="M193" s="259"/>
      <c r="N193" s="259"/>
      <c r="O193" s="259"/>
      <c r="P193" s="259"/>
      <c r="Q193" s="259"/>
      <c r="R193" s="259"/>
      <c r="S193" s="259"/>
      <c r="T193" s="259"/>
    </row>
    <row r="194" spans="3:20">
      <c r="C194" s="259"/>
      <c r="D194" s="259"/>
      <c r="E194" s="259"/>
      <c r="F194" s="259"/>
      <c r="G194" s="259"/>
      <c r="H194" s="259"/>
      <c r="I194" s="259"/>
      <c r="J194" s="259"/>
      <c r="K194" s="259"/>
      <c r="L194" s="259"/>
      <c r="M194" s="259"/>
      <c r="N194" s="259"/>
      <c r="O194" s="259"/>
      <c r="P194" s="259"/>
      <c r="Q194" s="259"/>
      <c r="R194" s="259"/>
      <c r="S194" s="259"/>
      <c r="T194" s="259"/>
    </row>
    <row r="195" spans="3:20">
      <c r="C195" s="259"/>
      <c r="D195" s="259"/>
      <c r="E195" s="259"/>
      <c r="F195" s="259"/>
      <c r="G195" s="259"/>
      <c r="H195" s="259"/>
      <c r="I195" s="259"/>
      <c r="J195" s="259"/>
      <c r="K195" s="259"/>
      <c r="L195" s="259"/>
      <c r="M195" s="259"/>
      <c r="N195" s="259"/>
      <c r="O195" s="259"/>
      <c r="P195" s="259"/>
      <c r="Q195" s="259"/>
      <c r="R195" s="259"/>
      <c r="S195" s="259"/>
      <c r="T195" s="259"/>
    </row>
    <row r="196" spans="3:20">
      <c r="C196" s="259"/>
      <c r="D196" s="259"/>
      <c r="E196" s="259"/>
      <c r="F196" s="259"/>
      <c r="G196" s="259"/>
      <c r="H196" s="259"/>
      <c r="I196" s="259"/>
      <c r="J196" s="259"/>
      <c r="K196" s="259"/>
      <c r="L196" s="259"/>
      <c r="M196" s="259"/>
      <c r="N196" s="259"/>
      <c r="O196" s="259"/>
      <c r="P196" s="259"/>
      <c r="Q196" s="259"/>
      <c r="R196" s="259"/>
      <c r="S196" s="259"/>
      <c r="T196" s="259"/>
    </row>
    <row r="197" spans="3:20">
      <c r="C197" s="259"/>
      <c r="D197" s="259"/>
      <c r="E197" s="259"/>
      <c r="F197" s="259"/>
      <c r="G197" s="259"/>
      <c r="H197" s="259"/>
      <c r="I197" s="259"/>
      <c r="J197" s="259"/>
      <c r="K197" s="259"/>
      <c r="L197" s="259"/>
      <c r="M197" s="259"/>
      <c r="N197" s="259"/>
      <c r="O197" s="259"/>
      <c r="P197" s="259"/>
      <c r="Q197" s="259"/>
      <c r="R197" s="259"/>
      <c r="S197" s="259"/>
      <c r="T197" s="259"/>
    </row>
    <row r="198" spans="3:20">
      <c r="C198" s="259"/>
      <c r="D198" s="259"/>
      <c r="E198" s="259"/>
      <c r="F198" s="259"/>
      <c r="G198" s="259"/>
      <c r="H198" s="259"/>
      <c r="I198" s="259"/>
      <c r="J198" s="259"/>
      <c r="K198" s="259"/>
      <c r="L198" s="259"/>
      <c r="M198" s="259"/>
      <c r="N198" s="259"/>
      <c r="O198" s="259"/>
      <c r="P198" s="259"/>
      <c r="Q198" s="259"/>
      <c r="R198" s="259"/>
      <c r="S198" s="259"/>
      <c r="T198" s="259"/>
    </row>
    <row r="199" spans="3:20">
      <c r="C199" s="259"/>
      <c r="D199" s="259"/>
      <c r="E199" s="259"/>
      <c r="F199" s="259"/>
      <c r="G199" s="259"/>
      <c r="H199" s="259"/>
      <c r="I199" s="259"/>
      <c r="J199" s="259"/>
      <c r="K199" s="259"/>
      <c r="L199" s="259"/>
      <c r="M199" s="259"/>
      <c r="N199" s="259"/>
      <c r="O199" s="259"/>
      <c r="P199" s="259"/>
      <c r="Q199" s="259"/>
      <c r="R199" s="259"/>
      <c r="S199" s="259"/>
      <c r="T199" s="259"/>
    </row>
    <row r="200" spans="3:20">
      <c r="C200" s="259"/>
      <c r="D200" s="259"/>
      <c r="E200" s="259"/>
      <c r="F200" s="259"/>
      <c r="G200" s="259"/>
      <c r="H200" s="259"/>
      <c r="I200" s="259"/>
      <c r="J200" s="259"/>
      <c r="K200" s="259"/>
      <c r="L200" s="259"/>
      <c r="M200" s="259"/>
      <c r="N200" s="259"/>
      <c r="O200" s="259"/>
      <c r="P200" s="259"/>
      <c r="Q200" s="259"/>
      <c r="R200" s="259"/>
      <c r="S200" s="259"/>
      <c r="T200" s="259"/>
    </row>
    <row r="201" spans="3:20">
      <c r="C201" s="259"/>
      <c r="D201" s="259"/>
      <c r="E201" s="259"/>
      <c r="F201" s="259"/>
      <c r="G201" s="259"/>
      <c r="H201" s="259"/>
      <c r="I201" s="259"/>
      <c r="J201" s="259"/>
      <c r="K201" s="259"/>
      <c r="L201" s="259"/>
      <c r="M201" s="259"/>
      <c r="N201" s="259"/>
      <c r="O201" s="259"/>
      <c r="P201" s="259"/>
      <c r="Q201" s="259"/>
      <c r="R201" s="259"/>
      <c r="S201" s="259"/>
      <c r="T201" s="259"/>
    </row>
    <row r="202" spans="3:20">
      <c r="C202" s="259"/>
      <c r="D202" s="259"/>
      <c r="E202" s="259"/>
      <c r="F202" s="259"/>
      <c r="G202" s="259"/>
      <c r="H202" s="259"/>
      <c r="I202" s="259"/>
      <c r="J202" s="259"/>
      <c r="K202" s="259"/>
      <c r="L202" s="259"/>
      <c r="M202" s="259"/>
      <c r="N202" s="259"/>
      <c r="O202" s="259"/>
      <c r="P202" s="259"/>
      <c r="Q202" s="259"/>
      <c r="R202" s="259"/>
      <c r="S202" s="259"/>
      <c r="T202" s="259"/>
    </row>
    <row r="203" spans="3:20">
      <c r="C203" s="259"/>
      <c r="D203" s="259"/>
      <c r="E203" s="259"/>
      <c r="F203" s="259"/>
      <c r="G203" s="259"/>
      <c r="H203" s="259"/>
      <c r="I203" s="259"/>
      <c r="J203" s="259"/>
      <c r="K203" s="259"/>
      <c r="L203" s="259"/>
      <c r="M203" s="259"/>
      <c r="N203" s="259"/>
      <c r="O203" s="259"/>
      <c r="P203" s="259"/>
      <c r="Q203" s="259"/>
      <c r="R203" s="259"/>
      <c r="S203" s="259"/>
      <c r="T203" s="259"/>
    </row>
    <row r="204" spans="3:20">
      <c r="C204" s="259"/>
      <c r="D204" s="259"/>
      <c r="E204" s="259"/>
      <c r="F204" s="259"/>
      <c r="G204" s="259"/>
      <c r="H204" s="259"/>
      <c r="I204" s="259"/>
      <c r="J204" s="259"/>
      <c r="K204" s="259"/>
      <c r="L204" s="259"/>
      <c r="M204" s="259"/>
      <c r="N204" s="259"/>
      <c r="O204" s="259"/>
      <c r="P204" s="259"/>
      <c r="Q204" s="259"/>
      <c r="R204" s="259"/>
      <c r="S204" s="259"/>
      <c r="T204" s="259"/>
    </row>
    <row r="205" spans="3:20">
      <c r="C205" s="259"/>
      <c r="D205" s="259"/>
      <c r="E205" s="259"/>
      <c r="F205" s="259"/>
      <c r="G205" s="259"/>
      <c r="H205" s="259"/>
      <c r="I205" s="259"/>
      <c r="J205" s="259"/>
      <c r="K205" s="259"/>
      <c r="L205" s="259"/>
      <c r="M205" s="259"/>
      <c r="N205" s="259"/>
      <c r="O205" s="259"/>
      <c r="P205" s="259"/>
      <c r="Q205" s="259"/>
      <c r="R205" s="259"/>
      <c r="S205" s="259"/>
      <c r="T205" s="259"/>
    </row>
    <row r="206" spans="3:20">
      <c r="C206" s="259"/>
      <c r="D206" s="259"/>
      <c r="E206" s="259"/>
      <c r="F206" s="259"/>
      <c r="G206" s="259"/>
      <c r="H206" s="259"/>
      <c r="I206" s="259"/>
      <c r="J206" s="259"/>
      <c r="K206" s="259"/>
      <c r="L206" s="259"/>
      <c r="M206" s="259"/>
      <c r="N206" s="259"/>
      <c r="O206" s="259"/>
      <c r="P206" s="259"/>
      <c r="Q206" s="259"/>
      <c r="R206" s="259"/>
      <c r="S206" s="259"/>
      <c r="T206" s="259"/>
    </row>
    <row r="207" spans="3:20">
      <c r="C207" s="259"/>
      <c r="D207" s="259"/>
      <c r="E207" s="259"/>
      <c r="F207" s="259"/>
      <c r="G207" s="259"/>
      <c r="H207" s="259"/>
      <c r="I207" s="259"/>
      <c r="J207" s="259"/>
      <c r="K207" s="259"/>
      <c r="L207" s="259"/>
      <c r="M207" s="259"/>
      <c r="N207" s="259"/>
      <c r="O207" s="259"/>
      <c r="P207" s="259"/>
      <c r="Q207" s="259"/>
      <c r="R207" s="259"/>
      <c r="S207" s="259"/>
      <c r="T207" s="259"/>
    </row>
    <row r="208" spans="3:20">
      <c r="C208" s="259"/>
      <c r="D208" s="259"/>
      <c r="E208" s="259"/>
      <c r="F208" s="259"/>
      <c r="G208" s="259"/>
      <c r="H208" s="259"/>
      <c r="I208" s="259"/>
      <c r="J208" s="259"/>
      <c r="K208" s="259"/>
      <c r="L208" s="259"/>
      <c r="M208" s="259"/>
      <c r="N208" s="259"/>
      <c r="O208" s="259"/>
      <c r="P208" s="259"/>
      <c r="Q208" s="259"/>
      <c r="R208" s="259"/>
      <c r="S208" s="259"/>
      <c r="T208" s="259"/>
    </row>
    <row r="209" spans="3:20">
      <c r="C209" s="259"/>
      <c r="D209" s="259"/>
      <c r="E209" s="259"/>
      <c r="F209" s="259"/>
      <c r="G209" s="259"/>
      <c r="H209" s="259"/>
      <c r="I209" s="259"/>
      <c r="J209" s="259"/>
      <c r="K209" s="259"/>
      <c r="L209" s="259"/>
      <c r="M209" s="259"/>
      <c r="N209" s="259"/>
      <c r="O209" s="259"/>
      <c r="P209" s="259"/>
      <c r="Q209" s="259"/>
      <c r="R209" s="259"/>
      <c r="S209" s="259"/>
      <c r="T209" s="259"/>
    </row>
    <row r="210" spans="3:20">
      <c r="C210" s="259"/>
      <c r="D210" s="259"/>
      <c r="E210" s="259"/>
      <c r="F210" s="259"/>
      <c r="G210" s="259"/>
      <c r="H210" s="259"/>
      <c r="I210" s="259"/>
      <c r="J210" s="259"/>
      <c r="K210" s="259"/>
      <c r="L210" s="259"/>
      <c r="M210" s="259"/>
      <c r="N210" s="259"/>
      <c r="O210" s="259"/>
      <c r="P210" s="259"/>
      <c r="Q210" s="259"/>
      <c r="R210" s="259"/>
      <c r="S210" s="259"/>
      <c r="T210" s="259"/>
    </row>
    <row r="211" spans="3:20">
      <c r="C211" s="259"/>
      <c r="D211" s="259"/>
      <c r="E211" s="259"/>
      <c r="F211" s="259"/>
      <c r="G211" s="259"/>
      <c r="H211" s="259"/>
      <c r="I211" s="259"/>
      <c r="J211" s="259"/>
      <c r="K211" s="259"/>
      <c r="L211" s="259"/>
      <c r="M211" s="259"/>
      <c r="N211" s="259"/>
      <c r="O211" s="259"/>
      <c r="P211" s="259"/>
      <c r="Q211" s="259"/>
      <c r="R211" s="259"/>
      <c r="S211" s="259"/>
      <c r="T211" s="259"/>
    </row>
    <row r="212" spans="3:20">
      <c r="C212" s="259"/>
      <c r="D212" s="259"/>
      <c r="E212" s="259"/>
      <c r="F212" s="259"/>
      <c r="G212" s="259"/>
      <c r="H212" s="259"/>
      <c r="I212" s="259"/>
      <c r="J212" s="259"/>
      <c r="K212" s="259"/>
      <c r="L212" s="259"/>
      <c r="M212" s="259"/>
      <c r="N212" s="259"/>
      <c r="O212" s="259"/>
      <c r="P212" s="259"/>
      <c r="Q212" s="259"/>
      <c r="R212" s="259"/>
      <c r="S212" s="259"/>
      <c r="T212" s="259"/>
    </row>
    <row r="213" spans="3:20">
      <c r="C213" s="259"/>
      <c r="D213" s="259"/>
      <c r="E213" s="259"/>
      <c r="F213" s="259"/>
      <c r="G213" s="259"/>
      <c r="H213" s="259"/>
      <c r="I213" s="259"/>
      <c r="J213" s="259"/>
      <c r="K213" s="259"/>
      <c r="L213" s="259"/>
      <c r="M213" s="259"/>
      <c r="N213" s="259"/>
      <c r="O213" s="259"/>
      <c r="P213" s="259"/>
      <c r="Q213" s="259"/>
      <c r="R213" s="259"/>
      <c r="S213" s="259"/>
      <c r="T213" s="259"/>
    </row>
    <row r="214" spans="3:20">
      <c r="C214" s="259"/>
      <c r="D214" s="259"/>
      <c r="E214" s="259"/>
      <c r="F214" s="259"/>
      <c r="G214" s="259"/>
      <c r="H214" s="259"/>
      <c r="I214" s="259"/>
      <c r="J214" s="259"/>
      <c r="K214" s="259"/>
      <c r="L214" s="259"/>
      <c r="M214" s="259"/>
      <c r="N214" s="259"/>
      <c r="O214" s="259"/>
      <c r="P214" s="259"/>
      <c r="Q214" s="259"/>
      <c r="R214" s="259"/>
      <c r="S214" s="259"/>
      <c r="T214" s="259"/>
    </row>
    <row r="215" spans="3:20">
      <c r="C215" s="259"/>
      <c r="D215" s="259"/>
      <c r="E215" s="259"/>
      <c r="F215" s="259"/>
      <c r="G215" s="259"/>
      <c r="H215" s="259"/>
      <c r="I215" s="259"/>
      <c r="J215" s="259"/>
      <c r="K215" s="259"/>
      <c r="L215" s="259"/>
      <c r="M215" s="259"/>
      <c r="N215" s="259"/>
      <c r="O215" s="259"/>
      <c r="P215" s="259"/>
      <c r="Q215" s="259"/>
      <c r="R215" s="259"/>
      <c r="S215" s="259"/>
      <c r="T215" s="259"/>
    </row>
    <row r="216" spans="3:20">
      <c r="C216" s="259"/>
      <c r="D216" s="259"/>
      <c r="E216" s="259"/>
      <c r="F216" s="259"/>
      <c r="G216" s="259"/>
      <c r="H216" s="259"/>
      <c r="I216" s="259"/>
      <c r="J216" s="259"/>
      <c r="K216" s="259"/>
      <c r="L216" s="259"/>
      <c r="M216" s="259"/>
      <c r="N216" s="259"/>
      <c r="O216" s="259"/>
      <c r="P216" s="259"/>
      <c r="Q216" s="259"/>
      <c r="R216" s="259"/>
      <c r="S216" s="259"/>
      <c r="T216" s="259"/>
    </row>
    <row r="217" spans="3:20">
      <c r="C217" s="259"/>
      <c r="D217" s="259"/>
      <c r="E217" s="259"/>
      <c r="F217" s="259"/>
      <c r="G217" s="259"/>
      <c r="H217" s="259"/>
      <c r="I217" s="259"/>
      <c r="J217" s="259"/>
      <c r="K217" s="259"/>
      <c r="L217" s="259"/>
      <c r="M217" s="259"/>
      <c r="N217" s="259"/>
      <c r="O217" s="259"/>
      <c r="P217" s="259"/>
      <c r="Q217" s="259"/>
      <c r="R217" s="259"/>
      <c r="S217" s="259"/>
      <c r="T217" s="259"/>
    </row>
    <row r="218" spans="3:20">
      <c r="C218" s="259"/>
      <c r="D218" s="259"/>
      <c r="E218" s="259"/>
      <c r="F218" s="259"/>
      <c r="G218" s="259"/>
      <c r="H218" s="259"/>
      <c r="I218" s="259"/>
      <c r="J218" s="259"/>
      <c r="K218" s="259"/>
      <c r="L218" s="259"/>
      <c r="M218" s="259"/>
      <c r="N218" s="259"/>
      <c r="O218" s="259"/>
      <c r="P218" s="259"/>
      <c r="Q218" s="259"/>
      <c r="R218" s="259"/>
      <c r="S218" s="259"/>
      <c r="T218" s="259"/>
    </row>
    <row r="219" spans="3:20">
      <c r="C219" s="259"/>
      <c r="D219" s="259"/>
      <c r="E219" s="259"/>
      <c r="F219" s="259"/>
      <c r="G219" s="259"/>
      <c r="H219" s="259"/>
      <c r="I219" s="259"/>
      <c r="J219" s="259"/>
      <c r="K219" s="259"/>
      <c r="L219" s="259"/>
      <c r="M219" s="259"/>
      <c r="N219" s="259"/>
      <c r="O219" s="259"/>
      <c r="P219" s="259"/>
      <c r="Q219" s="259"/>
      <c r="R219" s="259"/>
      <c r="S219" s="259"/>
      <c r="T219" s="259"/>
    </row>
    <row r="220" spans="3:20">
      <c r="C220" s="259"/>
      <c r="D220" s="259"/>
      <c r="E220" s="259"/>
      <c r="F220" s="259"/>
      <c r="G220" s="259"/>
      <c r="H220" s="259"/>
      <c r="I220" s="259"/>
      <c r="J220" s="259"/>
      <c r="K220" s="259"/>
      <c r="L220" s="259"/>
      <c r="M220" s="259"/>
      <c r="N220" s="259"/>
      <c r="O220" s="259"/>
      <c r="P220" s="259"/>
      <c r="Q220" s="259"/>
      <c r="R220" s="259"/>
      <c r="S220" s="259"/>
      <c r="T220" s="259"/>
    </row>
    <row r="221" spans="3:20">
      <c r="C221" s="259"/>
      <c r="D221" s="259"/>
      <c r="E221" s="259"/>
      <c r="F221" s="259"/>
      <c r="G221" s="259"/>
      <c r="H221" s="259"/>
      <c r="I221" s="259"/>
      <c r="J221" s="259"/>
      <c r="K221" s="259"/>
      <c r="L221" s="259"/>
      <c r="M221" s="259"/>
      <c r="N221" s="259"/>
      <c r="O221" s="259"/>
      <c r="P221" s="259"/>
      <c r="Q221" s="259"/>
      <c r="R221" s="259"/>
      <c r="S221" s="259"/>
      <c r="T221" s="259"/>
    </row>
    <row r="222" spans="3:20">
      <c r="C222" s="259"/>
      <c r="D222" s="259"/>
      <c r="E222" s="259"/>
      <c r="F222" s="259"/>
      <c r="G222" s="259"/>
      <c r="H222" s="259"/>
      <c r="I222" s="259"/>
      <c r="J222" s="259"/>
      <c r="K222" s="259"/>
      <c r="L222" s="259"/>
      <c r="M222" s="259"/>
      <c r="N222" s="259"/>
      <c r="O222" s="259"/>
      <c r="P222" s="259"/>
      <c r="Q222" s="259"/>
      <c r="R222" s="259"/>
      <c r="S222" s="259"/>
      <c r="T222" s="259"/>
    </row>
    <row r="223" spans="3:20">
      <c r="C223" s="259"/>
      <c r="D223" s="259"/>
      <c r="E223" s="259"/>
      <c r="F223" s="259"/>
      <c r="G223" s="259"/>
      <c r="H223" s="259"/>
      <c r="I223" s="259"/>
      <c r="J223" s="259"/>
      <c r="K223" s="259"/>
      <c r="L223" s="259"/>
      <c r="M223" s="259"/>
      <c r="N223" s="259"/>
      <c r="O223" s="259"/>
      <c r="P223" s="259"/>
      <c r="Q223" s="259"/>
      <c r="R223" s="259"/>
      <c r="S223" s="259"/>
      <c r="T223" s="259"/>
    </row>
    <row r="224" spans="3:20">
      <c r="C224" s="259"/>
      <c r="D224" s="259"/>
      <c r="E224" s="259"/>
      <c r="F224" s="259"/>
      <c r="G224" s="259"/>
      <c r="H224" s="259"/>
      <c r="I224" s="259"/>
      <c r="J224" s="259"/>
      <c r="K224" s="259"/>
      <c r="L224" s="259"/>
      <c r="M224" s="259"/>
      <c r="N224" s="259"/>
      <c r="O224" s="259"/>
      <c r="P224" s="259"/>
      <c r="Q224" s="259"/>
      <c r="R224" s="259"/>
      <c r="S224" s="259"/>
      <c r="T224" s="259"/>
    </row>
    <row r="225" spans="3:20">
      <c r="C225" s="259"/>
      <c r="D225" s="259"/>
      <c r="E225" s="259"/>
      <c r="F225" s="259"/>
      <c r="G225" s="259"/>
      <c r="H225" s="259"/>
      <c r="I225" s="259"/>
      <c r="J225" s="259"/>
      <c r="K225" s="259"/>
      <c r="L225" s="259"/>
      <c r="M225" s="259"/>
      <c r="N225" s="259"/>
      <c r="O225" s="259"/>
      <c r="P225" s="259"/>
      <c r="Q225" s="259"/>
      <c r="R225" s="259"/>
      <c r="S225" s="259"/>
      <c r="T225" s="259"/>
    </row>
    <row r="226" spans="3:20">
      <c r="C226" s="259"/>
      <c r="D226" s="259"/>
      <c r="E226" s="259"/>
      <c r="F226" s="259"/>
      <c r="G226" s="259"/>
      <c r="H226" s="259"/>
      <c r="I226" s="259"/>
      <c r="J226" s="259"/>
      <c r="K226" s="259"/>
      <c r="L226" s="259"/>
      <c r="M226" s="259"/>
      <c r="N226" s="259"/>
      <c r="O226" s="259"/>
      <c r="P226" s="259"/>
      <c r="Q226" s="259"/>
      <c r="R226" s="259"/>
      <c r="S226" s="259"/>
      <c r="T226" s="259"/>
    </row>
    <row r="227" spans="3:20">
      <c r="C227" s="259"/>
      <c r="D227" s="259"/>
      <c r="E227" s="259"/>
      <c r="F227" s="259"/>
      <c r="G227" s="259"/>
      <c r="H227" s="259"/>
      <c r="I227" s="259"/>
      <c r="J227" s="259"/>
      <c r="K227" s="259"/>
      <c r="L227" s="259"/>
      <c r="M227" s="259"/>
      <c r="N227" s="259"/>
      <c r="O227" s="259"/>
      <c r="P227" s="259"/>
      <c r="Q227" s="259"/>
      <c r="R227" s="259"/>
      <c r="S227" s="259"/>
      <c r="T227" s="259"/>
    </row>
    <row r="228" spans="3:20">
      <c r="C228" s="259"/>
      <c r="D228" s="259"/>
      <c r="E228" s="259"/>
      <c r="F228" s="259"/>
      <c r="G228" s="259"/>
      <c r="H228" s="259"/>
      <c r="I228" s="259"/>
      <c r="J228" s="259"/>
      <c r="K228" s="259"/>
      <c r="L228" s="259"/>
      <c r="M228" s="259"/>
      <c r="N228" s="259"/>
      <c r="O228" s="259"/>
      <c r="P228" s="259"/>
      <c r="Q228" s="259"/>
      <c r="R228" s="259"/>
      <c r="S228" s="259"/>
      <c r="T228" s="259"/>
    </row>
    <row r="229" spans="3:20">
      <c r="C229" s="259"/>
      <c r="D229" s="259"/>
      <c r="E229" s="259"/>
      <c r="F229" s="259"/>
      <c r="G229" s="259"/>
      <c r="H229" s="259"/>
      <c r="I229" s="259"/>
      <c r="J229" s="259"/>
      <c r="K229" s="259"/>
      <c r="L229" s="259"/>
      <c r="M229" s="259"/>
      <c r="N229" s="259"/>
      <c r="O229" s="259"/>
      <c r="P229" s="259"/>
      <c r="Q229" s="259"/>
      <c r="R229" s="259"/>
      <c r="S229" s="259"/>
      <c r="T229" s="259"/>
    </row>
    <row r="230" spans="3:20">
      <c r="C230" s="259"/>
      <c r="D230" s="259"/>
      <c r="E230" s="259"/>
      <c r="F230" s="259"/>
      <c r="G230" s="259"/>
      <c r="H230" s="259"/>
      <c r="I230" s="259"/>
      <c r="J230" s="259"/>
      <c r="K230" s="259"/>
      <c r="L230" s="259"/>
      <c r="M230" s="259"/>
      <c r="N230" s="259"/>
      <c r="O230" s="259"/>
      <c r="P230" s="259"/>
      <c r="Q230" s="259"/>
      <c r="R230" s="259"/>
      <c r="S230" s="259"/>
      <c r="T230" s="259"/>
    </row>
    <row r="231" spans="3:20">
      <c r="C231" s="259"/>
      <c r="D231" s="259"/>
      <c r="E231" s="259"/>
      <c r="F231" s="259"/>
      <c r="G231" s="259"/>
      <c r="H231" s="259"/>
      <c r="I231" s="259"/>
      <c r="J231" s="259"/>
      <c r="K231" s="259"/>
      <c r="L231" s="259"/>
      <c r="M231" s="259"/>
      <c r="N231" s="259"/>
      <c r="O231" s="259"/>
      <c r="P231" s="259"/>
      <c r="Q231" s="259"/>
      <c r="R231" s="259"/>
      <c r="S231" s="259"/>
      <c r="T231" s="259"/>
    </row>
    <row r="232" spans="3:20">
      <c r="C232" s="259"/>
      <c r="D232" s="259"/>
      <c r="E232" s="259"/>
      <c r="F232" s="259"/>
      <c r="G232" s="259"/>
      <c r="H232" s="259"/>
      <c r="I232" s="259"/>
      <c r="J232" s="259"/>
      <c r="K232" s="259"/>
      <c r="L232" s="259"/>
      <c r="M232" s="259"/>
      <c r="N232" s="259"/>
      <c r="O232" s="259"/>
      <c r="P232" s="259"/>
      <c r="Q232" s="259"/>
      <c r="R232" s="259"/>
      <c r="S232" s="259"/>
      <c r="T232" s="259"/>
    </row>
    <row r="233" spans="3:20">
      <c r="C233" s="259"/>
      <c r="D233" s="259"/>
      <c r="E233" s="259"/>
      <c r="F233" s="259"/>
      <c r="G233" s="259"/>
      <c r="H233" s="259"/>
      <c r="I233" s="259"/>
      <c r="J233" s="259"/>
      <c r="K233" s="259"/>
      <c r="L233" s="259"/>
      <c r="M233" s="259"/>
      <c r="N233" s="259"/>
      <c r="O233" s="259"/>
      <c r="P233" s="259"/>
      <c r="Q233" s="259"/>
      <c r="R233" s="259"/>
      <c r="S233" s="259"/>
      <c r="T233" s="259"/>
    </row>
    <row r="234" spans="3:20">
      <c r="C234" s="259"/>
      <c r="D234" s="259"/>
      <c r="E234" s="259"/>
      <c r="F234" s="259"/>
      <c r="G234" s="259"/>
      <c r="H234" s="259"/>
      <c r="I234" s="259"/>
      <c r="J234" s="259"/>
      <c r="K234" s="259"/>
      <c r="L234" s="259"/>
      <c r="M234" s="259"/>
      <c r="N234" s="259"/>
      <c r="O234" s="259"/>
      <c r="P234" s="259"/>
      <c r="Q234" s="259"/>
      <c r="R234" s="259"/>
      <c r="S234" s="259"/>
      <c r="T234" s="259"/>
    </row>
    <row r="235" spans="3:20">
      <c r="C235" s="259"/>
      <c r="D235" s="259"/>
      <c r="E235" s="259"/>
      <c r="F235" s="259"/>
      <c r="G235" s="259"/>
      <c r="H235" s="259"/>
      <c r="I235" s="259"/>
      <c r="J235" s="259"/>
      <c r="K235" s="259"/>
      <c r="L235" s="259"/>
      <c r="M235" s="259"/>
      <c r="N235" s="259"/>
      <c r="O235" s="259"/>
      <c r="P235" s="259"/>
      <c r="Q235" s="259"/>
      <c r="R235" s="259"/>
      <c r="S235" s="259"/>
      <c r="T235" s="259"/>
    </row>
    <row r="236" spans="3:20">
      <c r="C236" s="259"/>
      <c r="D236" s="259"/>
      <c r="E236" s="259"/>
      <c r="F236" s="259"/>
      <c r="G236" s="259"/>
      <c r="H236" s="259"/>
      <c r="I236" s="259"/>
      <c r="J236" s="259"/>
      <c r="K236" s="259"/>
      <c r="L236" s="259"/>
      <c r="M236" s="259"/>
      <c r="N236" s="259"/>
      <c r="O236" s="259"/>
      <c r="P236" s="259"/>
      <c r="Q236" s="259"/>
      <c r="R236" s="259"/>
      <c r="S236" s="259"/>
      <c r="T236" s="259"/>
    </row>
    <row r="237" spans="3:20">
      <c r="C237" s="259"/>
      <c r="D237" s="259"/>
      <c r="E237" s="259"/>
      <c r="F237" s="259"/>
      <c r="G237" s="259"/>
      <c r="H237" s="259"/>
      <c r="I237" s="259"/>
      <c r="J237" s="259"/>
      <c r="K237" s="259"/>
      <c r="L237" s="259"/>
      <c r="M237" s="259"/>
      <c r="N237" s="259"/>
      <c r="O237" s="259"/>
      <c r="P237" s="259"/>
      <c r="Q237" s="259"/>
      <c r="R237" s="259"/>
      <c r="S237" s="259"/>
      <c r="T237" s="259"/>
    </row>
    <row r="238" spans="3:20">
      <c r="C238" s="259"/>
      <c r="D238" s="259"/>
      <c r="E238" s="259"/>
      <c r="F238" s="259"/>
      <c r="G238" s="259"/>
      <c r="H238" s="259"/>
      <c r="I238" s="259"/>
      <c r="J238" s="259"/>
      <c r="K238" s="259"/>
      <c r="L238" s="259"/>
      <c r="M238" s="259"/>
      <c r="N238" s="259"/>
      <c r="O238" s="259"/>
      <c r="P238" s="259"/>
      <c r="Q238" s="259"/>
      <c r="R238" s="259"/>
      <c r="S238" s="259"/>
      <c r="T238" s="259"/>
    </row>
    <row r="239" spans="3:20">
      <c r="C239" s="259"/>
      <c r="D239" s="259"/>
      <c r="E239" s="259"/>
      <c r="F239" s="259"/>
      <c r="G239" s="259"/>
      <c r="H239" s="259"/>
      <c r="I239" s="259"/>
      <c r="J239" s="259"/>
      <c r="K239" s="259"/>
      <c r="L239" s="259"/>
      <c r="M239" s="259"/>
      <c r="N239" s="259"/>
      <c r="O239" s="259"/>
      <c r="P239" s="259"/>
      <c r="Q239" s="259"/>
      <c r="R239" s="259"/>
      <c r="S239" s="259"/>
      <c r="T239" s="259"/>
    </row>
    <row r="240" spans="3:20">
      <c r="C240" s="259"/>
      <c r="D240" s="259"/>
      <c r="E240" s="259"/>
      <c r="F240" s="259"/>
      <c r="G240" s="259"/>
      <c r="H240" s="259"/>
      <c r="I240" s="259"/>
      <c r="J240" s="259"/>
      <c r="K240" s="259"/>
      <c r="L240" s="259"/>
      <c r="M240" s="259"/>
      <c r="N240" s="259"/>
      <c r="O240" s="259"/>
      <c r="P240" s="259"/>
      <c r="Q240" s="259"/>
      <c r="R240" s="259"/>
      <c r="S240" s="259"/>
      <c r="T240" s="259"/>
    </row>
    <row r="241" spans="3:20">
      <c r="C241" s="259"/>
      <c r="D241" s="259"/>
      <c r="E241" s="259"/>
      <c r="F241" s="259"/>
      <c r="G241" s="259"/>
      <c r="H241" s="259"/>
      <c r="I241" s="259"/>
      <c r="J241" s="259"/>
      <c r="K241" s="259"/>
      <c r="L241" s="259"/>
      <c r="M241" s="259"/>
      <c r="N241" s="259"/>
      <c r="O241" s="259"/>
      <c r="P241" s="259"/>
      <c r="Q241" s="259"/>
      <c r="R241" s="259"/>
      <c r="S241" s="259"/>
      <c r="T241" s="259"/>
    </row>
    <row r="242" spans="3:20">
      <c r="C242" s="259"/>
      <c r="D242" s="259"/>
      <c r="E242" s="259"/>
      <c r="F242" s="259"/>
      <c r="G242" s="259"/>
      <c r="H242" s="259"/>
      <c r="I242" s="259"/>
      <c r="J242" s="259"/>
      <c r="K242" s="259"/>
      <c r="L242" s="259"/>
      <c r="M242" s="259"/>
      <c r="N242" s="259"/>
      <c r="O242" s="259"/>
      <c r="P242" s="259"/>
      <c r="Q242" s="259"/>
      <c r="R242" s="259"/>
      <c r="S242" s="259"/>
      <c r="T242" s="259"/>
    </row>
    <row r="243" spans="3:20">
      <c r="C243" s="259"/>
      <c r="D243" s="259"/>
      <c r="E243" s="259"/>
      <c r="F243" s="259"/>
      <c r="G243" s="259"/>
      <c r="H243" s="259"/>
      <c r="I243" s="259"/>
      <c r="J243" s="259"/>
      <c r="K243" s="259"/>
      <c r="L243" s="259"/>
      <c r="M243" s="259"/>
      <c r="N243" s="259"/>
      <c r="O243" s="259"/>
      <c r="P243" s="259"/>
      <c r="Q243" s="259"/>
      <c r="R243" s="259"/>
      <c r="S243" s="259"/>
      <c r="T243" s="259"/>
    </row>
    <row r="244" spans="3:20">
      <c r="C244" s="259"/>
      <c r="D244" s="259"/>
      <c r="E244" s="259"/>
      <c r="F244" s="259"/>
      <c r="G244" s="259"/>
      <c r="H244" s="259"/>
      <c r="I244" s="259"/>
      <c r="J244" s="259"/>
      <c r="K244" s="259"/>
      <c r="L244" s="259"/>
      <c r="M244" s="259"/>
      <c r="N244" s="259"/>
      <c r="O244" s="259"/>
      <c r="P244" s="259"/>
      <c r="Q244" s="259"/>
      <c r="R244" s="259"/>
      <c r="S244" s="259"/>
      <c r="T244" s="259"/>
    </row>
    <row r="245" spans="3:20">
      <c r="C245" s="259"/>
      <c r="D245" s="259"/>
      <c r="E245" s="259"/>
      <c r="F245" s="259"/>
      <c r="G245" s="259"/>
      <c r="H245" s="259"/>
      <c r="I245" s="259"/>
      <c r="J245" s="259"/>
      <c r="K245" s="259"/>
      <c r="L245" s="259"/>
      <c r="M245" s="259"/>
      <c r="N245" s="259"/>
      <c r="O245" s="259"/>
      <c r="P245" s="259"/>
      <c r="Q245" s="259"/>
      <c r="R245" s="259"/>
      <c r="S245" s="259"/>
      <c r="T245" s="259"/>
    </row>
    <row r="246" spans="3:20">
      <c r="C246" s="259"/>
      <c r="D246" s="259"/>
      <c r="E246" s="259"/>
      <c r="F246" s="259"/>
      <c r="G246" s="259"/>
      <c r="H246" s="259"/>
      <c r="I246" s="259"/>
      <c r="J246" s="259"/>
      <c r="K246" s="259"/>
      <c r="L246" s="259"/>
      <c r="M246" s="259"/>
      <c r="N246" s="259"/>
      <c r="O246" s="259"/>
      <c r="P246" s="259"/>
      <c r="Q246" s="259"/>
      <c r="R246" s="259"/>
      <c r="S246" s="259"/>
      <c r="T246" s="259"/>
    </row>
    <row r="247" spans="3:20">
      <c r="C247" s="259"/>
      <c r="D247" s="259"/>
      <c r="E247" s="259"/>
      <c r="F247" s="259"/>
      <c r="G247" s="259"/>
      <c r="H247" s="259"/>
      <c r="I247" s="259"/>
      <c r="J247" s="259"/>
      <c r="K247" s="259"/>
      <c r="L247" s="259"/>
      <c r="M247" s="259"/>
      <c r="N247" s="259"/>
      <c r="O247" s="259"/>
      <c r="P247" s="259"/>
      <c r="Q247" s="259"/>
      <c r="R247" s="259"/>
      <c r="S247" s="259"/>
      <c r="T247" s="259"/>
    </row>
    <row r="248" spans="3:20">
      <c r="C248" s="259"/>
      <c r="D248" s="259"/>
      <c r="E248" s="259"/>
      <c r="F248" s="259"/>
      <c r="G248" s="259"/>
      <c r="H248" s="259"/>
      <c r="I248" s="259"/>
      <c r="J248" s="259"/>
      <c r="K248" s="259"/>
      <c r="L248" s="259"/>
      <c r="M248" s="259"/>
      <c r="N248" s="259"/>
      <c r="O248" s="259"/>
      <c r="P248" s="259"/>
      <c r="Q248" s="259"/>
      <c r="R248" s="259"/>
      <c r="S248" s="259"/>
      <c r="T248" s="259"/>
    </row>
    <row r="249" spans="3:20">
      <c r="C249" s="259"/>
      <c r="D249" s="259"/>
      <c r="E249" s="259"/>
      <c r="F249" s="259"/>
      <c r="G249" s="259"/>
      <c r="H249" s="259"/>
      <c r="I249" s="259"/>
      <c r="J249" s="259"/>
      <c r="K249" s="259"/>
      <c r="L249" s="259"/>
      <c r="M249" s="259"/>
      <c r="N249" s="259"/>
      <c r="O249" s="259"/>
      <c r="P249" s="259"/>
      <c r="Q249" s="259"/>
      <c r="R249" s="259"/>
      <c r="S249" s="259"/>
      <c r="T249" s="259"/>
    </row>
    <row r="250" spans="3:20">
      <c r="C250" s="259"/>
      <c r="D250" s="259"/>
      <c r="E250" s="259"/>
      <c r="F250" s="259"/>
      <c r="G250" s="259"/>
      <c r="H250" s="259"/>
      <c r="I250" s="259"/>
      <c r="J250" s="259"/>
      <c r="K250" s="259"/>
      <c r="L250" s="259"/>
      <c r="M250" s="259"/>
      <c r="N250" s="259"/>
      <c r="O250" s="259"/>
      <c r="P250" s="259"/>
      <c r="Q250" s="259"/>
      <c r="R250" s="259"/>
      <c r="S250" s="259"/>
      <c r="T250" s="259"/>
    </row>
    <row r="251" spans="3:20">
      <c r="C251" s="259"/>
      <c r="D251" s="259"/>
      <c r="E251" s="259"/>
      <c r="F251" s="259"/>
      <c r="G251" s="259"/>
      <c r="H251" s="259"/>
      <c r="I251" s="259"/>
      <c r="J251" s="259"/>
      <c r="K251" s="259"/>
      <c r="L251" s="259"/>
      <c r="M251" s="259"/>
      <c r="N251" s="259"/>
      <c r="O251" s="259"/>
      <c r="P251" s="259"/>
      <c r="Q251" s="259"/>
      <c r="R251" s="259"/>
      <c r="S251" s="259"/>
      <c r="T251" s="259"/>
    </row>
    <row r="252" spans="3:20">
      <c r="C252" s="259"/>
      <c r="D252" s="259"/>
      <c r="E252" s="259"/>
      <c r="F252" s="259"/>
      <c r="G252" s="259"/>
      <c r="H252" s="259"/>
      <c r="I252" s="259"/>
      <c r="J252" s="259"/>
      <c r="K252" s="259"/>
      <c r="L252" s="259"/>
      <c r="M252" s="259"/>
      <c r="N252" s="259"/>
      <c r="O252" s="259"/>
      <c r="P252" s="259"/>
      <c r="Q252" s="259"/>
      <c r="R252" s="259"/>
      <c r="S252" s="259"/>
      <c r="T252" s="259"/>
    </row>
    <row r="253" spans="3:20">
      <c r="C253" s="259"/>
      <c r="D253" s="259"/>
      <c r="E253" s="259"/>
      <c r="F253" s="259"/>
      <c r="G253" s="259"/>
      <c r="H253" s="259"/>
      <c r="I253" s="259"/>
      <c r="J253" s="259"/>
      <c r="K253" s="259"/>
      <c r="L253" s="259"/>
      <c r="M253" s="259"/>
      <c r="N253" s="259"/>
      <c r="O253" s="259"/>
      <c r="P253" s="259"/>
      <c r="Q253" s="259"/>
      <c r="R253" s="259"/>
      <c r="S253" s="259"/>
      <c r="T253" s="259"/>
    </row>
    <row r="254" spans="3:20">
      <c r="C254" s="259"/>
      <c r="D254" s="259"/>
      <c r="E254" s="259"/>
      <c r="F254" s="259"/>
      <c r="G254" s="259"/>
      <c r="H254" s="259"/>
      <c r="I254" s="259"/>
      <c r="J254" s="259"/>
      <c r="K254" s="259"/>
      <c r="L254" s="259"/>
      <c r="M254" s="259"/>
      <c r="N254" s="259"/>
      <c r="O254" s="259"/>
      <c r="P254" s="259"/>
      <c r="Q254" s="259"/>
      <c r="R254" s="259"/>
      <c r="S254" s="259"/>
      <c r="T254" s="259"/>
    </row>
    <row r="255" spans="3:20">
      <c r="C255" s="259"/>
      <c r="D255" s="259"/>
      <c r="E255" s="259"/>
      <c r="F255" s="259"/>
      <c r="G255" s="259"/>
      <c r="H255" s="259"/>
      <c r="I255" s="259"/>
      <c r="J255" s="259"/>
      <c r="K255" s="259"/>
      <c r="L255" s="259"/>
      <c r="M255" s="259"/>
      <c r="N255" s="259"/>
      <c r="O255" s="259"/>
      <c r="P255" s="259"/>
      <c r="Q255" s="259"/>
      <c r="R255" s="259"/>
      <c r="S255" s="259"/>
      <c r="T255" s="259"/>
    </row>
    <row r="256" spans="3:20">
      <c r="C256" s="259"/>
      <c r="D256" s="259"/>
      <c r="E256" s="259"/>
      <c r="F256" s="259"/>
      <c r="G256" s="259"/>
      <c r="H256" s="259"/>
      <c r="I256" s="259"/>
      <c r="J256" s="259"/>
      <c r="K256" s="259"/>
      <c r="L256" s="259"/>
      <c r="M256" s="259"/>
      <c r="N256" s="259"/>
      <c r="O256" s="259"/>
      <c r="P256" s="259"/>
      <c r="Q256" s="259"/>
      <c r="R256" s="259"/>
      <c r="S256" s="259"/>
      <c r="T256" s="259"/>
    </row>
    <row r="257" spans="3:20">
      <c r="C257" s="259"/>
      <c r="D257" s="259"/>
      <c r="E257" s="259"/>
      <c r="F257" s="259"/>
      <c r="G257" s="259"/>
      <c r="H257" s="259"/>
      <c r="I257" s="259"/>
      <c r="J257" s="259"/>
      <c r="K257" s="259"/>
      <c r="L257" s="259"/>
      <c r="M257" s="259"/>
      <c r="N257" s="259"/>
      <c r="O257" s="259"/>
      <c r="P257" s="259"/>
      <c r="Q257" s="259"/>
      <c r="R257" s="259"/>
      <c r="S257" s="259"/>
      <c r="T257" s="259"/>
    </row>
    <row r="258" spans="3:20">
      <c r="C258" s="259"/>
      <c r="D258" s="259"/>
      <c r="E258" s="259"/>
      <c r="F258" s="259"/>
      <c r="G258" s="259"/>
      <c r="H258" s="259"/>
      <c r="I258" s="259"/>
      <c r="J258" s="259"/>
      <c r="K258" s="259"/>
      <c r="L258" s="259"/>
      <c r="M258" s="259"/>
      <c r="N258" s="259"/>
      <c r="O258" s="259"/>
      <c r="P258" s="259"/>
      <c r="Q258" s="259"/>
      <c r="R258" s="259"/>
      <c r="S258" s="259"/>
      <c r="T258" s="259"/>
    </row>
    <row r="259" spans="3:20">
      <c r="C259" s="259"/>
      <c r="D259" s="259"/>
      <c r="E259" s="259"/>
      <c r="F259" s="259"/>
      <c r="G259" s="259"/>
      <c r="H259" s="259"/>
      <c r="I259" s="259"/>
      <c r="J259" s="259"/>
      <c r="K259" s="259"/>
      <c r="L259" s="259"/>
      <c r="M259" s="259"/>
      <c r="N259" s="259"/>
      <c r="O259" s="259"/>
      <c r="P259" s="259"/>
      <c r="Q259" s="259"/>
      <c r="R259" s="259"/>
      <c r="S259" s="259"/>
      <c r="T259" s="259"/>
    </row>
    <row r="260" spans="3:20">
      <c r="C260" s="259"/>
      <c r="D260" s="259"/>
      <c r="E260" s="259"/>
      <c r="F260" s="259"/>
      <c r="G260" s="259"/>
      <c r="H260" s="259"/>
      <c r="I260" s="259"/>
      <c r="J260" s="259"/>
      <c r="K260" s="259"/>
      <c r="L260" s="259"/>
      <c r="M260" s="259"/>
      <c r="N260" s="259"/>
      <c r="O260" s="259"/>
      <c r="P260" s="259"/>
      <c r="Q260" s="259"/>
      <c r="R260" s="259"/>
      <c r="S260" s="259"/>
      <c r="T260" s="259"/>
    </row>
    <row r="261" spans="3:20">
      <c r="C261" s="259"/>
      <c r="D261" s="259"/>
      <c r="E261" s="259"/>
      <c r="F261" s="259"/>
      <c r="G261" s="259"/>
      <c r="H261" s="259"/>
      <c r="I261" s="259"/>
      <c r="J261" s="259"/>
      <c r="K261" s="259"/>
      <c r="L261" s="259"/>
      <c r="M261" s="259"/>
      <c r="N261" s="259"/>
      <c r="O261" s="259"/>
      <c r="P261" s="259"/>
      <c r="Q261" s="259"/>
      <c r="R261" s="259"/>
      <c r="S261" s="259"/>
      <c r="T261" s="259"/>
    </row>
    <row r="262" spans="3:20">
      <c r="C262" s="259"/>
      <c r="D262" s="259"/>
      <c r="E262" s="259"/>
      <c r="F262" s="259"/>
      <c r="G262" s="259"/>
      <c r="H262" s="259"/>
      <c r="I262" s="259"/>
      <c r="J262" s="259"/>
      <c r="K262" s="259"/>
      <c r="L262" s="259"/>
      <c r="M262" s="259"/>
      <c r="N262" s="259"/>
      <c r="O262" s="259"/>
      <c r="P262" s="259"/>
      <c r="Q262" s="259"/>
      <c r="R262" s="259"/>
      <c r="S262" s="259"/>
      <c r="T262" s="259"/>
    </row>
    <row r="263" spans="3:20">
      <c r="C263" s="259"/>
      <c r="D263" s="259"/>
      <c r="E263" s="259"/>
      <c r="F263" s="259"/>
      <c r="G263" s="259"/>
      <c r="H263" s="259"/>
      <c r="I263" s="259"/>
      <c r="J263" s="259"/>
      <c r="K263" s="259"/>
      <c r="L263" s="259"/>
      <c r="M263" s="259"/>
      <c r="N263" s="259"/>
      <c r="O263" s="259"/>
      <c r="P263" s="259"/>
      <c r="Q263" s="259"/>
      <c r="R263" s="259"/>
      <c r="S263" s="259"/>
      <c r="T263" s="259"/>
    </row>
    <row r="264" spans="3:20">
      <c r="C264" s="259"/>
      <c r="D264" s="259"/>
      <c r="E264" s="259"/>
      <c r="F264" s="259"/>
      <c r="G264" s="259"/>
      <c r="H264" s="259"/>
      <c r="I264" s="259"/>
      <c r="J264" s="259"/>
      <c r="K264" s="259"/>
      <c r="L264" s="259"/>
      <c r="M264" s="259"/>
      <c r="N264" s="259"/>
      <c r="O264" s="259"/>
      <c r="P264" s="259"/>
      <c r="Q264" s="259"/>
      <c r="R264" s="259"/>
      <c r="S264" s="259"/>
      <c r="T264" s="259"/>
    </row>
    <row r="265" spans="3:20">
      <c r="C265" s="259"/>
      <c r="D265" s="259"/>
      <c r="E265" s="259"/>
      <c r="F265" s="259"/>
      <c r="G265" s="259"/>
      <c r="H265" s="259"/>
      <c r="I265" s="259"/>
      <c r="J265" s="259"/>
      <c r="K265" s="259"/>
      <c r="L265" s="259"/>
      <c r="M265" s="259"/>
      <c r="N265" s="259"/>
      <c r="O265" s="259"/>
      <c r="P265" s="259"/>
      <c r="Q265" s="259"/>
      <c r="R265" s="259"/>
      <c r="S265" s="259"/>
      <c r="T265" s="259"/>
    </row>
    <row r="266" spans="3:20">
      <c r="C266" s="259"/>
      <c r="D266" s="259"/>
      <c r="E266" s="259"/>
      <c r="F266" s="259"/>
      <c r="G266" s="259"/>
      <c r="H266" s="259"/>
      <c r="I266" s="259"/>
      <c r="J266" s="259"/>
      <c r="K266" s="259"/>
      <c r="L266" s="259"/>
      <c r="M266" s="259"/>
      <c r="N266" s="259"/>
      <c r="O266" s="259"/>
      <c r="P266" s="259"/>
      <c r="Q266" s="259"/>
      <c r="R266" s="259"/>
      <c r="S266" s="259"/>
      <c r="T266" s="259"/>
    </row>
    <row r="267" spans="3:20">
      <c r="C267" s="259"/>
      <c r="D267" s="259"/>
      <c r="E267" s="259"/>
      <c r="F267" s="259"/>
      <c r="G267" s="259"/>
      <c r="H267" s="259"/>
      <c r="I267" s="259"/>
      <c r="J267" s="259"/>
      <c r="K267" s="259"/>
      <c r="L267" s="259"/>
      <c r="M267" s="259"/>
      <c r="N267" s="259"/>
      <c r="O267" s="259"/>
      <c r="P267" s="259"/>
      <c r="Q267" s="259"/>
      <c r="R267" s="259"/>
      <c r="S267" s="259"/>
      <c r="T267" s="259"/>
    </row>
    <row r="268" spans="3:20">
      <c r="C268" s="259"/>
      <c r="D268" s="259"/>
      <c r="E268" s="259"/>
      <c r="F268" s="259"/>
      <c r="G268" s="259"/>
      <c r="H268" s="259"/>
      <c r="I268" s="259"/>
      <c r="J268" s="259"/>
      <c r="K268" s="259"/>
      <c r="L268" s="259"/>
      <c r="M268" s="259"/>
      <c r="N268" s="259"/>
      <c r="O268" s="259"/>
      <c r="P268" s="259"/>
      <c r="Q268" s="259"/>
      <c r="R268" s="259"/>
      <c r="S268" s="259"/>
      <c r="T268" s="259"/>
    </row>
    <row r="269" spans="3:20">
      <c r="C269" s="259"/>
      <c r="D269" s="259"/>
      <c r="E269" s="259"/>
      <c r="F269" s="259"/>
      <c r="G269" s="259"/>
      <c r="H269" s="259"/>
      <c r="I269" s="259"/>
      <c r="J269" s="259"/>
      <c r="K269" s="259"/>
      <c r="L269" s="259"/>
      <c r="M269" s="259"/>
      <c r="N269" s="259"/>
      <c r="O269" s="259"/>
      <c r="P269" s="259"/>
      <c r="Q269" s="259"/>
      <c r="R269" s="259"/>
      <c r="S269" s="259"/>
      <c r="T269" s="259"/>
    </row>
    <row r="270" spans="3:20">
      <c r="C270" s="259"/>
      <c r="D270" s="259"/>
      <c r="E270" s="259"/>
      <c r="F270" s="259"/>
      <c r="G270" s="259"/>
      <c r="H270" s="259"/>
      <c r="I270" s="259"/>
      <c r="J270" s="259"/>
      <c r="K270" s="259"/>
      <c r="L270" s="259"/>
      <c r="M270" s="259"/>
      <c r="N270" s="259"/>
      <c r="O270" s="259"/>
      <c r="P270" s="259"/>
      <c r="Q270" s="259"/>
      <c r="R270" s="259"/>
      <c r="S270" s="259"/>
      <c r="T270" s="259"/>
    </row>
    <row r="271" spans="3:20">
      <c r="C271" s="259"/>
      <c r="D271" s="259"/>
      <c r="E271" s="259"/>
      <c r="F271" s="259"/>
      <c r="G271" s="259"/>
      <c r="H271" s="259"/>
      <c r="I271" s="259"/>
      <c r="J271" s="259"/>
      <c r="K271" s="259"/>
      <c r="L271" s="259"/>
      <c r="M271" s="259"/>
      <c r="N271" s="259"/>
      <c r="O271" s="259"/>
      <c r="P271" s="259"/>
      <c r="Q271" s="259"/>
      <c r="R271" s="259"/>
      <c r="S271" s="259"/>
      <c r="T271" s="259"/>
    </row>
    <row r="272" spans="3:20">
      <c r="C272" s="259"/>
      <c r="D272" s="259"/>
      <c r="E272" s="259"/>
      <c r="F272" s="259"/>
      <c r="G272" s="259"/>
      <c r="H272" s="259"/>
      <c r="I272" s="259"/>
      <c r="J272" s="259"/>
      <c r="K272" s="259"/>
      <c r="L272" s="259"/>
      <c r="M272" s="259"/>
      <c r="N272" s="259"/>
      <c r="O272" s="259"/>
      <c r="P272" s="259"/>
      <c r="Q272" s="259"/>
      <c r="R272" s="259"/>
      <c r="S272" s="259"/>
      <c r="T272" s="259"/>
    </row>
    <row r="273" spans="3:20">
      <c r="C273" s="259"/>
      <c r="D273" s="259"/>
      <c r="E273" s="259"/>
      <c r="F273" s="259"/>
      <c r="G273" s="259"/>
      <c r="H273" s="259"/>
      <c r="I273" s="259"/>
      <c r="J273" s="259"/>
      <c r="K273" s="259"/>
      <c r="L273" s="259"/>
      <c r="M273" s="259"/>
      <c r="N273" s="259"/>
      <c r="O273" s="259"/>
      <c r="P273" s="259"/>
      <c r="Q273" s="259"/>
      <c r="R273" s="259"/>
      <c r="S273" s="259"/>
      <c r="T273" s="259"/>
    </row>
    <row r="274" spans="3:20">
      <c r="C274" s="259"/>
      <c r="D274" s="259"/>
      <c r="E274" s="259"/>
      <c r="F274" s="259"/>
      <c r="G274" s="259"/>
      <c r="H274" s="259"/>
      <c r="I274" s="259"/>
      <c r="J274" s="259"/>
      <c r="K274" s="259"/>
      <c r="L274" s="259"/>
      <c r="M274" s="259"/>
      <c r="N274" s="259"/>
      <c r="O274" s="259"/>
      <c r="P274" s="259"/>
      <c r="Q274" s="259"/>
      <c r="R274" s="259"/>
      <c r="S274" s="259"/>
      <c r="T274" s="259"/>
    </row>
    <row r="275" spans="3:20">
      <c r="C275" s="259"/>
      <c r="D275" s="259"/>
      <c r="E275" s="259"/>
      <c r="F275" s="259"/>
      <c r="G275" s="259"/>
      <c r="H275" s="259"/>
      <c r="I275" s="259"/>
      <c r="J275" s="259"/>
      <c r="K275" s="259"/>
      <c r="L275" s="259"/>
      <c r="M275" s="259"/>
      <c r="N275" s="259"/>
      <c r="O275" s="259"/>
      <c r="P275" s="259"/>
      <c r="Q275" s="259"/>
      <c r="R275" s="259"/>
      <c r="S275" s="259"/>
      <c r="T275" s="259"/>
    </row>
    <row r="276" spans="3:20">
      <c r="C276" s="259"/>
      <c r="D276" s="259"/>
      <c r="E276" s="259"/>
      <c r="F276" s="259"/>
      <c r="G276" s="259"/>
      <c r="H276" s="259"/>
      <c r="I276" s="259"/>
      <c r="J276" s="259"/>
      <c r="K276" s="259"/>
      <c r="L276" s="259"/>
      <c r="M276" s="259"/>
      <c r="N276" s="259"/>
      <c r="O276" s="259"/>
      <c r="P276" s="259"/>
      <c r="Q276" s="259"/>
      <c r="R276" s="259"/>
      <c r="S276" s="259"/>
      <c r="T276" s="259"/>
    </row>
    <row r="277" spans="3:20">
      <c r="C277" s="259"/>
      <c r="D277" s="259"/>
      <c r="E277" s="259"/>
      <c r="F277" s="259"/>
      <c r="G277" s="259"/>
      <c r="H277" s="259"/>
      <c r="I277" s="259"/>
      <c r="J277" s="259"/>
      <c r="K277" s="259"/>
      <c r="L277" s="259"/>
      <c r="M277" s="259"/>
      <c r="N277" s="259"/>
      <c r="O277" s="259"/>
      <c r="P277" s="259"/>
      <c r="Q277" s="259"/>
      <c r="R277" s="259"/>
      <c r="S277" s="259"/>
      <c r="T277" s="259"/>
    </row>
    <row r="278" spans="3:20">
      <c r="C278" s="259"/>
      <c r="D278" s="259"/>
      <c r="E278" s="259"/>
      <c r="F278" s="259"/>
      <c r="G278" s="259"/>
      <c r="H278" s="259"/>
      <c r="I278" s="259"/>
      <c r="J278" s="259"/>
      <c r="K278" s="259"/>
      <c r="L278" s="259"/>
      <c r="M278" s="259"/>
      <c r="N278" s="259"/>
      <c r="O278" s="259"/>
      <c r="P278" s="259"/>
      <c r="Q278" s="259"/>
      <c r="R278" s="259"/>
      <c r="S278" s="259"/>
      <c r="T278" s="259"/>
    </row>
    <row r="279" spans="3:20">
      <c r="C279" s="259"/>
      <c r="D279" s="259"/>
      <c r="E279" s="259"/>
      <c r="F279" s="259"/>
      <c r="G279" s="259"/>
      <c r="H279" s="259"/>
      <c r="I279" s="259"/>
      <c r="J279" s="259"/>
      <c r="K279" s="259"/>
      <c r="L279" s="259"/>
      <c r="M279" s="259"/>
      <c r="N279" s="259"/>
      <c r="O279" s="259"/>
      <c r="P279" s="259"/>
      <c r="Q279" s="259"/>
      <c r="R279" s="259"/>
      <c r="S279" s="259"/>
      <c r="T279" s="259"/>
    </row>
    <row r="280" spans="3:20">
      <c r="C280" s="259"/>
      <c r="D280" s="259"/>
      <c r="E280" s="259"/>
      <c r="F280" s="259"/>
      <c r="G280" s="259"/>
      <c r="H280" s="259"/>
      <c r="I280" s="259"/>
      <c r="J280" s="259"/>
      <c r="K280" s="259"/>
      <c r="L280" s="259"/>
      <c r="M280" s="259"/>
      <c r="N280" s="259"/>
      <c r="O280" s="259"/>
      <c r="P280" s="259"/>
      <c r="Q280" s="259"/>
      <c r="R280" s="259"/>
      <c r="S280" s="259"/>
      <c r="T280" s="259"/>
    </row>
    <row r="281" spans="3:20">
      <c r="C281" s="259"/>
      <c r="D281" s="259"/>
      <c r="E281" s="259"/>
      <c r="F281" s="259"/>
      <c r="G281" s="259"/>
      <c r="H281" s="259"/>
      <c r="I281" s="259"/>
      <c r="J281" s="259"/>
      <c r="K281" s="259"/>
      <c r="L281" s="259"/>
      <c r="M281" s="259"/>
      <c r="N281" s="259"/>
      <c r="O281" s="259"/>
      <c r="P281" s="259"/>
      <c r="Q281" s="259"/>
      <c r="R281" s="259"/>
      <c r="S281" s="259"/>
      <c r="T281" s="259"/>
    </row>
    <row r="282" spans="3:20">
      <c r="C282" s="259"/>
      <c r="D282" s="259"/>
      <c r="E282" s="259"/>
      <c r="F282" s="259"/>
      <c r="G282" s="259"/>
      <c r="H282" s="259"/>
      <c r="I282" s="259"/>
      <c r="J282" s="259"/>
      <c r="K282" s="259"/>
      <c r="L282" s="259"/>
      <c r="M282" s="259"/>
      <c r="N282" s="259"/>
      <c r="O282" s="259"/>
      <c r="P282" s="259"/>
      <c r="Q282" s="259"/>
      <c r="R282" s="259"/>
      <c r="S282" s="259"/>
      <c r="T282" s="259"/>
    </row>
    <row r="283" spans="3:20">
      <c r="C283" s="259"/>
      <c r="D283" s="259"/>
      <c r="E283" s="259"/>
      <c r="F283" s="259"/>
      <c r="G283" s="259"/>
      <c r="H283" s="259"/>
      <c r="I283" s="259"/>
      <c r="J283" s="259"/>
      <c r="K283" s="259"/>
      <c r="L283" s="259"/>
      <c r="M283" s="259"/>
      <c r="N283" s="259"/>
      <c r="O283" s="259"/>
      <c r="P283" s="259"/>
      <c r="Q283" s="259"/>
      <c r="R283" s="259"/>
      <c r="S283" s="259"/>
      <c r="T283" s="259"/>
    </row>
    <row r="284" spans="3:20">
      <c r="C284" s="259"/>
      <c r="D284" s="259"/>
      <c r="E284" s="259"/>
      <c r="F284" s="259"/>
      <c r="G284" s="259"/>
      <c r="H284" s="259"/>
      <c r="I284" s="259"/>
      <c r="J284" s="259"/>
      <c r="K284" s="259"/>
      <c r="L284" s="259"/>
      <c r="M284" s="259"/>
      <c r="N284" s="259"/>
      <c r="O284" s="259"/>
      <c r="P284" s="259"/>
      <c r="Q284" s="259"/>
      <c r="R284" s="259"/>
      <c r="S284" s="259"/>
      <c r="T284" s="259"/>
    </row>
    <row r="285" spans="3:20">
      <c r="C285" s="259"/>
      <c r="D285" s="259"/>
      <c r="E285" s="259"/>
      <c r="F285" s="259"/>
      <c r="G285" s="259"/>
      <c r="H285" s="259"/>
      <c r="I285" s="259"/>
      <c r="J285" s="259"/>
      <c r="K285" s="259"/>
      <c r="L285" s="259"/>
      <c r="M285" s="259"/>
      <c r="N285" s="259"/>
      <c r="O285" s="259"/>
      <c r="P285" s="259"/>
      <c r="Q285" s="259"/>
      <c r="R285" s="259"/>
      <c r="S285" s="259"/>
      <c r="T285" s="259"/>
    </row>
    <row r="286" spans="3:20">
      <c r="C286" s="259"/>
      <c r="D286" s="259"/>
      <c r="E286" s="259"/>
      <c r="F286" s="259"/>
      <c r="G286" s="259"/>
      <c r="H286" s="259"/>
      <c r="I286" s="259"/>
      <c r="J286" s="259"/>
      <c r="K286" s="259"/>
      <c r="L286" s="259"/>
      <c r="M286" s="259"/>
      <c r="N286" s="259"/>
      <c r="O286" s="259"/>
      <c r="P286" s="259"/>
      <c r="Q286" s="259"/>
      <c r="R286" s="259"/>
      <c r="S286" s="259"/>
      <c r="T286" s="259"/>
    </row>
    <row r="287" spans="3:20">
      <c r="C287" s="259"/>
      <c r="D287" s="259"/>
      <c r="E287" s="259"/>
      <c r="F287" s="259"/>
      <c r="G287" s="259"/>
      <c r="H287" s="259"/>
      <c r="I287" s="259"/>
      <c r="J287" s="259"/>
      <c r="K287" s="259"/>
      <c r="L287" s="259"/>
      <c r="M287" s="259"/>
      <c r="N287" s="259"/>
      <c r="O287" s="259"/>
      <c r="P287" s="259"/>
      <c r="Q287" s="259"/>
      <c r="R287" s="259"/>
      <c r="S287" s="259"/>
      <c r="T287" s="259"/>
    </row>
    <row r="288" spans="3:20">
      <c r="C288" s="259"/>
      <c r="D288" s="259"/>
      <c r="E288" s="259"/>
      <c r="F288" s="259"/>
      <c r="G288" s="259"/>
      <c r="H288" s="259"/>
      <c r="I288" s="259"/>
      <c r="J288" s="259"/>
      <c r="K288" s="259"/>
      <c r="L288" s="259"/>
      <c r="M288" s="259"/>
      <c r="N288" s="259"/>
      <c r="O288" s="259"/>
      <c r="P288" s="259"/>
      <c r="Q288" s="259"/>
      <c r="R288" s="259"/>
      <c r="S288" s="259"/>
      <c r="T288" s="259"/>
    </row>
    <row r="289" spans="3:20">
      <c r="C289" s="259"/>
      <c r="D289" s="259"/>
      <c r="E289" s="259"/>
      <c r="F289" s="259"/>
      <c r="G289" s="259"/>
      <c r="H289" s="259"/>
      <c r="I289" s="259"/>
      <c r="J289" s="259"/>
      <c r="K289" s="259"/>
      <c r="L289" s="259"/>
      <c r="M289" s="259"/>
      <c r="N289" s="259"/>
      <c r="O289" s="259"/>
      <c r="P289" s="259"/>
      <c r="Q289" s="259"/>
      <c r="R289" s="259"/>
      <c r="S289" s="259"/>
      <c r="T289" s="259"/>
    </row>
    <row r="290" spans="3:20">
      <c r="C290" s="259"/>
      <c r="D290" s="259"/>
      <c r="E290" s="259"/>
      <c r="F290" s="259"/>
      <c r="G290" s="259"/>
      <c r="H290" s="259"/>
      <c r="I290" s="259"/>
      <c r="J290" s="259"/>
      <c r="K290" s="259"/>
      <c r="L290" s="259"/>
      <c r="M290" s="259"/>
      <c r="N290" s="259"/>
      <c r="O290" s="259"/>
      <c r="P290" s="259"/>
      <c r="Q290" s="259"/>
      <c r="R290" s="259"/>
      <c r="S290" s="259"/>
      <c r="T290" s="259"/>
    </row>
    <row r="291" spans="3:20">
      <c r="C291" s="259"/>
      <c r="D291" s="259"/>
      <c r="E291" s="259"/>
      <c r="F291" s="259"/>
      <c r="G291" s="259"/>
      <c r="H291" s="259"/>
      <c r="I291" s="259"/>
      <c r="J291" s="259"/>
      <c r="K291" s="259"/>
      <c r="L291" s="259"/>
      <c r="M291" s="259"/>
      <c r="N291" s="259"/>
      <c r="O291" s="259"/>
      <c r="P291" s="259"/>
      <c r="Q291" s="259"/>
      <c r="R291" s="259"/>
      <c r="S291" s="259"/>
      <c r="T291" s="259"/>
    </row>
    <row r="292" spans="3:20">
      <c r="C292" s="259"/>
      <c r="D292" s="259"/>
      <c r="E292" s="259"/>
      <c r="F292" s="259"/>
      <c r="G292" s="259"/>
      <c r="H292" s="259"/>
      <c r="I292" s="259"/>
      <c r="J292" s="259"/>
      <c r="K292" s="259"/>
      <c r="L292" s="259"/>
      <c r="M292" s="259"/>
      <c r="N292" s="259"/>
      <c r="O292" s="259"/>
      <c r="P292" s="259"/>
      <c r="Q292" s="259"/>
      <c r="R292" s="259"/>
      <c r="S292" s="259"/>
      <c r="T292" s="259"/>
    </row>
    <row r="293" spans="3:20">
      <c r="C293" s="259"/>
      <c r="D293" s="259"/>
      <c r="E293" s="259"/>
      <c r="F293" s="259"/>
      <c r="G293" s="259"/>
      <c r="H293" s="259"/>
      <c r="I293" s="259"/>
      <c r="J293" s="259"/>
      <c r="K293" s="259"/>
      <c r="L293" s="259"/>
      <c r="M293" s="259"/>
      <c r="N293" s="259"/>
      <c r="O293" s="259"/>
      <c r="P293" s="259"/>
      <c r="Q293" s="259"/>
      <c r="R293" s="259"/>
      <c r="S293" s="259"/>
      <c r="T293" s="259"/>
    </row>
    <row r="294" spans="3:20">
      <c r="C294" s="259"/>
      <c r="D294" s="259"/>
      <c r="E294" s="259"/>
      <c r="F294" s="259"/>
      <c r="G294" s="259"/>
      <c r="H294" s="259"/>
      <c r="I294" s="259"/>
      <c r="J294" s="259"/>
      <c r="K294" s="259"/>
      <c r="L294" s="259"/>
      <c r="M294" s="259"/>
      <c r="N294" s="259"/>
      <c r="O294" s="259"/>
      <c r="P294" s="259"/>
      <c r="Q294" s="259"/>
      <c r="R294" s="259"/>
      <c r="S294" s="259"/>
      <c r="T294" s="259"/>
    </row>
    <row r="295" spans="3:20">
      <c r="C295" s="259"/>
      <c r="D295" s="259"/>
      <c r="E295" s="259"/>
      <c r="F295" s="259"/>
      <c r="G295" s="259"/>
      <c r="H295" s="259"/>
      <c r="I295" s="259"/>
      <c r="J295" s="259"/>
      <c r="K295" s="259"/>
      <c r="L295" s="259"/>
      <c r="M295" s="259"/>
      <c r="N295" s="259"/>
      <c r="O295" s="259"/>
      <c r="P295" s="259"/>
      <c r="Q295" s="259"/>
      <c r="R295" s="259"/>
      <c r="S295" s="259"/>
      <c r="T295" s="259"/>
    </row>
    <row r="296" spans="3:20">
      <c r="C296" s="259"/>
      <c r="D296" s="259"/>
      <c r="E296" s="259"/>
      <c r="F296" s="259"/>
      <c r="G296" s="259"/>
      <c r="H296" s="259"/>
      <c r="I296" s="259"/>
      <c r="J296" s="259"/>
      <c r="K296" s="259"/>
      <c r="L296" s="259"/>
      <c r="M296" s="259"/>
      <c r="N296" s="259"/>
      <c r="O296" s="259"/>
      <c r="P296" s="259"/>
      <c r="Q296" s="259"/>
      <c r="R296" s="259"/>
      <c r="S296" s="259"/>
      <c r="T296" s="259"/>
    </row>
  </sheetData>
  <mergeCells count="7">
    <mergeCell ref="H1:I1"/>
    <mergeCell ref="W5:Z5"/>
    <mergeCell ref="C5:F5"/>
    <mergeCell ref="G5:J5"/>
    <mergeCell ref="K5:N5"/>
    <mergeCell ref="O5:R5"/>
    <mergeCell ref="S5:V5"/>
  </mergeCells>
  <hyperlinks>
    <hyperlink ref="H1:I1" location="Index!A1" display="Regresar al Índice" xr:uid="{CF441827-FBDF-4A5A-B3B5-16C62F78A7F5}"/>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5679-0026-42B0-92B6-797EBFA0FAC6}">
  <sheetPr codeName="Hoja7"/>
  <dimension ref="A1:I15"/>
  <sheetViews>
    <sheetView workbookViewId="0">
      <selection activeCell="B19" sqref="B19"/>
    </sheetView>
  </sheetViews>
  <sheetFormatPr baseColWidth="10" defaultRowHeight="12"/>
  <cols>
    <col min="1" max="1" width="41.140625" style="350" bestFit="1" customWidth="1"/>
    <col min="2" max="7" width="15" style="350" customWidth="1"/>
    <col min="8" max="16384" width="11.42578125" style="350"/>
  </cols>
  <sheetData>
    <row r="1" spans="1:9" ht="15">
      <c r="A1" t="s">
        <v>1744</v>
      </c>
      <c r="H1" s="688" t="s">
        <v>38</v>
      </c>
      <c r="I1" s="688"/>
    </row>
    <row r="6" spans="1:9">
      <c r="A6" s="620" t="s">
        <v>1454</v>
      </c>
      <c r="B6" s="620" t="s">
        <v>292</v>
      </c>
      <c r="C6" s="620"/>
      <c r="D6" s="620"/>
      <c r="E6" s="620" t="s">
        <v>293</v>
      </c>
      <c r="F6" s="620"/>
      <c r="G6" s="620"/>
    </row>
    <row r="7" spans="1:9">
      <c r="A7" s="620"/>
      <c r="B7" s="621" t="s">
        <v>1469</v>
      </c>
      <c r="C7" s="621" t="s">
        <v>1465</v>
      </c>
      <c r="D7" s="621" t="s">
        <v>1467</v>
      </c>
      <c r="E7" s="621" t="s">
        <v>1469</v>
      </c>
      <c r="F7" s="621" t="s">
        <v>1465</v>
      </c>
      <c r="G7" s="621" t="s">
        <v>1467</v>
      </c>
    </row>
    <row r="8" spans="1:9" ht="12.75" thickBot="1">
      <c r="A8" s="622" t="s">
        <v>1458</v>
      </c>
      <c r="B8" s="623">
        <v>2353.92</v>
      </c>
      <c r="C8" s="623">
        <v>2392.5700000000002</v>
      </c>
      <c r="D8" s="624">
        <v>1.6199999999999999E-2</v>
      </c>
      <c r="E8" s="623">
        <v>1525.98</v>
      </c>
      <c r="F8" s="623">
        <v>1564.55</v>
      </c>
      <c r="G8" s="624">
        <v>2.53E-2</v>
      </c>
    </row>
    <row r="9" spans="1:9">
      <c r="A9" s="625" t="s">
        <v>1459</v>
      </c>
      <c r="B9" s="626">
        <v>2265.7199999999998</v>
      </c>
      <c r="C9" s="626">
        <v>2313.88</v>
      </c>
      <c r="D9" s="627">
        <v>2.0799999999999999E-2</v>
      </c>
      <c r="E9" s="626">
        <v>1469.88</v>
      </c>
      <c r="F9" s="626">
        <v>1510.82</v>
      </c>
      <c r="G9" s="627">
        <v>2.7900000000000001E-2</v>
      </c>
    </row>
    <row r="10" spans="1:9">
      <c r="A10" s="625" t="s">
        <v>1474</v>
      </c>
      <c r="B10" s="628">
        <v>1642.13</v>
      </c>
      <c r="C10" s="628">
        <v>1667.95</v>
      </c>
      <c r="D10" s="629">
        <v>1.55E-2</v>
      </c>
      <c r="E10" s="628">
        <v>1070.5999999999999</v>
      </c>
      <c r="F10" s="628">
        <v>1067.03</v>
      </c>
      <c r="G10" s="629">
        <v>-3.3E-3</v>
      </c>
    </row>
    <row r="11" spans="1:9">
      <c r="A11" s="625" t="s">
        <v>1475</v>
      </c>
      <c r="B11" s="630">
        <v>197.31</v>
      </c>
      <c r="C11" s="630">
        <v>175.33</v>
      </c>
      <c r="D11" s="627">
        <v>-0.12540000000000001</v>
      </c>
      <c r="E11" s="630">
        <v>52.89</v>
      </c>
      <c r="F11" s="630">
        <v>67.08</v>
      </c>
      <c r="G11" s="627">
        <v>0.26840000000000003</v>
      </c>
    </row>
    <row r="12" spans="1:9">
      <c r="A12" s="625" t="s">
        <v>1476</v>
      </c>
      <c r="B12" s="631">
        <v>411.92</v>
      </c>
      <c r="C12" s="631">
        <v>442.68</v>
      </c>
      <c r="D12" s="629">
        <v>6.9500000000000006E-2</v>
      </c>
      <c r="E12" s="631">
        <v>286.67</v>
      </c>
      <c r="F12" s="631">
        <v>315.64</v>
      </c>
      <c r="G12" s="629">
        <v>0.1011</v>
      </c>
    </row>
    <row r="13" spans="1:9" ht="12.75" thickBot="1">
      <c r="A13" s="622" t="s">
        <v>1477</v>
      </c>
      <c r="B13" s="632">
        <v>14.35</v>
      </c>
      <c r="C13" s="632">
        <v>27.92</v>
      </c>
      <c r="D13" s="633">
        <v>0.4859</v>
      </c>
      <c r="E13" s="632">
        <v>59.73</v>
      </c>
      <c r="F13" s="632">
        <v>61.07</v>
      </c>
      <c r="G13" s="633">
        <v>2.2599999999999999E-2</v>
      </c>
    </row>
    <row r="14" spans="1:9">
      <c r="A14" s="625" t="s">
        <v>1464</v>
      </c>
      <c r="B14" s="631">
        <v>88.21</v>
      </c>
      <c r="C14" s="631">
        <v>78.69</v>
      </c>
      <c r="D14" s="629">
        <v>-0.121</v>
      </c>
      <c r="E14" s="631">
        <v>56.1</v>
      </c>
      <c r="F14" s="631">
        <v>53.73</v>
      </c>
      <c r="G14" s="629">
        <v>-4.2299999999999997E-2</v>
      </c>
    </row>
    <row r="15" spans="1:9">
      <c r="A15" s="625" t="s">
        <v>1468</v>
      </c>
      <c r="B15" s="629">
        <v>3.6999999999999998E-2</v>
      </c>
      <c r="C15" s="629">
        <v>3.3000000000000002E-2</v>
      </c>
      <c r="D15" s="631">
        <v>-0.4</v>
      </c>
      <c r="E15" s="629">
        <v>3.6999999999999998E-2</v>
      </c>
      <c r="F15" s="629">
        <v>3.4000000000000002E-2</v>
      </c>
      <c r="G15" s="631">
        <v>-0.3</v>
      </c>
    </row>
  </sheetData>
  <mergeCells count="4">
    <mergeCell ref="A6:A7"/>
    <mergeCell ref="B6:D6"/>
    <mergeCell ref="E6:G6"/>
    <mergeCell ref="H1:I1"/>
  </mergeCells>
  <hyperlinks>
    <hyperlink ref="H1:I1" location="Index!A1" display="Regresar al Índice" xr:uid="{2F8854CA-ED7F-4717-B783-6019B751CBB5}"/>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91B6C-5BE3-4A8F-90EC-0D0B9608B366}">
  <sheetPr codeName="Hoja60"/>
  <dimension ref="A1:I43"/>
  <sheetViews>
    <sheetView workbookViewId="0">
      <selection activeCell="B19" sqref="B19"/>
    </sheetView>
  </sheetViews>
  <sheetFormatPr baseColWidth="10" defaultRowHeight="12"/>
  <cols>
    <col min="1" max="2" width="11.42578125" style="79"/>
    <col min="3" max="3" width="28.28515625" style="79" bestFit="1" customWidth="1"/>
    <col min="4" max="16384" width="11.42578125" style="79"/>
  </cols>
  <sheetData>
    <row r="1" spans="1:9" ht="15">
      <c r="A1" t="s">
        <v>1801</v>
      </c>
      <c r="H1" s="688" t="s">
        <v>38</v>
      </c>
      <c r="I1" s="688"/>
    </row>
    <row r="6" spans="1:9">
      <c r="A6" s="79" t="s">
        <v>325</v>
      </c>
      <c r="B6" s="79" t="s">
        <v>1192</v>
      </c>
      <c r="C6" s="79" t="s">
        <v>727</v>
      </c>
      <c r="D6" s="79" t="s">
        <v>1193</v>
      </c>
      <c r="E6" s="79" t="s">
        <v>1194</v>
      </c>
      <c r="F6" s="79" t="s">
        <v>1195</v>
      </c>
      <c r="G6" s="79" t="s">
        <v>1196</v>
      </c>
    </row>
    <row r="7" spans="1:9">
      <c r="A7" s="79">
        <v>2021</v>
      </c>
      <c r="B7" s="79">
        <v>2</v>
      </c>
      <c r="C7" s="79" t="s">
        <v>9</v>
      </c>
      <c r="D7" s="158">
        <v>127.354344373983</v>
      </c>
      <c r="E7" s="158">
        <v>1.9922510468816801</v>
      </c>
      <c r="F7" s="158">
        <v>2.2356944774761098</v>
      </c>
      <c r="G7" s="158">
        <v>0.55429787319774004</v>
      </c>
    </row>
    <row r="8" spans="1:9">
      <c r="A8" s="79">
        <v>2021</v>
      </c>
      <c r="B8" s="79">
        <v>2</v>
      </c>
      <c r="C8" s="79" t="s">
        <v>33</v>
      </c>
      <c r="D8" s="158">
        <v>129.66725177032501</v>
      </c>
      <c r="E8" s="158">
        <v>1.38678289608181</v>
      </c>
      <c r="F8" s="158">
        <v>6.1080625973938503</v>
      </c>
      <c r="G8" s="158">
        <v>1.4932351824392001</v>
      </c>
    </row>
    <row r="9" spans="1:9">
      <c r="A9" s="79">
        <v>2021</v>
      </c>
      <c r="B9" s="79">
        <v>2</v>
      </c>
      <c r="C9" s="79" t="s">
        <v>16</v>
      </c>
      <c r="D9" s="158">
        <v>127.536047356306</v>
      </c>
      <c r="E9" s="158">
        <v>1.96198416586464</v>
      </c>
      <c r="F9" s="158">
        <v>6.4325865295639604</v>
      </c>
      <c r="G9" s="158">
        <v>1.57074879082741</v>
      </c>
    </row>
    <row r="10" spans="1:9">
      <c r="A10" s="79">
        <v>2021</v>
      </c>
      <c r="B10" s="79">
        <v>2</v>
      </c>
      <c r="C10" s="79" t="s">
        <v>13</v>
      </c>
      <c r="D10" s="158">
        <v>129.21909653467401</v>
      </c>
      <c r="E10" s="158">
        <v>2.1848521358762301</v>
      </c>
      <c r="F10" s="158">
        <v>6.5247966257113497</v>
      </c>
      <c r="G10" s="158">
        <v>1.5927411323930101</v>
      </c>
    </row>
    <row r="11" spans="1:9">
      <c r="A11" s="79">
        <v>2021</v>
      </c>
      <c r="B11" s="79">
        <v>2</v>
      </c>
      <c r="C11" s="79" t="s">
        <v>28</v>
      </c>
      <c r="D11" s="158">
        <v>129.67934888405</v>
      </c>
      <c r="E11" s="158">
        <v>1.8017756233316999</v>
      </c>
      <c r="F11" s="158">
        <v>6.9204335278005402</v>
      </c>
      <c r="G11" s="158">
        <v>1.68693980518131</v>
      </c>
    </row>
    <row r="12" spans="1:9">
      <c r="A12" s="79">
        <v>2021</v>
      </c>
      <c r="B12" s="79">
        <v>2</v>
      </c>
      <c r="C12" s="79" t="s">
        <v>3</v>
      </c>
      <c r="D12" s="158">
        <v>132.58149491687701</v>
      </c>
      <c r="E12" s="158">
        <v>1.73576490434701</v>
      </c>
      <c r="F12" s="158">
        <v>7.0096822566401196</v>
      </c>
      <c r="G12" s="158">
        <v>1.7081532215644799</v>
      </c>
    </row>
    <row r="13" spans="1:9">
      <c r="A13" s="79">
        <v>2021</v>
      </c>
      <c r="B13" s="79">
        <v>2</v>
      </c>
      <c r="C13" s="79" t="s">
        <v>14</v>
      </c>
      <c r="D13" s="158">
        <v>134.96704878550301</v>
      </c>
      <c r="E13" s="158">
        <v>1.83646591752749</v>
      </c>
      <c r="F13" s="158">
        <v>7.1718722293306003</v>
      </c>
      <c r="G13" s="158">
        <v>1.7466700049253201</v>
      </c>
    </row>
    <row r="14" spans="1:9">
      <c r="A14" s="79">
        <v>2021</v>
      </c>
      <c r="B14" s="79">
        <v>2</v>
      </c>
      <c r="C14" s="79" t="s">
        <v>23</v>
      </c>
      <c r="D14" s="158">
        <v>131.68455519950001</v>
      </c>
      <c r="E14" s="158">
        <v>2.3361672663572599</v>
      </c>
      <c r="F14" s="158">
        <v>7.2653843896818104</v>
      </c>
      <c r="G14" s="158">
        <v>1.7688573548050299</v>
      </c>
    </row>
    <row r="15" spans="1:9">
      <c r="A15" s="79">
        <v>2021</v>
      </c>
      <c r="B15" s="79">
        <v>2</v>
      </c>
      <c r="C15" s="79" t="s">
        <v>12</v>
      </c>
      <c r="D15" s="158">
        <v>128.70985975341</v>
      </c>
      <c r="E15" s="158">
        <v>2.1407932614579299</v>
      </c>
      <c r="F15" s="158">
        <v>7.6671951774811804</v>
      </c>
      <c r="G15" s="158">
        <v>1.8640290361186</v>
      </c>
    </row>
    <row r="16" spans="1:9">
      <c r="A16" s="79">
        <v>2021</v>
      </c>
      <c r="B16" s="79">
        <v>2</v>
      </c>
      <c r="C16" s="79" t="s">
        <v>30</v>
      </c>
      <c r="D16" s="158">
        <v>127.106283299442</v>
      </c>
      <c r="E16" s="158">
        <v>2.05213019214965</v>
      </c>
      <c r="F16" s="158">
        <v>7.83585409898921</v>
      </c>
      <c r="G16" s="158">
        <v>1.90389771252124</v>
      </c>
    </row>
    <row r="17" spans="1:7">
      <c r="A17" s="79">
        <v>2021</v>
      </c>
      <c r="B17" s="79">
        <v>2</v>
      </c>
      <c r="C17" s="79" t="s">
        <v>18</v>
      </c>
      <c r="D17" s="158">
        <v>131.16757554751999</v>
      </c>
      <c r="E17" s="158">
        <v>3.1286088233756901</v>
      </c>
      <c r="F17" s="158">
        <v>8.2333622189426006</v>
      </c>
      <c r="G17" s="158">
        <v>1.9976785612575201</v>
      </c>
    </row>
    <row r="18" spans="1:7">
      <c r="A18" s="79">
        <v>2021</v>
      </c>
      <c r="B18" s="79">
        <v>2</v>
      </c>
      <c r="C18" s="79" t="s">
        <v>21</v>
      </c>
      <c r="D18" s="158">
        <v>131.83530985467601</v>
      </c>
      <c r="E18" s="158">
        <v>2.25211951424322</v>
      </c>
      <c r="F18" s="158">
        <v>8.3133156982082603</v>
      </c>
      <c r="G18" s="158">
        <v>2.0165101187955101</v>
      </c>
    </row>
    <row r="19" spans="1:7">
      <c r="A19" s="79">
        <v>2021</v>
      </c>
      <c r="B19" s="79">
        <v>2</v>
      </c>
      <c r="C19" s="79" t="s">
        <v>15</v>
      </c>
      <c r="D19" s="158">
        <v>130.660676899587</v>
      </c>
      <c r="E19" s="158">
        <v>2.8457928271134998</v>
      </c>
      <c r="F19" s="158">
        <v>8.3157524841865396</v>
      </c>
      <c r="G19" s="158">
        <v>2.0170838947494798</v>
      </c>
    </row>
    <row r="20" spans="1:7">
      <c r="A20" s="79">
        <v>2021</v>
      </c>
      <c r="B20" s="79">
        <v>2</v>
      </c>
      <c r="C20" s="79" t="s">
        <v>7</v>
      </c>
      <c r="D20" s="158">
        <v>132.33824264194101</v>
      </c>
      <c r="E20" s="158">
        <v>2.3730221114785599</v>
      </c>
      <c r="F20" s="158">
        <v>8.4344793816900001</v>
      </c>
      <c r="G20" s="158">
        <v>2.0450281136781499</v>
      </c>
    </row>
    <row r="21" spans="1:7">
      <c r="A21" s="79">
        <v>2021</v>
      </c>
      <c r="B21" s="79">
        <v>2</v>
      </c>
      <c r="C21" s="79" t="s">
        <v>32</v>
      </c>
      <c r="D21" s="158">
        <v>135.575186177554</v>
      </c>
      <c r="E21" s="158">
        <v>2.27526862035934</v>
      </c>
      <c r="F21" s="158">
        <v>8.5608801953255504</v>
      </c>
      <c r="G21" s="158">
        <v>2.0747532990874</v>
      </c>
    </row>
    <row r="22" spans="1:7">
      <c r="A22" s="79">
        <v>2021</v>
      </c>
      <c r="B22" s="79">
        <v>2</v>
      </c>
      <c r="C22" s="79" t="s">
        <v>11</v>
      </c>
      <c r="D22" s="158">
        <v>135.06631882789</v>
      </c>
      <c r="E22" s="158">
        <v>2.2551076899708602</v>
      </c>
      <c r="F22" s="158">
        <v>8.6135432626348791</v>
      </c>
      <c r="G22" s="158">
        <v>2.0871302068275601</v>
      </c>
    </row>
    <row r="23" spans="1:7">
      <c r="A23" s="79">
        <v>2021</v>
      </c>
      <c r="B23" s="79">
        <v>2</v>
      </c>
      <c r="C23" s="79" t="s">
        <v>27</v>
      </c>
      <c r="D23" s="158">
        <v>132.40839828996499</v>
      </c>
      <c r="E23" s="158">
        <v>2.0033505405032899</v>
      </c>
      <c r="F23" s="158">
        <v>8.7181212137952304</v>
      </c>
      <c r="G23" s="158">
        <v>2.1116948467180001</v>
      </c>
    </row>
    <row r="24" spans="1:7">
      <c r="A24" s="79">
        <v>2021</v>
      </c>
      <c r="B24" s="79">
        <v>2</v>
      </c>
      <c r="C24" s="79" t="s">
        <v>29</v>
      </c>
      <c r="D24" s="158">
        <v>130.61533632128001</v>
      </c>
      <c r="E24" s="158">
        <v>2.1358771165430199</v>
      </c>
      <c r="F24" s="158">
        <v>8.7530370692549706</v>
      </c>
      <c r="G24" s="158">
        <v>2.1198923942619601</v>
      </c>
    </row>
    <row r="25" spans="1:7">
      <c r="A25" s="79">
        <v>2021</v>
      </c>
      <c r="B25" s="79">
        <v>2</v>
      </c>
      <c r="C25" s="79" t="s">
        <v>10</v>
      </c>
      <c r="D25" s="158">
        <v>133.29343340772601</v>
      </c>
      <c r="E25" s="158">
        <v>2.2859934198758101</v>
      </c>
      <c r="F25" s="158">
        <v>8.8029200501834808</v>
      </c>
      <c r="G25" s="158">
        <v>2.13160050102563</v>
      </c>
    </row>
    <row r="26" spans="1:7">
      <c r="A26" s="79">
        <v>2021</v>
      </c>
      <c r="B26" s="79">
        <v>2</v>
      </c>
      <c r="C26" s="79" t="s">
        <v>20</v>
      </c>
      <c r="D26" s="158">
        <v>138.01938705645401</v>
      </c>
      <c r="E26" s="158">
        <v>2.2516349370504098</v>
      </c>
      <c r="F26" s="158">
        <v>8.8057447190480005</v>
      </c>
      <c r="G26" s="158">
        <v>2.1322633627010301</v>
      </c>
    </row>
    <row r="27" spans="1:7">
      <c r="A27" s="79">
        <v>2021</v>
      </c>
      <c r="B27" s="79">
        <v>2</v>
      </c>
      <c r="C27" s="79" t="s">
        <v>22</v>
      </c>
      <c r="D27" s="158">
        <v>137.01107912354101</v>
      </c>
      <c r="E27" s="158">
        <v>2.45470026489867</v>
      </c>
      <c r="F27" s="158">
        <v>9.0371806304198508</v>
      </c>
      <c r="G27" s="158">
        <v>2.1865303567263799</v>
      </c>
    </row>
    <row r="28" spans="1:7">
      <c r="A28" s="79">
        <v>2021</v>
      </c>
      <c r="B28" s="79">
        <v>2</v>
      </c>
      <c r="C28" s="79" t="s">
        <v>0</v>
      </c>
      <c r="D28" s="158">
        <v>144.05806833946599</v>
      </c>
      <c r="E28" s="158">
        <v>2.3697515458281502</v>
      </c>
      <c r="F28" s="158">
        <v>9.11488648200387</v>
      </c>
      <c r="G28" s="158">
        <v>2.20473141928401</v>
      </c>
    </row>
    <row r="29" spans="1:7">
      <c r="A29" s="79">
        <v>2021</v>
      </c>
      <c r="B29" s="79">
        <v>2</v>
      </c>
      <c r="C29" s="79" t="s">
        <v>25</v>
      </c>
      <c r="D29" s="158">
        <v>137.50148530013999</v>
      </c>
      <c r="E29" s="158">
        <v>2.1872398570524001</v>
      </c>
      <c r="F29" s="158">
        <v>9.2433373311763898</v>
      </c>
      <c r="G29" s="158">
        <v>2.2347971908354798</v>
      </c>
    </row>
    <row r="30" spans="1:7">
      <c r="A30" s="79">
        <v>2021</v>
      </c>
      <c r="B30" s="79">
        <v>2</v>
      </c>
      <c r="C30" s="79" t="s">
        <v>17</v>
      </c>
      <c r="D30" s="158">
        <v>135.279186329916</v>
      </c>
      <c r="E30" s="158">
        <v>3.1795878716022399</v>
      </c>
      <c r="F30" s="158">
        <v>9.3157123595602993</v>
      </c>
      <c r="G30" s="158">
        <v>2.2517259321107201</v>
      </c>
    </row>
    <row r="31" spans="1:7">
      <c r="A31" s="79">
        <v>2021</v>
      </c>
      <c r="B31" s="79">
        <v>2</v>
      </c>
      <c r="C31" s="79" t="s">
        <v>31</v>
      </c>
      <c r="D31" s="158">
        <v>130.03153030796801</v>
      </c>
      <c r="E31" s="158">
        <v>3.0027734044441901</v>
      </c>
      <c r="F31" s="158">
        <v>9.8042526205252205</v>
      </c>
      <c r="G31" s="158">
        <v>2.3657776616032402</v>
      </c>
    </row>
    <row r="32" spans="1:7">
      <c r="A32" s="79">
        <v>2021</v>
      </c>
      <c r="B32" s="79">
        <v>2</v>
      </c>
      <c r="C32" s="79" t="s">
        <v>4</v>
      </c>
      <c r="D32" s="158">
        <v>139.588824770927</v>
      </c>
      <c r="E32" s="158">
        <v>2.7217545411128299</v>
      </c>
      <c r="F32" s="158">
        <v>10.1932918360902</v>
      </c>
      <c r="G32" s="158">
        <v>2.45632856934817</v>
      </c>
    </row>
    <row r="33" spans="1:7">
      <c r="A33" s="79">
        <v>2021</v>
      </c>
      <c r="B33" s="79">
        <v>2</v>
      </c>
      <c r="C33" s="79" t="s">
        <v>26</v>
      </c>
      <c r="D33" s="158">
        <v>140.11413682067999</v>
      </c>
      <c r="E33" s="158">
        <v>2.5604475814004202</v>
      </c>
      <c r="F33" s="158">
        <v>10.259147671052901</v>
      </c>
      <c r="G33" s="158">
        <v>2.4716331203329398</v>
      </c>
    </row>
    <row r="34" spans="1:7">
      <c r="A34" s="79">
        <v>2021</v>
      </c>
      <c r="B34" s="79">
        <v>2</v>
      </c>
      <c r="C34" s="79" t="s">
        <v>6</v>
      </c>
      <c r="D34" s="158">
        <v>138.350212849054</v>
      </c>
      <c r="E34" s="158">
        <v>2.8656061732930298</v>
      </c>
      <c r="F34" s="158">
        <v>10.415269756892499</v>
      </c>
      <c r="G34" s="158">
        <v>2.5078877026762698</v>
      </c>
    </row>
    <row r="35" spans="1:7">
      <c r="A35" s="79">
        <v>2021</v>
      </c>
      <c r="B35" s="79">
        <v>2</v>
      </c>
      <c r="C35" s="79" t="s">
        <v>8</v>
      </c>
      <c r="D35" s="158">
        <v>134.64268183685101</v>
      </c>
      <c r="E35" s="158">
        <v>2.9648916912127699</v>
      </c>
      <c r="F35" s="158">
        <v>10.4591024792147</v>
      </c>
      <c r="G35" s="158">
        <v>2.51805959975577</v>
      </c>
    </row>
    <row r="36" spans="1:7">
      <c r="A36" s="79">
        <v>2021</v>
      </c>
      <c r="B36" s="79">
        <v>2</v>
      </c>
      <c r="C36" s="79" t="s">
        <v>19</v>
      </c>
      <c r="D36" s="158">
        <v>140.68117362735799</v>
      </c>
      <c r="E36" s="158">
        <v>3.04318258292435</v>
      </c>
      <c r="F36" s="158">
        <v>10.984329363683599</v>
      </c>
      <c r="G36" s="158">
        <v>2.63970981601036</v>
      </c>
    </row>
    <row r="37" spans="1:7">
      <c r="A37" s="79">
        <v>2021</v>
      </c>
      <c r="B37" s="79">
        <v>2</v>
      </c>
      <c r="C37" s="79" t="s">
        <v>5</v>
      </c>
      <c r="D37" s="158">
        <v>142.18925839792701</v>
      </c>
      <c r="E37" s="158">
        <v>3.18621621018502</v>
      </c>
      <c r="F37" s="158">
        <v>12.0077547654816</v>
      </c>
      <c r="G37" s="158">
        <v>2.8755151440212199</v>
      </c>
    </row>
    <row r="38" spans="1:7">
      <c r="A38" s="79">
        <v>2021</v>
      </c>
      <c r="B38" s="79">
        <v>2</v>
      </c>
      <c r="C38" s="79" t="s">
        <v>24</v>
      </c>
      <c r="D38" s="158">
        <v>142.513163721898</v>
      </c>
      <c r="E38" s="158">
        <v>3.21164793890902</v>
      </c>
      <c r="F38" s="158">
        <v>12.2210892765849</v>
      </c>
      <c r="G38" s="158">
        <v>2.9244654149424698</v>
      </c>
    </row>
    <row r="40" spans="1:7">
      <c r="C40" s="158"/>
      <c r="D40" s="158"/>
    </row>
    <row r="41" spans="1:7">
      <c r="C41" s="158"/>
      <c r="D41" s="158"/>
    </row>
    <row r="42" spans="1:7">
      <c r="A42" s="79" t="s">
        <v>606</v>
      </c>
      <c r="C42" s="158">
        <v>0</v>
      </c>
      <c r="D42" s="158">
        <v>7.8</v>
      </c>
    </row>
    <row r="43" spans="1:7">
      <c r="C43" s="158">
        <v>1</v>
      </c>
      <c r="D43" s="158">
        <f>D42</f>
        <v>7.8</v>
      </c>
    </row>
  </sheetData>
  <autoFilter ref="A6:G38" xr:uid="{00000000-0009-0000-0000-000003000000}">
    <sortState ref="A7:G38">
      <sortCondition ref="F6:F38"/>
    </sortState>
  </autoFilter>
  <mergeCells count="1">
    <mergeCell ref="H1:I1"/>
  </mergeCells>
  <hyperlinks>
    <hyperlink ref="H1:I1" location="Index!A1" display="Regresar al Índice" xr:uid="{E2043B0B-E854-47E0-A9A0-1D561A1D37E5}"/>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2997C-86AE-4991-A613-AEEFAEA298DF}">
  <sheetPr codeName="Hoja62"/>
  <dimension ref="A1:I80"/>
  <sheetViews>
    <sheetView topLeftCell="E55" zoomScale="90" zoomScaleNormal="90" workbookViewId="0">
      <selection activeCell="B19" sqref="B19"/>
    </sheetView>
  </sheetViews>
  <sheetFormatPr baseColWidth="10" defaultRowHeight="12"/>
  <cols>
    <col min="1" max="3" width="11.42578125" style="79"/>
    <col min="4" max="4" width="27" style="79" bestFit="1" customWidth="1"/>
    <col min="5" max="5" width="31" style="79" bestFit="1" customWidth="1"/>
    <col min="6" max="9" width="11.42578125" style="79"/>
    <col min="10" max="10" width="11.85546875" style="79" bestFit="1" customWidth="1"/>
    <col min="11" max="13" width="11.42578125" style="79"/>
    <col min="14" max="14" width="27" style="79" bestFit="1" customWidth="1"/>
    <col min="15" max="18" width="11.42578125" style="79"/>
    <col min="19" max="20" width="11.85546875" style="79" bestFit="1" customWidth="1"/>
    <col min="21" max="16384" width="11.42578125" style="79"/>
  </cols>
  <sheetData>
    <row r="1" spans="1:9" ht="15">
      <c r="A1" t="s">
        <v>1803</v>
      </c>
      <c r="H1" s="688" t="s">
        <v>38</v>
      </c>
      <c r="I1" s="688"/>
    </row>
    <row r="6" spans="1:9">
      <c r="A6" s="79" t="s">
        <v>325</v>
      </c>
      <c r="B6" s="79" t="s">
        <v>1192</v>
      </c>
      <c r="C6" s="79" t="s">
        <v>727</v>
      </c>
      <c r="D6" s="79" t="s">
        <v>787</v>
      </c>
      <c r="E6" s="79" t="s">
        <v>1197</v>
      </c>
      <c r="F6" s="79" t="s">
        <v>1193</v>
      </c>
      <c r="G6" s="79" t="s">
        <v>1194</v>
      </c>
      <c r="H6" s="79" t="s">
        <v>1195</v>
      </c>
      <c r="I6" s="79" t="s">
        <v>1196</v>
      </c>
    </row>
    <row r="7" spans="1:9">
      <c r="A7" s="79">
        <v>2021</v>
      </c>
      <c r="B7" s="79">
        <v>2</v>
      </c>
      <c r="C7" s="79" t="s">
        <v>9</v>
      </c>
      <c r="D7" s="79" t="s">
        <v>1198</v>
      </c>
      <c r="E7" s="79" t="s">
        <v>1199</v>
      </c>
      <c r="F7" s="158">
        <v>122.49111988775</v>
      </c>
      <c r="G7" s="158">
        <v>1.9964425606645999</v>
      </c>
      <c r="H7" s="158">
        <v>1.4232468181417</v>
      </c>
      <c r="I7" s="158">
        <v>0.35392828861933201</v>
      </c>
    </row>
    <row r="8" spans="1:9">
      <c r="A8" s="79">
        <v>2021</v>
      </c>
      <c r="B8" s="79">
        <v>2</v>
      </c>
      <c r="C8" s="79" t="s">
        <v>9</v>
      </c>
      <c r="D8" s="79" t="s">
        <v>1201</v>
      </c>
      <c r="E8" s="79" t="s">
        <v>1202</v>
      </c>
      <c r="F8" s="158">
        <v>121.476216035752</v>
      </c>
      <c r="G8" s="158">
        <v>2.0188637445151598</v>
      </c>
      <c r="H8" s="158">
        <v>1.51128182571778</v>
      </c>
      <c r="I8" s="158">
        <v>0.37569791466680602</v>
      </c>
    </row>
    <row r="9" spans="1:9">
      <c r="A9" s="79">
        <v>2021</v>
      </c>
      <c r="B9" s="79">
        <v>2</v>
      </c>
      <c r="C9" s="79" t="s">
        <v>9</v>
      </c>
      <c r="D9" s="79" t="s">
        <v>1203</v>
      </c>
      <c r="E9" s="79" t="s">
        <v>1204</v>
      </c>
      <c r="F9" s="158">
        <v>130.60115474562099</v>
      </c>
      <c r="G9" s="158">
        <v>1.9642437901252101</v>
      </c>
      <c r="H9" s="158">
        <v>2.74809568649381</v>
      </c>
      <c r="I9" s="158">
        <v>0.68005528933399195</v>
      </c>
    </row>
    <row r="10" spans="1:9">
      <c r="A10" s="79">
        <v>2021</v>
      </c>
      <c r="B10" s="79">
        <v>2</v>
      </c>
      <c r="C10" s="79" t="s">
        <v>9</v>
      </c>
      <c r="D10" s="79" t="s">
        <v>1206</v>
      </c>
      <c r="E10" s="79" t="s">
        <v>1207</v>
      </c>
      <c r="F10" s="158">
        <v>130.260016136682</v>
      </c>
      <c r="G10" s="158">
        <v>2.01178483349829</v>
      </c>
      <c r="H10" s="158">
        <v>3.1016986771611501</v>
      </c>
      <c r="I10" s="158">
        <v>0.76656520469538003</v>
      </c>
    </row>
    <row r="11" spans="1:9">
      <c r="A11" s="79">
        <v>2021</v>
      </c>
      <c r="B11" s="79">
        <v>2</v>
      </c>
      <c r="C11" s="79" t="s">
        <v>33</v>
      </c>
      <c r="D11" s="79" t="s">
        <v>33</v>
      </c>
      <c r="E11" s="79" t="s">
        <v>1209</v>
      </c>
      <c r="F11" s="158">
        <v>130.22811166054001</v>
      </c>
      <c r="G11" s="158">
        <v>1.32162919236711</v>
      </c>
      <c r="H11" s="158">
        <v>5.7651606425001898</v>
      </c>
      <c r="I11" s="158">
        <v>1.4111384900449899</v>
      </c>
    </row>
    <row r="12" spans="1:9">
      <c r="A12" s="79">
        <v>2021</v>
      </c>
      <c r="B12" s="79">
        <v>2</v>
      </c>
      <c r="C12" s="79" t="s">
        <v>33</v>
      </c>
      <c r="D12" s="79" t="s">
        <v>1211</v>
      </c>
      <c r="E12" s="79" t="s">
        <v>1212</v>
      </c>
      <c r="F12" s="158">
        <v>130.230453788175</v>
      </c>
      <c r="G12" s="158">
        <v>1.32637919515963</v>
      </c>
      <c r="H12" s="158">
        <v>6.2322613306080603</v>
      </c>
      <c r="I12" s="158">
        <v>1.5229214329154099</v>
      </c>
    </row>
    <row r="13" spans="1:9">
      <c r="A13" s="79">
        <v>2021</v>
      </c>
      <c r="B13" s="79">
        <v>2</v>
      </c>
      <c r="C13" s="79" t="s">
        <v>16</v>
      </c>
      <c r="D13" s="79" t="s">
        <v>1213</v>
      </c>
      <c r="E13" s="79" t="s">
        <v>1214</v>
      </c>
      <c r="F13" s="158">
        <v>126.115878449221</v>
      </c>
      <c r="G13" s="158">
        <v>2.0615930636713302</v>
      </c>
      <c r="H13" s="158">
        <v>6.3813873404032799</v>
      </c>
      <c r="I13" s="158">
        <v>1.5585314838011799</v>
      </c>
    </row>
    <row r="14" spans="1:9">
      <c r="A14" s="79">
        <v>2021</v>
      </c>
      <c r="B14" s="79">
        <v>2</v>
      </c>
      <c r="C14" s="79" t="s">
        <v>51</v>
      </c>
      <c r="D14" s="79" t="s">
        <v>1190</v>
      </c>
      <c r="E14" s="79" t="s">
        <v>1215</v>
      </c>
      <c r="F14" s="158">
        <v>129.60403290628699</v>
      </c>
      <c r="G14" s="158">
        <v>2.14472330924391</v>
      </c>
      <c r="H14" s="158">
        <v>6.7070664259382804</v>
      </c>
      <c r="I14" s="158">
        <v>1.6361709710876799</v>
      </c>
    </row>
    <row r="15" spans="1:9">
      <c r="A15" s="79">
        <v>2021</v>
      </c>
      <c r="B15" s="79">
        <v>2</v>
      </c>
      <c r="C15" s="79" t="s">
        <v>3</v>
      </c>
      <c r="D15" s="79" t="s">
        <v>264</v>
      </c>
      <c r="E15" s="79" t="s">
        <v>1217</v>
      </c>
      <c r="F15" s="158">
        <v>132.54256979308701</v>
      </c>
      <c r="G15" s="158">
        <v>1.82742493089543</v>
      </c>
      <c r="H15" s="158">
        <v>6.7571107993752904</v>
      </c>
      <c r="I15" s="158">
        <v>1.6480854214977501</v>
      </c>
    </row>
    <row r="16" spans="1:9">
      <c r="A16" s="79">
        <v>2021</v>
      </c>
      <c r="B16" s="79">
        <v>2</v>
      </c>
      <c r="C16" s="79" t="s">
        <v>28</v>
      </c>
      <c r="D16" s="79" t="s">
        <v>1218</v>
      </c>
      <c r="E16" s="79" t="s">
        <v>1219</v>
      </c>
      <c r="F16" s="158">
        <v>131.53107397479801</v>
      </c>
      <c r="G16" s="158">
        <v>1.8079189981066599</v>
      </c>
      <c r="H16" s="158">
        <v>6.7906806324183702</v>
      </c>
      <c r="I16" s="158">
        <v>1.65607530369163</v>
      </c>
    </row>
    <row r="17" spans="1:9">
      <c r="A17" s="79">
        <v>2021</v>
      </c>
      <c r="B17" s="79">
        <v>2</v>
      </c>
      <c r="C17" s="79" t="s">
        <v>28</v>
      </c>
      <c r="D17" s="79" t="s">
        <v>1184</v>
      </c>
      <c r="E17" s="79" t="s">
        <v>1221</v>
      </c>
      <c r="F17" s="158">
        <v>130.26611967914599</v>
      </c>
      <c r="G17" s="158">
        <v>1.68757415909389</v>
      </c>
      <c r="H17" s="158">
        <v>6.8605223925100898</v>
      </c>
      <c r="I17" s="158">
        <v>1.6726921531051</v>
      </c>
    </row>
    <row r="18" spans="1:9">
      <c r="A18" s="79">
        <v>2021</v>
      </c>
      <c r="B18" s="79">
        <v>2</v>
      </c>
      <c r="C18" s="79" t="s">
        <v>16</v>
      </c>
      <c r="D18" s="79" t="s">
        <v>1223</v>
      </c>
      <c r="E18" s="79" t="s">
        <v>1224</v>
      </c>
      <c r="F18" s="158">
        <v>128.20539116678</v>
      </c>
      <c r="G18" s="158">
        <v>2.0210868811069602</v>
      </c>
      <c r="H18" s="158">
        <v>6.9589640296408897</v>
      </c>
      <c r="I18" s="158">
        <v>1.69609969943352</v>
      </c>
    </row>
    <row r="19" spans="1:9">
      <c r="A19" s="79">
        <v>2021</v>
      </c>
      <c r="B19" s="79">
        <v>2</v>
      </c>
      <c r="C19" s="79" t="s">
        <v>51</v>
      </c>
      <c r="D19" s="79" t="s">
        <v>1225</v>
      </c>
      <c r="E19" s="79" t="s">
        <v>1226</v>
      </c>
      <c r="F19" s="158">
        <v>128.01228842515499</v>
      </c>
      <c r="G19" s="158">
        <v>2.2858297508602199</v>
      </c>
      <c r="H19" s="158">
        <v>7.0551111147999901</v>
      </c>
      <c r="I19" s="158">
        <v>1.7189460530517799</v>
      </c>
    </row>
    <row r="20" spans="1:9">
      <c r="A20" s="79">
        <v>2021</v>
      </c>
      <c r="B20" s="79">
        <v>2</v>
      </c>
      <c r="C20" s="79" t="s">
        <v>3</v>
      </c>
      <c r="D20" s="79" t="s">
        <v>3</v>
      </c>
      <c r="E20" s="79" t="s">
        <v>1227</v>
      </c>
      <c r="F20" s="158">
        <v>132.958320735233</v>
      </c>
      <c r="G20" s="158">
        <v>1.7034766874344001</v>
      </c>
      <c r="H20" s="158">
        <v>7.0628932480461204</v>
      </c>
      <c r="I20" s="158">
        <v>1.7207945608108499</v>
      </c>
    </row>
    <row r="21" spans="1:9">
      <c r="A21" s="79">
        <v>2021</v>
      </c>
      <c r="B21" s="79">
        <v>2</v>
      </c>
      <c r="C21" s="79" t="s">
        <v>14</v>
      </c>
      <c r="D21" s="79" t="s">
        <v>1222</v>
      </c>
      <c r="E21" s="79" t="s">
        <v>1229</v>
      </c>
      <c r="F21" s="158">
        <v>133.587461384569</v>
      </c>
      <c r="G21" s="158">
        <v>1.90119674655524</v>
      </c>
      <c r="H21" s="158">
        <v>7.1098670089491796</v>
      </c>
      <c r="I21" s="158">
        <v>1.7319502053474201</v>
      </c>
    </row>
    <row r="22" spans="1:9">
      <c r="A22" s="79">
        <v>2021</v>
      </c>
      <c r="B22" s="79">
        <v>2</v>
      </c>
      <c r="C22" s="79" t="s">
        <v>51</v>
      </c>
      <c r="D22" s="79" t="s">
        <v>1230</v>
      </c>
      <c r="E22" s="79" t="s">
        <v>1231</v>
      </c>
      <c r="F22" s="158">
        <v>127.78529147309899</v>
      </c>
      <c r="G22" s="158">
        <v>2.31449779091946</v>
      </c>
      <c r="H22" s="158">
        <v>7.2430684835037598</v>
      </c>
      <c r="I22" s="158">
        <v>1.7635638449570401</v>
      </c>
    </row>
    <row r="23" spans="1:9">
      <c r="A23" s="79">
        <v>2021</v>
      </c>
      <c r="B23" s="79">
        <v>2</v>
      </c>
      <c r="C23" s="79" t="s">
        <v>14</v>
      </c>
      <c r="D23" s="79" t="s">
        <v>1233</v>
      </c>
      <c r="E23" s="79" t="s">
        <v>1234</v>
      </c>
      <c r="F23" s="158">
        <v>137.05434408442301</v>
      </c>
      <c r="G23" s="158">
        <v>1.7447128925945501</v>
      </c>
      <c r="H23" s="158">
        <v>7.3047687886697501</v>
      </c>
      <c r="I23" s="158">
        <v>1.7781976316236601</v>
      </c>
    </row>
    <row r="24" spans="1:9">
      <c r="A24" s="79">
        <v>2021</v>
      </c>
      <c r="B24" s="79">
        <v>2</v>
      </c>
      <c r="C24" s="79" t="s">
        <v>23</v>
      </c>
      <c r="D24" s="79" t="s">
        <v>1235</v>
      </c>
      <c r="E24" s="79" t="s">
        <v>1236</v>
      </c>
      <c r="F24" s="158">
        <v>130.536159953946</v>
      </c>
      <c r="G24" s="158">
        <v>2.52454902630714</v>
      </c>
      <c r="H24" s="158">
        <v>7.31319964911836</v>
      </c>
      <c r="I24" s="158">
        <v>1.78019673313103</v>
      </c>
    </row>
    <row r="25" spans="1:9">
      <c r="A25" s="79">
        <v>2021</v>
      </c>
      <c r="B25" s="79">
        <v>2</v>
      </c>
      <c r="C25" s="79" t="s">
        <v>23</v>
      </c>
      <c r="D25" s="79" t="s">
        <v>23</v>
      </c>
      <c r="E25" s="79" t="s">
        <v>1237</v>
      </c>
      <c r="F25" s="158">
        <v>133.20742440908199</v>
      </c>
      <c r="G25" s="158">
        <v>2.2231096297701001</v>
      </c>
      <c r="H25" s="158">
        <v>7.35483362261271</v>
      </c>
      <c r="I25" s="158">
        <v>1.7900671350495001</v>
      </c>
    </row>
    <row r="26" spans="1:9">
      <c r="A26" s="79">
        <v>2021</v>
      </c>
      <c r="B26" s="79">
        <v>2</v>
      </c>
      <c r="C26" s="79" t="s">
        <v>30</v>
      </c>
      <c r="D26" s="79" t="s">
        <v>1205</v>
      </c>
      <c r="E26" s="79" t="s">
        <v>1239</v>
      </c>
      <c r="F26" s="158">
        <v>127.95816402941</v>
      </c>
      <c r="G26" s="158">
        <v>1.9488600178059901</v>
      </c>
      <c r="H26" s="158">
        <v>7.6432902541314904</v>
      </c>
      <c r="I26" s="158">
        <v>1.85837444799102</v>
      </c>
    </row>
    <row r="27" spans="1:9">
      <c r="A27" s="79">
        <v>2021</v>
      </c>
      <c r="B27" s="79">
        <v>2</v>
      </c>
      <c r="C27" s="79" t="s">
        <v>12</v>
      </c>
      <c r="D27" s="79" t="s">
        <v>12</v>
      </c>
      <c r="E27" s="79" t="s">
        <v>1241</v>
      </c>
      <c r="F27" s="158">
        <v>130.517946723774</v>
      </c>
      <c r="G27" s="158">
        <v>2.0708134082234202</v>
      </c>
      <c r="H27" s="158">
        <v>7.6634221554755504</v>
      </c>
      <c r="I27" s="158">
        <v>1.8631366095227799</v>
      </c>
    </row>
    <row r="28" spans="1:9">
      <c r="A28" s="79">
        <v>2021</v>
      </c>
      <c r="B28" s="79">
        <v>2</v>
      </c>
      <c r="C28" s="79" t="s">
        <v>12</v>
      </c>
      <c r="D28" s="79" t="s">
        <v>1242</v>
      </c>
      <c r="E28" s="79" t="s">
        <v>1243</v>
      </c>
      <c r="F28" s="158">
        <v>127.359324728587</v>
      </c>
      <c r="G28" s="158">
        <v>2.1745544539879802</v>
      </c>
      <c r="H28" s="158">
        <v>7.7338783442519903</v>
      </c>
      <c r="I28" s="158">
        <v>1.87979762510069</v>
      </c>
    </row>
    <row r="29" spans="1:9">
      <c r="A29" s="79">
        <v>2021</v>
      </c>
      <c r="B29" s="79">
        <v>2</v>
      </c>
      <c r="C29" s="79" t="s">
        <v>30</v>
      </c>
      <c r="D29" s="79" t="s">
        <v>30</v>
      </c>
      <c r="E29" s="79" t="s">
        <v>1244</v>
      </c>
      <c r="F29" s="158">
        <v>127.943716293227</v>
      </c>
      <c r="G29" s="158">
        <v>1.9862253489088699</v>
      </c>
      <c r="H29" s="158">
        <v>7.8752510472669197</v>
      </c>
      <c r="I29" s="158">
        <v>1.9132038767631001</v>
      </c>
    </row>
    <row r="30" spans="1:9">
      <c r="A30" s="79">
        <v>2021</v>
      </c>
      <c r="B30" s="79">
        <v>2</v>
      </c>
      <c r="C30" s="79" t="s">
        <v>18</v>
      </c>
      <c r="D30" s="79" t="s">
        <v>1245</v>
      </c>
      <c r="E30" s="79" t="s">
        <v>1246</v>
      </c>
      <c r="F30" s="158">
        <v>129.90302213580699</v>
      </c>
      <c r="G30" s="158">
        <v>3.2025882970202302</v>
      </c>
      <c r="H30" s="158">
        <v>8.3593158737497202</v>
      </c>
      <c r="I30" s="158">
        <v>2.0273398818605202</v>
      </c>
    </row>
    <row r="31" spans="1:9">
      <c r="A31" s="79">
        <v>2021</v>
      </c>
      <c r="B31" s="79">
        <v>2</v>
      </c>
      <c r="C31" s="79" t="s">
        <v>11</v>
      </c>
      <c r="D31" s="79" t="s">
        <v>1248</v>
      </c>
      <c r="E31" s="79" t="s">
        <v>1249</v>
      </c>
      <c r="F31" s="158">
        <v>133.519814040212</v>
      </c>
      <c r="G31" s="158">
        <v>2.2499883616668499</v>
      </c>
      <c r="H31" s="158">
        <v>8.3993421415188507</v>
      </c>
      <c r="I31" s="158">
        <v>2.0367604102977701</v>
      </c>
    </row>
    <row r="32" spans="1:9">
      <c r="A32" s="79">
        <v>2021</v>
      </c>
      <c r="B32" s="79">
        <v>2</v>
      </c>
      <c r="C32" s="79" t="s">
        <v>7</v>
      </c>
      <c r="D32" s="79" t="s">
        <v>1251</v>
      </c>
      <c r="E32" s="79" t="s">
        <v>1252</v>
      </c>
      <c r="F32" s="158">
        <v>134.12967564841301</v>
      </c>
      <c r="G32" s="158">
        <v>2.2761230554234202</v>
      </c>
      <c r="H32" s="158">
        <v>8.4104660711202204</v>
      </c>
      <c r="I32" s="158">
        <v>2.0393780600921101</v>
      </c>
    </row>
    <row r="33" spans="1:9">
      <c r="A33" s="79">
        <v>2021</v>
      </c>
      <c r="B33" s="79">
        <v>2</v>
      </c>
      <c r="C33" s="79" t="s">
        <v>15</v>
      </c>
      <c r="D33" s="79" t="s">
        <v>1253</v>
      </c>
      <c r="E33" s="79" t="s">
        <v>1254</v>
      </c>
      <c r="F33" s="158">
        <v>130.61344414275101</v>
      </c>
      <c r="G33" s="158">
        <v>2.9492236150970399</v>
      </c>
      <c r="H33" s="158">
        <v>8.4165594805623005</v>
      </c>
      <c r="I33" s="158">
        <v>2.04081185755502</v>
      </c>
    </row>
    <row r="34" spans="1:9">
      <c r="A34" s="79">
        <v>2021</v>
      </c>
      <c r="B34" s="79">
        <v>2</v>
      </c>
      <c r="C34" s="79" t="s">
        <v>15</v>
      </c>
      <c r="D34" s="79" t="s">
        <v>1200</v>
      </c>
      <c r="E34" s="79" t="s">
        <v>1255</v>
      </c>
      <c r="F34" s="158">
        <v>132.23479453662199</v>
      </c>
      <c r="G34" s="158">
        <v>2.8070768992052102</v>
      </c>
      <c r="H34" s="158">
        <v>8.4424652833645606</v>
      </c>
      <c r="I34" s="158">
        <v>2.0469068958243599</v>
      </c>
    </row>
    <row r="35" spans="1:9">
      <c r="A35" s="79">
        <v>2021</v>
      </c>
      <c r="B35" s="79">
        <v>2</v>
      </c>
      <c r="C35" s="79" t="s">
        <v>20</v>
      </c>
      <c r="D35" s="79" t="s">
        <v>1208</v>
      </c>
      <c r="E35" s="79" t="s">
        <v>1257</v>
      </c>
      <c r="F35" s="158">
        <v>135.87857721021601</v>
      </c>
      <c r="G35" s="158">
        <v>2.19961587268795</v>
      </c>
      <c r="H35" s="158">
        <v>8.4856502377581808</v>
      </c>
      <c r="I35" s="158">
        <v>2.05706489309601</v>
      </c>
    </row>
    <row r="36" spans="1:9">
      <c r="A36" s="79">
        <v>2021</v>
      </c>
      <c r="B36" s="79">
        <v>2</v>
      </c>
      <c r="C36" s="79" t="s">
        <v>7</v>
      </c>
      <c r="D36" s="79" t="s">
        <v>1258</v>
      </c>
      <c r="E36" s="79" t="s">
        <v>1259</v>
      </c>
      <c r="F36" s="158">
        <v>131.741556545968</v>
      </c>
      <c r="G36" s="158">
        <v>2.3167556698360201</v>
      </c>
      <c r="H36" s="158">
        <v>8.5094061435075297</v>
      </c>
      <c r="I36" s="158">
        <v>2.0626514820750499</v>
      </c>
    </row>
    <row r="37" spans="1:9">
      <c r="A37" s="79">
        <v>2021</v>
      </c>
      <c r="B37" s="79">
        <v>2</v>
      </c>
      <c r="C37" s="79" t="s">
        <v>32</v>
      </c>
      <c r="D37" s="79" t="s">
        <v>1261</v>
      </c>
      <c r="E37" s="79" t="s">
        <v>1262</v>
      </c>
      <c r="F37" s="158">
        <v>136.33925611692399</v>
      </c>
      <c r="G37" s="158">
        <v>2.2083981289373602</v>
      </c>
      <c r="H37" s="158">
        <v>8.5232095147465898</v>
      </c>
      <c r="I37" s="158">
        <v>2.0658971487831099</v>
      </c>
    </row>
    <row r="38" spans="1:9">
      <c r="A38" s="79">
        <v>2021</v>
      </c>
      <c r="B38" s="79">
        <v>2</v>
      </c>
      <c r="C38" s="79" t="s">
        <v>29</v>
      </c>
      <c r="D38" s="79" t="s">
        <v>1264</v>
      </c>
      <c r="E38" s="79" t="s">
        <v>1265</v>
      </c>
      <c r="F38" s="158">
        <v>130.67300470306199</v>
      </c>
      <c r="G38" s="158">
        <v>1.99755458162136</v>
      </c>
      <c r="H38" s="158">
        <v>8.5233637850298898</v>
      </c>
      <c r="I38" s="158">
        <v>2.0659334214996501</v>
      </c>
    </row>
    <row r="39" spans="1:9">
      <c r="A39" s="79">
        <v>2021</v>
      </c>
      <c r="B39" s="79">
        <v>2</v>
      </c>
      <c r="C39" s="79" t="s">
        <v>29</v>
      </c>
      <c r="D39" s="79" t="s">
        <v>1266</v>
      </c>
      <c r="E39" s="79" t="s">
        <v>1267</v>
      </c>
      <c r="F39" s="158">
        <v>129.40573213837601</v>
      </c>
      <c r="G39" s="158">
        <v>2.0398504505391801</v>
      </c>
      <c r="H39" s="158">
        <v>8.5335605398362908</v>
      </c>
      <c r="I39" s="158">
        <v>2.0683308421857198</v>
      </c>
    </row>
    <row r="40" spans="1:9">
      <c r="A40" s="79">
        <v>2021</v>
      </c>
      <c r="B40" s="79">
        <v>2</v>
      </c>
      <c r="C40" s="79" t="s">
        <v>27</v>
      </c>
      <c r="D40" s="79" t="s">
        <v>1216</v>
      </c>
      <c r="E40" s="79" t="s">
        <v>1269</v>
      </c>
      <c r="F40" s="158">
        <v>130.27432619064001</v>
      </c>
      <c r="G40" s="158">
        <v>2.06905563550615</v>
      </c>
      <c r="H40" s="158">
        <v>8.55055692657767</v>
      </c>
      <c r="I40" s="158">
        <v>2.0723265900212802</v>
      </c>
    </row>
    <row r="41" spans="1:9">
      <c r="A41" s="79">
        <v>2021</v>
      </c>
      <c r="B41" s="79">
        <v>2</v>
      </c>
      <c r="C41" s="79" t="s">
        <v>27</v>
      </c>
      <c r="D41" s="79" t="s">
        <v>1247</v>
      </c>
      <c r="E41" s="79" t="s">
        <v>1271</v>
      </c>
      <c r="F41" s="158">
        <v>133.981040523226</v>
      </c>
      <c r="G41" s="158">
        <v>1.88013340750615</v>
      </c>
      <c r="H41" s="158">
        <v>8.6324967244358</v>
      </c>
      <c r="I41" s="158">
        <v>2.0915835601100601</v>
      </c>
    </row>
    <row r="42" spans="1:9">
      <c r="A42" s="79">
        <v>2021</v>
      </c>
      <c r="B42" s="79">
        <v>2</v>
      </c>
      <c r="C42" s="79" t="s">
        <v>567</v>
      </c>
      <c r="D42" s="79" t="s">
        <v>1272</v>
      </c>
      <c r="E42" s="79" t="s">
        <v>1273</v>
      </c>
      <c r="F42" s="158">
        <v>133.90599152398099</v>
      </c>
      <c r="G42" s="158">
        <v>2.2291291494538101</v>
      </c>
      <c r="H42" s="158">
        <v>8.7314652038856995</v>
      </c>
      <c r="I42" s="158">
        <v>2.11482798293701</v>
      </c>
    </row>
    <row r="43" spans="1:9">
      <c r="A43" s="79">
        <v>2021</v>
      </c>
      <c r="B43" s="79">
        <v>2</v>
      </c>
      <c r="C43" s="79" t="s">
        <v>11</v>
      </c>
      <c r="D43" s="79" t="s">
        <v>1270</v>
      </c>
      <c r="E43" s="79" t="s">
        <v>1275</v>
      </c>
      <c r="F43" s="158">
        <v>135.55377357274901</v>
      </c>
      <c r="G43" s="158">
        <v>2.2884912145271898</v>
      </c>
      <c r="H43" s="158">
        <v>8.7925483714850401</v>
      </c>
      <c r="I43" s="158">
        <v>2.1291664808427799</v>
      </c>
    </row>
    <row r="44" spans="1:9">
      <c r="A44" s="79">
        <v>2021</v>
      </c>
      <c r="B44" s="79">
        <v>2</v>
      </c>
      <c r="C44" s="79" t="s">
        <v>20</v>
      </c>
      <c r="D44" s="79" t="s">
        <v>1240</v>
      </c>
      <c r="E44" s="79" t="s">
        <v>1276</v>
      </c>
      <c r="F44" s="158">
        <v>136.369363326703</v>
      </c>
      <c r="G44" s="158">
        <v>2.3053681360801099</v>
      </c>
      <c r="H44" s="158">
        <v>8.8063494530138406</v>
      </c>
      <c r="I44" s="158">
        <v>2.1324052732226</v>
      </c>
    </row>
    <row r="45" spans="1:9">
      <c r="A45" s="79">
        <v>2021</v>
      </c>
      <c r="B45" s="79">
        <v>2</v>
      </c>
      <c r="C45" s="79" t="s">
        <v>8</v>
      </c>
      <c r="D45" s="79" t="s">
        <v>1256</v>
      </c>
      <c r="E45" s="79" t="s">
        <v>1278</v>
      </c>
      <c r="F45" s="158">
        <v>133.88426317781401</v>
      </c>
      <c r="G45" s="158">
        <v>2.3244673875197699</v>
      </c>
      <c r="H45" s="158">
        <v>8.8120890278335295</v>
      </c>
      <c r="I45" s="158">
        <v>2.13375212703468</v>
      </c>
    </row>
    <row r="46" spans="1:9">
      <c r="A46" s="79">
        <v>2021</v>
      </c>
      <c r="B46" s="79">
        <v>2</v>
      </c>
      <c r="C46" s="79" t="s">
        <v>567</v>
      </c>
      <c r="D46" s="79" t="s">
        <v>1279</v>
      </c>
      <c r="E46" s="79" t="s">
        <v>1280</v>
      </c>
      <c r="F46" s="158">
        <v>135.39232662621501</v>
      </c>
      <c r="G46" s="158">
        <v>2.2096043845739599</v>
      </c>
      <c r="H46" s="158">
        <v>8.8731430391820805</v>
      </c>
      <c r="I46" s="158">
        <v>2.1480758195859799</v>
      </c>
    </row>
    <row r="47" spans="1:9">
      <c r="A47" s="79">
        <v>2021</v>
      </c>
      <c r="B47" s="79">
        <v>2</v>
      </c>
      <c r="C47" s="79" t="s">
        <v>32</v>
      </c>
      <c r="D47" s="79" t="s">
        <v>1260</v>
      </c>
      <c r="E47" s="79" t="s">
        <v>1282</v>
      </c>
      <c r="F47" s="158">
        <v>132.32441219706101</v>
      </c>
      <c r="G47" s="158">
        <v>2.52904235481755</v>
      </c>
      <c r="H47" s="158">
        <v>8.9178199064178205</v>
      </c>
      <c r="I47" s="158">
        <v>2.1585535044153601</v>
      </c>
    </row>
    <row r="48" spans="1:9">
      <c r="A48" s="79">
        <v>2021</v>
      </c>
      <c r="B48" s="79">
        <v>2</v>
      </c>
      <c r="C48" s="79" t="s">
        <v>18</v>
      </c>
      <c r="D48" s="79" t="s">
        <v>1238</v>
      </c>
      <c r="E48" s="79" t="s">
        <v>1283</v>
      </c>
      <c r="F48" s="158">
        <v>131.69921613578501</v>
      </c>
      <c r="G48" s="158">
        <v>3.2772931717924401</v>
      </c>
      <c r="H48" s="158">
        <v>8.9332839658091192</v>
      </c>
      <c r="I48" s="158">
        <v>2.1621794074948602</v>
      </c>
    </row>
    <row r="49" spans="1:9">
      <c r="A49" s="79">
        <v>2021</v>
      </c>
      <c r="B49" s="79">
        <v>2</v>
      </c>
      <c r="C49" s="79" t="s">
        <v>0</v>
      </c>
      <c r="D49" s="79" t="s">
        <v>1284</v>
      </c>
      <c r="E49" s="79" t="s">
        <v>1285</v>
      </c>
      <c r="F49" s="158">
        <v>143.09425793239799</v>
      </c>
      <c r="G49" s="158">
        <v>2.3902797139016201</v>
      </c>
      <c r="H49" s="158">
        <v>9.1043140853559503</v>
      </c>
      <c r="I49" s="158">
        <v>2.2022556154357402</v>
      </c>
    </row>
    <row r="50" spans="1:9">
      <c r="A50" s="79">
        <v>2021</v>
      </c>
      <c r="B50" s="79">
        <v>2</v>
      </c>
      <c r="C50" s="79" t="s">
        <v>992</v>
      </c>
      <c r="D50" s="79" t="s">
        <v>1286</v>
      </c>
      <c r="E50" s="79" t="s">
        <v>1287</v>
      </c>
      <c r="F50" s="158">
        <v>133.498797510477</v>
      </c>
      <c r="G50" s="158">
        <v>3.1948690514314499</v>
      </c>
      <c r="H50" s="158">
        <v>9.1154876062902392</v>
      </c>
      <c r="I50" s="158">
        <v>2.2048721828894502</v>
      </c>
    </row>
    <row r="51" spans="1:9">
      <c r="A51" s="79">
        <v>2021</v>
      </c>
      <c r="B51" s="79">
        <v>2</v>
      </c>
      <c r="C51" s="79" t="s">
        <v>22</v>
      </c>
      <c r="D51" s="79" t="s">
        <v>22</v>
      </c>
      <c r="E51" s="79" t="s">
        <v>1288</v>
      </c>
      <c r="F51" s="158">
        <v>136.958151117928</v>
      </c>
      <c r="G51" s="158">
        <v>2.4078606630898198</v>
      </c>
      <c r="H51" s="158">
        <v>9.1252896763786904</v>
      </c>
      <c r="I51" s="158">
        <v>2.20716742437155</v>
      </c>
    </row>
    <row r="52" spans="1:9">
      <c r="A52" s="79">
        <v>2021</v>
      </c>
      <c r="B52" s="79">
        <v>2</v>
      </c>
      <c r="C52" s="79" t="s">
        <v>0</v>
      </c>
      <c r="D52" s="79" t="s">
        <v>154</v>
      </c>
      <c r="E52" s="79" t="s">
        <v>1289</v>
      </c>
      <c r="F52" s="158">
        <v>146.796093755935</v>
      </c>
      <c r="G52" s="158">
        <v>2.3240227556691901</v>
      </c>
      <c r="H52" s="158">
        <v>9.1731026175512902</v>
      </c>
      <c r="I52" s="158">
        <v>2.21836103167445</v>
      </c>
    </row>
    <row r="53" spans="1:9">
      <c r="A53" s="79">
        <v>2021</v>
      </c>
      <c r="B53" s="79">
        <v>2</v>
      </c>
      <c r="C53" s="79" t="s">
        <v>25</v>
      </c>
      <c r="D53" s="79" t="s">
        <v>1291</v>
      </c>
      <c r="E53" s="79" t="s">
        <v>1292</v>
      </c>
      <c r="F53" s="158">
        <v>133.69365122486701</v>
      </c>
      <c r="G53" s="158">
        <v>2.3296385722197499</v>
      </c>
      <c r="H53" s="158">
        <v>9.2245628414146399</v>
      </c>
      <c r="I53" s="158">
        <v>2.2304044060832902</v>
      </c>
    </row>
    <row r="54" spans="1:9">
      <c r="A54" s="79">
        <v>2021</v>
      </c>
      <c r="B54" s="79">
        <v>2</v>
      </c>
      <c r="C54" s="79" t="s">
        <v>0</v>
      </c>
      <c r="D54" s="79" t="s">
        <v>155</v>
      </c>
      <c r="E54" s="79" t="s">
        <v>1293</v>
      </c>
      <c r="F54" s="158">
        <v>143.63442800972601</v>
      </c>
      <c r="G54" s="158">
        <v>2.40601187492102</v>
      </c>
      <c r="H54" s="158">
        <v>9.2523130554458</v>
      </c>
      <c r="I54" s="158">
        <v>2.2368970971111199</v>
      </c>
    </row>
    <row r="55" spans="1:9">
      <c r="A55" s="79">
        <v>2021</v>
      </c>
      <c r="B55" s="79">
        <v>2</v>
      </c>
      <c r="C55" s="79" t="s">
        <v>25</v>
      </c>
      <c r="D55" s="79" t="s">
        <v>25</v>
      </c>
      <c r="E55" s="79" t="s">
        <v>1294</v>
      </c>
      <c r="F55" s="158">
        <v>139.24019691724999</v>
      </c>
      <c r="G55" s="158">
        <v>2.1486306939442898</v>
      </c>
      <c r="H55" s="158">
        <v>9.2685495916255292</v>
      </c>
      <c r="I55" s="158">
        <v>2.2406953704127601</v>
      </c>
    </row>
    <row r="56" spans="1:9">
      <c r="A56" s="79">
        <v>2021</v>
      </c>
      <c r="B56" s="79">
        <v>2</v>
      </c>
      <c r="C56" s="79" t="s">
        <v>21</v>
      </c>
      <c r="D56" s="79" t="s">
        <v>1290</v>
      </c>
      <c r="E56" s="79" t="s">
        <v>1295</v>
      </c>
      <c r="F56" s="158">
        <v>133.93054800485001</v>
      </c>
      <c r="G56" s="158">
        <v>2.3606226336942799</v>
      </c>
      <c r="H56" s="158">
        <v>9.4268536787825994</v>
      </c>
      <c r="I56" s="158">
        <v>2.2777058695272898</v>
      </c>
    </row>
    <row r="57" spans="1:9">
      <c r="A57" s="79">
        <v>2021</v>
      </c>
      <c r="B57" s="79">
        <v>2</v>
      </c>
      <c r="C57" s="79" t="s">
        <v>992</v>
      </c>
      <c r="D57" s="79" t="s">
        <v>1281</v>
      </c>
      <c r="E57" s="79" t="s">
        <v>102</v>
      </c>
      <c r="F57" s="158">
        <v>137.42266218538401</v>
      </c>
      <c r="G57" s="158">
        <v>3.1236034184365802</v>
      </c>
      <c r="H57" s="158">
        <v>9.4992994276856102</v>
      </c>
      <c r="I57" s="158">
        <v>2.2946298372236802</v>
      </c>
    </row>
    <row r="58" spans="1:9">
      <c r="A58" s="79">
        <v>2021</v>
      </c>
      <c r="B58" s="79">
        <v>2</v>
      </c>
      <c r="C58" s="79" t="s">
        <v>22</v>
      </c>
      <c r="D58" s="79" t="s">
        <v>1250</v>
      </c>
      <c r="E58" s="79" t="s">
        <v>1297</v>
      </c>
      <c r="F58" s="158">
        <v>135.12572691712799</v>
      </c>
      <c r="G58" s="158">
        <v>2.732180399177</v>
      </c>
      <c r="H58" s="158">
        <v>9.6277988932078795</v>
      </c>
      <c r="I58" s="158">
        <v>2.32462780218248</v>
      </c>
    </row>
    <row r="59" spans="1:9">
      <c r="A59" s="79">
        <v>2021</v>
      </c>
      <c r="B59" s="79">
        <v>2</v>
      </c>
      <c r="C59" s="79" t="s">
        <v>4</v>
      </c>
      <c r="D59" s="79" t="s">
        <v>1277</v>
      </c>
      <c r="E59" s="79" t="s">
        <v>1298</v>
      </c>
      <c r="F59" s="158">
        <v>136.79944521121899</v>
      </c>
      <c r="G59" s="158">
        <v>2.5850845326299998</v>
      </c>
      <c r="H59" s="158">
        <v>9.6821542086745307</v>
      </c>
      <c r="I59" s="158">
        <v>2.33730901454414</v>
      </c>
    </row>
    <row r="60" spans="1:9">
      <c r="A60" s="79">
        <v>2021</v>
      </c>
      <c r="B60" s="79">
        <v>2</v>
      </c>
      <c r="C60" s="79" t="s">
        <v>21</v>
      </c>
      <c r="D60" s="79" t="s">
        <v>1299</v>
      </c>
      <c r="E60" s="79" t="s">
        <v>1300</v>
      </c>
      <c r="F60" s="158">
        <v>137.292326175341</v>
      </c>
      <c r="G60" s="158">
        <v>2.1547813659680499</v>
      </c>
      <c r="H60" s="158">
        <v>9.8678037734938808</v>
      </c>
      <c r="I60" s="158">
        <v>2.3805859490426</v>
      </c>
    </row>
    <row r="61" spans="1:9">
      <c r="A61" s="79">
        <v>2021</v>
      </c>
      <c r="B61" s="79">
        <v>2</v>
      </c>
      <c r="C61" s="79" t="s">
        <v>991</v>
      </c>
      <c r="D61" s="79" t="s">
        <v>1228</v>
      </c>
      <c r="E61" s="79" t="s">
        <v>1302</v>
      </c>
      <c r="F61" s="158">
        <v>130.53707207188299</v>
      </c>
      <c r="G61" s="158">
        <v>2.9193810499483099</v>
      </c>
      <c r="H61" s="158">
        <v>9.9351569694376707</v>
      </c>
      <c r="I61" s="158">
        <v>2.3962731539305602</v>
      </c>
    </row>
    <row r="62" spans="1:9">
      <c r="A62" s="79">
        <v>2021</v>
      </c>
      <c r="B62" s="79">
        <v>2</v>
      </c>
      <c r="C62" s="79" t="s">
        <v>26</v>
      </c>
      <c r="D62" s="79" t="s">
        <v>1232</v>
      </c>
      <c r="E62" s="79" t="s">
        <v>1304</v>
      </c>
      <c r="F62" s="158">
        <v>141.05084776995801</v>
      </c>
      <c r="G62" s="158">
        <v>2.4506284702559902</v>
      </c>
      <c r="H62" s="158">
        <v>10.1792881825354</v>
      </c>
      <c r="I62" s="158">
        <v>2.4530733092366099</v>
      </c>
    </row>
    <row r="63" spans="1:9">
      <c r="A63" s="79">
        <v>2021</v>
      </c>
      <c r="B63" s="79">
        <v>2</v>
      </c>
      <c r="C63" s="79" t="s">
        <v>991</v>
      </c>
      <c r="D63" s="79" t="s">
        <v>31</v>
      </c>
      <c r="E63" s="79" t="s">
        <v>1305</v>
      </c>
      <c r="F63" s="158">
        <v>131.45663516817601</v>
      </c>
      <c r="G63" s="158">
        <v>3.0011673647297101</v>
      </c>
      <c r="H63" s="158">
        <v>10.1865188998815</v>
      </c>
      <c r="I63" s="158">
        <v>2.45475418546093</v>
      </c>
    </row>
    <row r="64" spans="1:9">
      <c r="A64" s="79">
        <v>2021</v>
      </c>
      <c r="B64" s="79">
        <v>2</v>
      </c>
      <c r="C64" s="79" t="s">
        <v>8</v>
      </c>
      <c r="D64" s="79" t="s">
        <v>8</v>
      </c>
      <c r="E64" s="79" t="s">
        <v>1306</v>
      </c>
      <c r="F64" s="158">
        <v>135.95784954473899</v>
      </c>
      <c r="G64" s="158">
        <v>2.91857846242074</v>
      </c>
      <c r="H64" s="158">
        <v>10.3631295219027</v>
      </c>
      <c r="I64" s="158">
        <v>2.4957840052155502</v>
      </c>
    </row>
    <row r="65" spans="1:9">
      <c r="A65" s="79">
        <v>2021</v>
      </c>
      <c r="B65" s="79">
        <v>2</v>
      </c>
      <c r="C65" s="79" t="s">
        <v>6</v>
      </c>
      <c r="D65" s="79" t="s">
        <v>6</v>
      </c>
      <c r="E65" s="79" t="s">
        <v>1307</v>
      </c>
      <c r="F65" s="158">
        <v>136.67885500120201</v>
      </c>
      <c r="G65" s="158">
        <v>2.84917246500045</v>
      </c>
      <c r="H65" s="158">
        <v>10.396194239366499</v>
      </c>
      <c r="I65" s="158">
        <v>2.5034600594103602</v>
      </c>
    </row>
    <row r="66" spans="1:9">
      <c r="A66" s="79">
        <v>2021</v>
      </c>
      <c r="B66" s="79">
        <v>2</v>
      </c>
      <c r="C66" s="79" t="s">
        <v>4</v>
      </c>
      <c r="D66" s="79" t="s">
        <v>1303</v>
      </c>
      <c r="E66" s="79" t="s">
        <v>1308</v>
      </c>
      <c r="F66" s="158">
        <v>141.991922180019</v>
      </c>
      <c r="G66" s="158">
        <v>2.7902911700511002</v>
      </c>
      <c r="H66" s="158">
        <v>10.5661269566234</v>
      </c>
      <c r="I66" s="158">
        <v>2.5428831706904198</v>
      </c>
    </row>
    <row r="67" spans="1:9">
      <c r="A67" s="79">
        <v>2021</v>
      </c>
      <c r="B67" s="79">
        <v>2</v>
      </c>
      <c r="C67" s="79" t="s">
        <v>6</v>
      </c>
      <c r="D67" s="79" t="s">
        <v>1220</v>
      </c>
      <c r="E67" s="79" t="s">
        <v>1309</v>
      </c>
      <c r="F67" s="158">
        <v>142.214268105385</v>
      </c>
      <c r="G67" s="158">
        <v>2.8164460077529498</v>
      </c>
      <c r="H67" s="158">
        <v>10.5742464780368</v>
      </c>
      <c r="I67" s="158">
        <v>2.5447657007000801</v>
      </c>
    </row>
    <row r="68" spans="1:9">
      <c r="A68" s="79">
        <v>2021</v>
      </c>
      <c r="B68" s="79">
        <v>2</v>
      </c>
      <c r="C68" s="79" t="s">
        <v>20</v>
      </c>
      <c r="D68" s="79" t="s">
        <v>1256</v>
      </c>
      <c r="E68" s="79" t="s">
        <v>1310</v>
      </c>
      <c r="F68" s="158">
        <v>134.9112475718</v>
      </c>
      <c r="G68" s="158">
        <v>2.9328562803587799</v>
      </c>
      <c r="H68" s="158">
        <v>10.6097987829699</v>
      </c>
      <c r="I68" s="158">
        <v>2.5530073650337402</v>
      </c>
    </row>
    <row r="69" spans="1:9">
      <c r="A69" s="79">
        <v>2021</v>
      </c>
      <c r="B69" s="79">
        <v>2</v>
      </c>
      <c r="C69" s="79" t="s">
        <v>26</v>
      </c>
      <c r="D69" s="79" t="s">
        <v>1274</v>
      </c>
      <c r="E69" s="79" t="s">
        <v>1311</v>
      </c>
      <c r="F69" s="158">
        <v>142.10553227972699</v>
      </c>
      <c r="G69" s="158">
        <v>2.6575267577654</v>
      </c>
      <c r="H69" s="158">
        <v>10.680654509833399</v>
      </c>
      <c r="I69" s="158">
        <v>2.5694270743316099</v>
      </c>
    </row>
    <row r="70" spans="1:9">
      <c r="A70" s="79">
        <v>2021</v>
      </c>
      <c r="B70" s="79">
        <v>2</v>
      </c>
      <c r="C70" s="79" t="s">
        <v>19</v>
      </c>
      <c r="D70" s="79" t="s">
        <v>1301</v>
      </c>
      <c r="E70" s="79" t="s">
        <v>1312</v>
      </c>
      <c r="F70" s="158">
        <v>140.45154114253501</v>
      </c>
      <c r="G70" s="158">
        <v>2.9706955374241302</v>
      </c>
      <c r="H70" s="158">
        <v>10.8739043529452</v>
      </c>
      <c r="I70" s="158">
        <v>2.6141696735264799</v>
      </c>
    </row>
    <row r="71" spans="1:9">
      <c r="A71" s="79">
        <v>2021</v>
      </c>
      <c r="B71" s="79">
        <v>2</v>
      </c>
      <c r="C71" s="79" t="s">
        <v>19</v>
      </c>
      <c r="D71" s="79" t="s">
        <v>1210</v>
      </c>
      <c r="E71" s="79" t="s">
        <v>1313</v>
      </c>
      <c r="F71" s="158">
        <v>142.35344199227001</v>
      </c>
      <c r="G71" s="158">
        <v>3.10607144381627</v>
      </c>
      <c r="H71" s="158">
        <v>11.2919239605603</v>
      </c>
      <c r="I71" s="158">
        <v>2.7107528645169001</v>
      </c>
    </row>
    <row r="72" spans="1:9">
      <c r="A72" s="79">
        <v>2021</v>
      </c>
      <c r="B72" s="79">
        <v>2</v>
      </c>
      <c r="C72" s="79" t="s">
        <v>5</v>
      </c>
      <c r="D72" s="79" t="s">
        <v>1263</v>
      </c>
      <c r="E72" s="79" t="s">
        <v>1314</v>
      </c>
      <c r="F72" s="158">
        <v>142.27346944448101</v>
      </c>
      <c r="G72" s="158">
        <v>3.0941626107531901</v>
      </c>
      <c r="H72" s="158">
        <v>11.8603599195926</v>
      </c>
      <c r="I72" s="158">
        <v>2.8416540751905699</v>
      </c>
    </row>
    <row r="73" spans="1:9">
      <c r="A73" s="79">
        <v>2021</v>
      </c>
      <c r="B73" s="79">
        <v>2</v>
      </c>
      <c r="C73" s="79" t="s">
        <v>24</v>
      </c>
      <c r="D73" s="79" t="s">
        <v>1296</v>
      </c>
      <c r="E73" s="79" t="s">
        <v>1315</v>
      </c>
      <c r="F73" s="158">
        <v>141.926959425436</v>
      </c>
      <c r="G73" s="158">
        <v>3.2808662275093399</v>
      </c>
      <c r="H73" s="158">
        <v>12.1318009444451</v>
      </c>
      <c r="I73" s="158">
        <v>2.90398642750502</v>
      </c>
    </row>
    <row r="74" spans="1:9">
      <c r="A74" s="79">
        <v>2021</v>
      </c>
      <c r="B74" s="79">
        <v>2</v>
      </c>
      <c r="C74" s="79" t="s">
        <v>5</v>
      </c>
      <c r="D74" s="79" t="s">
        <v>1268</v>
      </c>
      <c r="E74" s="79" t="s">
        <v>1316</v>
      </c>
      <c r="F74" s="158">
        <v>142.845304610108</v>
      </c>
      <c r="G74" s="158">
        <v>3.2813997294799799</v>
      </c>
      <c r="H74" s="158">
        <v>12.2068099336561</v>
      </c>
      <c r="I74" s="158">
        <v>2.9211911554423802</v>
      </c>
    </row>
    <row r="75" spans="1:9">
      <c r="A75" s="79">
        <v>2021</v>
      </c>
      <c r="B75" s="79">
        <v>2</v>
      </c>
      <c r="C75" s="79" t="s">
        <v>24</v>
      </c>
      <c r="D75" s="79" t="s">
        <v>1203</v>
      </c>
      <c r="E75" s="79" t="s">
        <v>1317</v>
      </c>
      <c r="F75" s="158">
        <v>143.328484459154</v>
      </c>
      <c r="G75" s="158">
        <v>3.1608782581911798</v>
      </c>
      <c r="H75" s="158">
        <v>12.3201435773552</v>
      </c>
      <c r="I75" s="158">
        <v>2.9471700111947099</v>
      </c>
    </row>
    <row r="77" spans="1:9">
      <c r="E77" s="79" t="s">
        <v>1318</v>
      </c>
      <c r="G77" s="158">
        <v>0</v>
      </c>
      <c r="H77" s="158">
        <f>AVERAGE(H46:H75)</f>
        <v>10.10892778654858</v>
      </c>
    </row>
    <row r="78" spans="1:9">
      <c r="G78" s="158">
        <v>1</v>
      </c>
      <c r="H78" s="158">
        <f>AVERAGE(H46:H75)</f>
        <v>10.10892778654858</v>
      </c>
    </row>
    <row r="79" spans="1:9">
      <c r="E79" s="79" t="s">
        <v>1</v>
      </c>
      <c r="G79" s="158">
        <v>0</v>
      </c>
      <c r="H79" s="158">
        <v>7.8</v>
      </c>
    </row>
    <row r="80" spans="1:9">
      <c r="G80" s="158">
        <v>1</v>
      </c>
      <c r="H80" s="158">
        <f>H79</f>
        <v>7.8</v>
      </c>
    </row>
  </sheetData>
  <mergeCells count="1">
    <mergeCell ref="H1:I1"/>
  </mergeCells>
  <hyperlinks>
    <hyperlink ref="H1:I1" location="Index!A1" display="Regresar al Índice" xr:uid="{428E8E67-79EE-495A-B1D7-78FEF2FA98BC}"/>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FB77F-95D1-434F-A6B7-0BA6A0C4E5EB}">
  <sheetPr codeName="Hoja63"/>
  <dimension ref="A1:U27"/>
  <sheetViews>
    <sheetView workbookViewId="0">
      <selection activeCell="B19" sqref="B19"/>
    </sheetView>
  </sheetViews>
  <sheetFormatPr baseColWidth="10" defaultRowHeight="12"/>
  <cols>
    <col min="1" max="2" width="11.5703125" style="379" bestFit="1" customWidth="1"/>
    <col min="3" max="3" width="11" style="379" bestFit="1" customWidth="1"/>
    <col min="4" max="4" width="11.5703125" style="379" bestFit="1" customWidth="1"/>
    <col min="5" max="5" width="11.42578125" style="379"/>
    <col min="6" max="6" width="18" style="379" bestFit="1" customWidth="1"/>
    <col min="7" max="7" width="14.140625" style="379" bestFit="1" customWidth="1"/>
    <col min="8" max="11" width="11.42578125" style="379"/>
    <col min="12" max="14" width="11.5703125" style="379" bestFit="1" customWidth="1"/>
    <col min="15" max="18" width="11.42578125" style="379"/>
    <col min="19" max="19" width="11.5703125" style="379" bestFit="1" customWidth="1"/>
    <col min="20" max="20" width="11.42578125" style="379"/>
    <col min="21" max="21" width="11.5703125" style="379" bestFit="1" customWidth="1"/>
    <col min="22" max="16384" width="11.42578125" style="379"/>
  </cols>
  <sheetData>
    <row r="1" spans="1:21" ht="15">
      <c r="A1" t="s">
        <v>1804</v>
      </c>
      <c r="H1" s="688" t="s">
        <v>38</v>
      </c>
      <c r="I1" s="688"/>
      <c r="J1" s="253"/>
    </row>
    <row r="2" spans="1:21">
      <c r="J2" s="60"/>
      <c r="K2" s="60"/>
      <c r="L2" s="60"/>
      <c r="M2" s="60"/>
      <c r="N2" s="60"/>
      <c r="O2" s="60"/>
    </row>
    <row r="3" spans="1:21">
      <c r="J3" s="60"/>
      <c r="K3" s="60" t="s">
        <v>1319</v>
      </c>
      <c r="L3" s="60" t="s">
        <v>1320</v>
      </c>
      <c r="M3" s="60" t="s">
        <v>1321</v>
      </c>
      <c r="N3" s="60" t="s">
        <v>1322</v>
      </c>
      <c r="O3" s="60"/>
    </row>
    <row r="4" spans="1:21">
      <c r="J4" s="60"/>
      <c r="K4" s="60" t="s">
        <v>1323</v>
      </c>
      <c r="L4" s="60">
        <v>25.516724040000003</v>
      </c>
      <c r="M4" s="60">
        <v>16.695651569999999</v>
      </c>
      <c r="N4" s="60">
        <v>42.212375610000002</v>
      </c>
      <c r="O4" s="60"/>
    </row>
    <row r="5" spans="1:21">
      <c r="J5" s="60"/>
      <c r="K5" s="60" t="s">
        <v>1324</v>
      </c>
      <c r="L5" s="60">
        <v>490.26245505999981</v>
      </c>
      <c r="M5" s="60">
        <v>24.086936700000006</v>
      </c>
      <c r="N5" s="60">
        <v>514.34939175999978</v>
      </c>
      <c r="O5" s="60"/>
    </row>
    <row r="6" spans="1:21">
      <c r="A6" s="402">
        <v>2018</v>
      </c>
      <c r="B6" s="396">
        <v>2019</v>
      </c>
      <c r="C6" s="396">
        <v>2020</v>
      </c>
      <c r="D6" s="379">
        <v>2021</v>
      </c>
      <c r="F6" s="379" t="s">
        <v>1325</v>
      </c>
      <c r="G6" s="379" t="s">
        <v>1326</v>
      </c>
      <c r="J6" s="60"/>
      <c r="K6" s="60" t="s">
        <v>1327</v>
      </c>
      <c r="L6" s="60">
        <v>39.881373330000031</v>
      </c>
      <c r="M6" s="60">
        <v>-74.971293349999925</v>
      </c>
      <c r="N6" s="60">
        <v>-35.089920019999894</v>
      </c>
      <c r="O6" s="60"/>
      <c r="R6" s="379" t="s">
        <v>1323</v>
      </c>
      <c r="S6" s="379">
        <v>57.024551000000017</v>
      </c>
      <c r="T6" s="379" t="s">
        <v>1323</v>
      </c>
      <c r="U6" s="379">
        <v>170.24694411048694</v>
      </c>
    </row>
    <row r="7" spans="1:21">
      <c r="A7" s="394" t="s">
        <v>1328</v>
      </c>
      <c r="B7" s="394" t="s">
        <v>1328</v>
      </c>
      <c r="C7" s="394" t="s">
        <v>1328</v>
      </c>
      <c r="D7" s="394" t="s">
        <v>1328</v>
      </c>
      <c r="J7" s="60"/>
      <c r="K7" s="60" t="s">
        <v>53</v>
      </c>
      <c r="L7" s="60">
        <v>555.66055242999983</v>
      </c>
      <c r="M7" s="60">
        <v>-34.18870507999992</v>
      </c>
      <c r="N7" s="60">
        <v>521.47184734999985</v>
      </c>
      <c r="O7" s="60"/>
      <c r="R7" s="379" t="s">
        <v>1324</v>
      </c>
      <c r="S7" s="379">
        <v>11.762253000000003</v>
      </c>
      <c r="T7" s="379" t="s">
        <v>1324</v>
      </c>
      <c r="U7" s="379">
        <v>16.05118534</v>
      </c>
    </row>
    <row r="8" spans="1:21">
      <c r="A8" s="403">
        <v>-34.18870507999992</v>
      </c>
      <c r="B8" s="403">
        <v>384.48496729999988</v>
      </c>
      <c r="C8" s="403">
        <v>581.14354530000014</v>
      </c>
      <c r="D8" s="403">
        <f>M25</f>
        <v>217.54315048999999</v>
      </c>
      <c r="F8" s="390">
        <f>D8/C8-1</f>
        <v>-0.62566365530619628</v>
      </c>
      <c r="G8" s="391">
        <f>C8-(B8)</f>
        <v>196.65857800000026</v>
      </c>
      <c r="H8" s="400"/>
      <c r="J8" s="60"/>
      <c r="K8" s="60"/>
      <c r="L8" s="60"/>
      <c r="M8" s="60"/>
      <c r="N8" s="60"/>
      <c r="O8" s="60"/>
      <c r="R8" s="379" t="s">
        <v>1327</v>
      </c>
      <c r="S8" s="379">
        <v>149.71177400000002</v>
      </c>
      <c r="T8" s="379" t="s">
        <v>1327</v>
      </c>
      <c r="U8" s="379">
        <v>-24.743998830000027</v>
      </c>
    </row>
    <row r="9" spans="1:21">
      <c r="J9" s="60"/>
      <c r="K9" s="60" t="s">
        <v>1319</v>
      </c>
      <c r="L9" s="60" t="s">
        <v>1329</v>
      </c>
      <c r="M9" s="60" t="s">
        <v>1330</v>
      </c>
      <c r="N9" s="60" t="s">
        <v>1331</v>
      </c>
      <c r="O9" s="60"/>
      <c r="P9" s="400"/>
      <c r="Q9" s="400"/>
      <c r="R9" s="379" t="s">
        <v>53</v>
      </c>
      <c r="S9" s="379">
        <v>218.49857800000007</v>
      </c>
      <c r="T9" s="379" t="s">
        <v>926</v>
      </c>
      <c r="U9" s="379">
        <v>161.55413062048706</v>
      </c>
    </row>
    <row r="10" spans="1:21">
      <c r="A10" s="404" t="s">
        <v>1332</v>
      </c>
      <c r="J10" s="60"/>
      <c r="K10" s="60" t="s">
        <v>1323</v>
      </c>
      <c r="L10" s="60">
        <v>124.20728980999999</v>
      </c>
      <c r="M10" s="60">
        <v>66.660670479999979</v>
      </c>
      <c r="N10" s="60">
        <v>190.86796029000001</v>
      </c>
      <c r="O10" s="60"/>
      <c r="P10" s="400"/>
      <c r="Q10" s="400"/>
    </row>
    <row r="11" spans="1:21">
      <c r="J11" s="60"/>
      <c r="K11" s="60" t="s">
        <v>1324</v>
      </c>
      <c r="L11" s="60">
        <v>509.90915038000003</v>
      </c>
      <c r="M11" s="60">
        <v>249.43390486999996</v>
      </c>
      <c r="N11" s="60">
        <v>759.34305524999968</v>
      </c>
      <c r="O11" s="60"/>
      <c r="P11" s="400"/>
      <c r="Q11" s="400"/>
    </row>
    <row r="12" spans="1:21">
      <c r="J12" s="60"/>
      <c r="K12" s="60" t="s">
        <v>1327</v>
      </c>
      <c r="L12" s="60">
        <v>79.990210500000018</v>
      </c>
      <c r="M12" s="60">
        <v>68.390391950000023</v>
      </c>
      <c r="N12" s="60">
        <v>148.38060245</v>
      </c>
      <c r="O12" s="60"/>
      <c r="P12" s="400"/>
      <c r="Q12" s="400"/>
    </row>
    <row r="13" spans="1:21">
      <c r="J13" s="60"/>
      <c r="K13" s="60" t="s">
        <v>926</v>
      </c>
      <c r="L13" s="60">
        <v>714.10665069000038</v>
      </c>
      <c r="M13" s="60">
        <v>384.48496729999988</v>
      </c>
      <c r="N13" s="60">
        <v>1098.59161799</v>
      </c>
      <c r="O13" s="60"/>
    </row>
    <row r="14" spans="1:21">
      <c r="J14" s="60"/>
      <c r="K14" s="60"/>
      <c r="L14" s="60"/>
      <c r="M14" s="60"/>
      <c r="N14" s="60"/>
      <c r="O14" s="60"/>
    </row>
    <row r="15" spans="1:21">
      <c r="J15" s="60"/>
      <c r="K15" s="60" t="s">
        <v>1319</v>
      </c>
      <c r="L15" s="60" t="s">
        <v>1333</v>
      </c>
      <c r="M15" s="60" t="s">
        <v>1334</v>
      </c>
      <c r="N15" s="60" t="s">
        <v>1335</v>
      </c>
      <c r="O15" s="60"/>
    </row>
    <row r="16" spans="1:21">
      <c r="J16" s="60"/>
      <c r="K16" s="60" t="s">
        <v>1323</v>
      </c>
      <c r="L16" s="60">
        <v>127.74120428999997</v>
      </c>
      <c r="M16" s="60">
        <v>124.05641521999999</v>
      </c>
      <c r="N16" s="60">
        <v>251.79761950999992</v>
      </c>
      <c r="O16" s="60"/>
    </row>
    <row r="17" spans="2:15">
      <c r="J17" s="60"/>
      <c r="K17" s="60" t="s">
        <v>1324</v>
      </c>
      <c r="L17" s="60">
        <v>686.87102820999996</v>
      </c>
      <c r="M17" s="60">
        <v>19.666787990000003</v>
      </c>
      <c r="N17" s="60">
        <v>706.53781619999995</v>
      </c>
      <c r="O17" s="60"/>
    </row>
    <row r="18" spans="2:15">
      <c r="J18" s="60"/>
      <c r="K18" s="60" t="s">
        <v>1327</v>
      </c>
      <c r="L18" s="60">
        <v>146.92550342999996</v>
      </c>
      <c r="M18" s="60">
        <v>437.42034209000008</v>
      </c>
      <c r="N18" s="60">
        <v>584.34584552000024</v>
      </c>
      <c r="O18" s="60"/>
    </row>
    <row r="19" spans="2:15">
      <c r="J19" s="60"/>
      <c r="K19" s="60" t="s">
        <v>926</v>
      </c>
      <c r="L19" s="60">
        <v>961.53773593000039</v>
      </c>
      <c r="M19" s="60">
        <v>581.14354530000014</v>
      </c>
      <c r="N19" s="60">
        <v>1542.68128123</v>
      </c>
      <c r="O19" s="60"/>
    </row>
    <row r="20" spans="2:15">
      <c r="J20" s="60"/>
      <c r="K20" s="60"/>
      <c r="L20" s="60"/>
      <c r="M20" s="60"/>
      <c r="N20" s="60"/>
      <c r="O20" s="60"/>
    </row>
    <row r="21" spans="2:15">
      <c r="J21" s="60"/>
      <c r="K21" s="60" t="s">
        <v>1319</v>
      </c>
      <c r="L21" s="60" t="s">
        <v>1336</v>
      </c>
      <c r="M21" s="60" t="s">
        <v>1337</v>
      </c>
      <c r="N21" s="60" t="s">
        <v>1338</v>
      </c>
      <c r="O21" s="60"/>
    </row>
    <row r="22" spans="2:15">
      <c r="J22" s="60"/>
      <c r="K22" s="60" t="s">
        <v>1323</v>
      </c>
      <c r="L22" s="60"/>
      <c r="M22" s="60"/>
      <c r="N22" s="60"/>
      <c r="O22" s="60"/>
    </row>
    <row r="23" spans="2:15">
      <c r="J23" s="60"/>
      <c r="K23" s="60" t="s">
        <v>1324</v>
      </c>
      <c r="L23" s="60"/>
      <c r="M23" s="60"/>
      <c r="N23" s="60"/>
      <c r="O23" s="60"/>
    </row>
    <row r="24" spans="2:15">
      <c r="B24" s="400"/>
      <c r="J24" s="60"/>
      <c r="K24" s="60" t="s">
        <v>1327</v>
      </c>
      <c r="L24" s="60"/>
      <c r="M24" s="60"/>
      <c r="N24" s="60"/>
      <c r="O24" s="60"/>
    </row>
    <row r="25" spans="2:15">
      <c r="B25" s="400"/>
      <c r="D25" s="400"/>
      <c r="J25" s="60"/>
      <c r="K25" s="60" t="s">
        <v>926</v>
      </c>
      <c r="L25" s="60"/>
      <c r="M25" s="60">
        <v>217.54315048999999</v>
      </c>
      <c r="N25" s="60"/>
      <c r="O25" s="60"/>
    </row>
    <row r="26" spans="2:15">
      <c r="B26" s="390"/>
      <c r="C26" s="390"/>
      <c r="J26" s="60"/>
      <c r="K26" s="60"/>
      <c r="L26" s="60"/>
      <c r="M26" s="60"/>
      <c r="N26" s="60"/>
      <c r="O26" s="60"/>
    </row>
    <row r="27" spans="2:15">
      <c r="J27" s="60"/>
      <c r="K27" s="60"/>
      <c r="L27" s="60"/>
      <c r="M27" s="60"/>
      <c r="N27" s="60"/>
      <c r="O27" s="60"/>
    </row>
  </sheetData>
  <mergeCells count="1">
    <mergeCell ref="H1:I1"/>
  </mergeCells>
  <hyperlinks>
    <hyperlink ref="H1:I1" location="Index!A1" display="Regresar al Índice" xr:uid="{1F719AE1-03FF-459B-B671-3B87D212016F}"/>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C8F74-A1A0-4748-9CE8-5EE914811132}">
  <sheetPr codeName="Hoja64"/>
  <dimension ref="A1:Q25"/>
  <sheetViews>
    <sheetView workbookViewId="0">
      <selection activeCell="B19" sqref="B19"/>
    </sheetView>
  </sheetViews>
  <sheetFormatPr baseColWidth="10" defaultRowHeight="12"/>
  <cols>
    <col min="1" max="16384" width="11.42578125" style="379"/>
  </cols>
  <sheetData>
    <row r="1" spans="1:17" ht="15">
      <c r="A1" t="s">
        <v>1805</v>
      </c>
      <c r="H1" s="688" t="s">
        <v>38</v>
      </c>
      <c r="I1" s="688"/>
      <c r="J1" s="253"/>
    </row>
    <row r="2" spans="1:17">
      <c r="K2" s="60"/>
      <c r="L2" s="60"/>
      <c r="M2" s="60"/>
      <c r="N2" s="60"/>
    </row>
    <row r="3" spans="1:17">
      <c r="K3" s="60" t="s">
        <v>1319</v>
      </c>
      <c r="L3" s="60" t="s">
        <v>1320</v>
      </c>
      <c r="M3" s="60" t="s">
        <v>1321</v>
      </c>
      <c r="N3" s="60" t="s">
        <v>1322</v>
      </c>
    </row>
    <row r="4" spans="1:17">
      <c r="K4" s="60" t="s">
        <v>1323</v>
      </c>
      <c r="L4" s="60">
        <v>25.516724040000003</v>
      </c>
      <c r="M4" s="60">
        <v>16.695651569999999</v>
      </c>
      <c r="N4" s="60">
        <v>42.212375610000002</v>
      </c>
    </row>
    <row r="5" spans="1:17">
      <c r="C5" s="59"/>
      <c r="D5" s="59"/>
      <c r="E5" s="59"/>
      <c r="K5" s="60" t="s">
        <v>1324</v>
      </c>
      <c r="L5" s="60">
        <v>490.26245505999981</v>
      </c>
      <c r="M5" s="60">
        <v>24.086936700000006</v>
      </c>
      <c r="N5" s="60">
        <v>514.34939175999978</v>
      </c>
    </row>
    <row r="6" spans="1:17">
      <c r="C6" s="396" t="s">
        <v>1323</v>
      </c>
      <c r="D6" s="396" t="s">
        <v>1324</v>
      </c>
      <c r="E6" s="396" t="s">
        <v>1327</v>
      </c>
      <c r="K6" s="60" t="s">
        <v>1327</v>
      </c>
      <c r="L6" s="60">
        <v>39.881373330000031</v>
      </c>
      <c r="M6" s="60">
        <v>-74.971293349999925</v>
      </c>
      <c r="N6" s="60">
        <v>-35.089920019999894</v>
      </c>
      <c r="O6" s="394"/>
      <c r="P6" s="394"/>
    </row>
    <row r="7" spans="1:17">
      <c r="A7" s="379">
        <v>2018</v>
      </c>
      <c r="B7" s="397" t="s">
        <v>1328</v>
      </c>
      <c r="C7" s="380">
        <v>16.695651569999999</v>
      </c>
      <c r="D7" s="380">
        <v>24.086936700000006</v>
      </c>
      <c r="E7" s="380">
        <v>-74.971293349999925</v>
      </c>
      <c r="F7" s="398">
        <f>SUM(C7:E7)</f>
        <v>-34.18870507999992</v>
      </c>
      <c r="I7" s="399"/>
      <c r="K7" s="60" t="s">
        <v>53</v>
      </c>
      <c r="L7" s="60">
        <v>555.66055242999983</v>
      </c>
      <c r="M7" s="60">
        <v>-34.18870507999992</v>
      </c>
      <c r="N7" s="60">
        <v>521.47184734999985</v>
      </c>
    </row>
    <row r="8" spans="1:17">
      <c r="A8" s="379">
        <v>2019</v>
      </c>
      <c r="B8" s="397" t="s">
        <v>1328</v>
      </c>
      <c r="C8" s="59">
        <v>66.660670479999979</v>
      </c>
      <c r="D8" s="59">
        <v>249.43390486999996</v>
      </c>
      <c r="E8" s="59">
        <v>68.390391950000023</v>
      </c>
      <c r="F8" s="398">
        <f>SUM(C8:E8)</f>
        <v>384.48496729999999</v>
      </c>
      <c r="H8" s="385"/>
      <c r="I8" s="399"/>
      <c r="K8" s="60"/>
      <c r="L8" s="60"/>
      <c r="M8" s="60"/>
      <c r="N8" s="60"/>
    </row>
    <row r="9" spans="1:17">
      <c r="A9" s="379">
        <v>2020</v>
      </c>
      <c r="B9" s="397" t="s">
        <v>1328</v>
      </c>
      <c r="C9" s="59">
        <v>124.05641521999999</v>
      </c>
      <c r="D9" s="59">
        <v>19.666787990000003</v>
      </c>
      <c r="E9" s="59">
        <v>437.42034209000008</v>
      </c>
      <c r="F9" s="398">
        <f>SUM(C9:E9)</f>
        <v>581.14354530000014</v>
      </c>
      <c r="H9" s="385"/>
      <c r="I9" s="399"/>
      <c r="K9" s="60" t="s">
        <v>1319</v>
      </c>
      <c r="L9" s="60" t="s">
        <v>1329</v>
      </c>
      <c r="M9" s="60" t="s">
        <v>1330</v>
      </c>
      <c r="N9" s="60" t="s">
        <v>1331</v>
      </c>
      <c r="Q9" s="400"/>
    </row>
    <row r="10" spans="1:17">
      <c r="A10" s="379">
        <v>2021</v>
      </c>
      <c r="B10" s="397" t="s">
        <v>1328</v>
      </c>
      <c r="C10" s="59">
        <f>M22</f>
        <v>66.393777619999994</v>
      </c>
      <c r="D10" s="59">
        <f>M23</f>
        <v>20.832690769999999</v>
      </c>
      <c r="E10" s="59">
        <f>M24</f>
        <v>130.31668210000004</v>
      </c>
      <c r="F10" s="398">
        <f>SUM(C10:E10)</f>
        <v>217.54315049000002</v>
      </c>
      <c r="H10" s="385"/>
      <c r="I10" s="401"/>
      <c r="K10" s="60" t="s">
        <v>1323</v>
      </c>
      <c r="L10" s="60">
        <v>124.20728980999999</v>
      </c>
      <c r="M10" s="60">
        <v>66.660670479999979</v>
      </c>
      <c r="N10" s="60">
        <v>190.86796029000001</v>
      </c>
    </row>
    <row r="11" spans="1:17">
      <c r="B11" s="398" t="s">
        <v>1339</v>
      </c>
      <c r="C11" s="398">
        <f>C10/C8-1</f>
        <v>-4.0037530087558837E-3</v>
      </c>
      <c r="D11" s="398">
        <f>D10/D8-1</f>
        <v>-0.91648011612191382</v>
      </c>
      <c r="E11" s="398">
        <f>E10/E8-1</f>
        <v>0.90548231095493814</v>
      </c>
      <c r="F11" s="398"/>
      <c r="K11" s="60" t="s">
        <v>1324</v>
      </c>
      <c r="L11" s="60">
        <v>509.90915038000003</v>
      </c>
      <c r="M11" s="60">
        <v>249.43390486999996</v>
      </c>
      <c r="N11" s="60">
        <v>759.34305524999968</v>
      </c>
    </row>
    <row r="12" spans="1:17">
      <c r="K12" s="60" t="s">
        <v>1327</v>
      </c>
      <c r="L12" s="60">
        <v>79.990210500000018</v>
      </c>
      <c r="M12" s="60">
        <v>68.390391950000023</v>
      </c>
      <c r="N12" s="60">
        <v>148.38060245</v>
      </c>
      <c r="Q12" s="400"/>
    </row>
    <row r="13" spans="1:17">
      <c r="K13" s="60" t="s">
        <v>926</v>
      </c>
      <c r="L13" s="60">
        <v>714.10665069000038</v>
      </c>
      <c r="M13" s="60">
        <v>384.48496729999988</v>
      </c>
      <c r="N13" s="60">
        <v>1098.59161799</v>
      </c>
    </row>
    <row r="14" spans="1:17">
      <c r="K14" s="60"/>
      <c r="L14" s="60"/>
      <c r="M14" s="60"/>
      <c r="N14" s="60"/>
    </row>
    <row r="15" spans="1:17">
      <c r="K15" s="60" t="s">
        <v>1319</v>
      </c>
      <c r="L15" s="60" t="s">
        <v>1333</v>
      </c>
      <c r="M15" s="60" t="s">
        <v>1334</v>
      </c>
      <c r="N15" s="60" t="s">
        <v>1335</v>
      </c>
    </row>
    <row r="16" spans="1:17">
      <c r="K16" s="60" t="s">
        <v>1323</v>
      </c>
      <c r="L16" s="60">
        <v>127.74120428999997</v>
      </c>
      <c r="M16" s="60">
        <v>124.05641521999999</v>
      </c>
      <c r="N16" s="60">
        <v>251.79761950999992</v>
      </c>
    </row>
    <row r="17" spans="11:14">
      <c r="K17" s="60" t="s">
        <v>1324</v>
      </c>
      <c r="L17" s="60">
        <v>686.87102820999996</v>
      </c>
      <c r="M17" s="60">
        <v>19.666787990000003</v>
      </c>
      <c r="N17" s="60">
        <v>706.53781619999995</v>
      </c>
    </row>
    <row r="18" spans="11:14">
      <c r="K18" s="60" t="s">
        <v>1327</v>
      </c>
      <c r="L18" s="60">
        <v>146.92550342999996</v>
      </c>
      <c r="M18" s="60">
        <v>437.42034209000008</v>
      </c>
      <c r="N18" s="60">
        <v>584.34584552000024</v>
      </c>
    </row>
    <row r="19" spans="11:14">
      <c r="K19" s="60" t="s">
        <v>926</v>
      </c>
      <c r="L19" s="60">
        <v>961.53773593000039</v>
      </c>
      <c r="M19" s="60">
        <v>581.14354530000014</v>
      </c>
      <c r="N19" s="60">
        <v>1542.68128123</v>
      </c>
    </row>
    <row r="20" spans="11:14">
      <c r="K20" s="60"/>
      <c r="L20" s="60"/>
      <c r="M20" s="60"/>
      <c r="N20" s="60"/>
    </row>
    <row r="21" spans="11:14">
      <c r="K21" s="60" t="s">
        <v>1319</v>
      </c>
      <c r="L21" s="60" t="s">
        <v>1336</v>
      </c>
      <c r="M21" s="60" t="s">
        <v>1337</v>
      </c>
      <c r="N21" s="60" t="s">
        <v>1338</v>
      </c>
    </row>
    <row r="22" spans="11:14">
      <c r="K22" s="60" t="s">
        <v>1323</v>
      </c>
      <c r="L22" s="60">
        <v>64.595342529999996</v>
      </c>
      <c r="M22" s="60">
        <v>66.393777619999994</v>
      </c>
      <c r="N22" s="60">
        <v>130.98912015000002</v>
      </c>
    </row>
    <row r="23" spans="11:14">
      <c r="K23" s="60" t="s">
        <v>1324</v>
      </c>
      <c r="L23" s="60">
        <v>520.87895179000009</v>
      </c>
      <c r="M23" s="60">
        <v>20.832690769999999</v>
      </c>
      <c r="N23" s="60">
        <v>541.71164256000009</v>
      </c>
    </row>
    <row r="24" spans="11:14">
      <c r="K24" s="60" t="s">
        <v>1327</v>
      </c>
      <c r="L24" s="60">
        <v>71.702951389999967</v>
      </c>
      <c r="M24" s="60">
        <v>130.31668210000004</v>
      </c>
      <c r="N24" s="60">
        <v>202.0196334899999</v>
      </c>
    </row>
    <row r="25" spans="11:14">
      <c r="K25" s="60" t="s">
        <v>926</v>
      </c>
      <c r="L25" s="60"/>
      <c r="M25" s="60"/>
      <c r="N25" s="60"/>
    </row>
  </sheetData>
  <mergeCells count="1">
    <mergeCell ref="H1:I1"/>
  </mergeCells>
  <conditionalFormatting sqref="C9:D9">
    <cfRule type="cellIs" dxfId="1" priority="4" operator="lessThan">
      <formula>0</formula>
    </cfRule>
  </conditionalFormatting>
  <conditionalFormatting sqref="C8:D8">
    <cfRule type="cellIs" dxfId="0" priority="3" operator="lessThan">
      <formula>0</formula>
    </cfRule>
  </conditionalFormatting>
  <hyperlinks>
    <hyperlink ref="H1:I1" location="Index!A1" display="Regresar al Índice" xr:uid="{F6F7825E-8CB7-4252-AF0A-3DA3763E7ABF}"/>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315A-F3FC-4C72-B7B1-C1366478C7D8}">
  <sheetPr codeName="Hoja65"/>
  <dimension ref="A1:AO41"/>
  <sheetViews>
    <sheetView workbookViewId="0">
      <selection activeCell="B19" sqref="B19"/>
    </sheetView>
  </sheetViews>
  <sheetFormatPr baseColWidth="10" defaultRowHeight="12"/>
  <cols>
    <col min="1" max="8" width="11.42578125" style="379"/>
    <col min="9" max="10" width="15.85546875" style="379" bestFit="1" customWidth="1"/>
    <col min="11" max="16" width="11.42578125" style="379"/>
    <col min="17" max="17" width="11.85546875" style="379" bestFit="1" customWidth="1"/>
    <col min="18" max="20" width="11.42578125" style="379"/>
    <col min="21" max="21" width="11.85546875" style="379" bestFit="1" customWidth="1"/>
    <col min="22" max="22" width="11.42578125" style="379"/>
    <col min="23" max="23" width="12.5703125" style="379" bestFit="1" customWidth="1"/>
    <col min="24" max="24" width="11.5703125" style="379" bestFit="1" customWidth="1"/>
    <col min="25" max="25" width="12.5703125" style="379" bestFit="1" customWidth="1"/>
    <col min="26" max="26" width="11.85546875" style="379" bestFit="1" customWidth="1"/>
    <col min="27" max="27" width="11.42578125" style="379"/>
    <col min="28" max="28" width="12.5703125" style="379" bestFit="1" customWidth="1"/>
    <col min="29" max="29" width="12" style="379" bestFit="1" customWidth="1"/>
    <col min="30" max="30" width="12.5703125" style="379" bestFit="1" customWidth="1"/>
    <col min="31" max="32" width="11.85546875" style="379" bestFit="1" customWidth="1"/>
    <col min="33" max="35" width="11.42578125" style="379"/>
    <col min="36" max="36" width="11.85546875" style="379" bestFit="1" customWidth="1"/>
    <col min="37" max="16384" width="11.42578125" style="379"/>
  </cols>
  <sheetData>
    <row r="1" spans="1:41" ht="15">
      <c r="A1" t="s">
        <v>1806</v>
      </c>
      <c r="G1" s="253"/>
      <c r="H1" s="688" t="s">
        <v>38</v>
      </c>
      <c r="I1" s="688"/>
      <c r="J1" s="253"/>
    </row>
    <row r="2" spans="1:41">
      <c r="G2" s="253"/>
      <c r="H2" s="253"/>
      <c r="I2" s="253"/>
      <c r="J2" s="253"/>
    </row>
    <row r="5" spans="1:41">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row>
    <row r="6" spans="1:41">
      <c r="A6" s="379" t="s">
        <v>727</v>
      </c>
      <c r="B6" s="394" t="s">
        <v>1340</v>
      </c>
      <c r="C6" s="394" t="s">
        <v>1341</v>
      </c>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row>
    <row r="7" spans="1:41">
      <c r="A7" s="395" t="s">
        <v>31</v>
      </c>
      <c r="B7" s="380">
        <v>226.37056238999998</v>
      </c>
      <c r="C7" s="380">
        <v>-141.81936182000004</v>
      </c>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row>
    <row r="8" spans="1:41">
      <c r="A8" s="380" t="s">
        <v>21</v>
      </c>
      <c r="B8" s="380">
        <v>55.030841790000011</v>
      </c>
      <c r="C8" s="380">
        <v>-49.288180830000023</v>
      </c>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row>
    <row r="9" spans="1:41">
      <c r="A9" s="380" t="s">
        <v>7</v>
      </c>
      <c r="B9" s="380">
        <v>-1.4048228100000026</v>
      </c>
      <c r="C9" s="380">
        <v>-6.2657732199999892</v>
      </c>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row>
    <row r="10" spans="1:41">
      <c r="A10" s="380" t="s">
        <v>11</v>
      </c>
      <c r="B10" s="380">
        <v>19.575213590000015</v>
      </c>
      <c r="C10" s="380">
        <v>-2.569809589999998</v>
      </c>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row>
    <row r="11" spans="1:41">
      <c r="A11" s="380" t="s">
        <v>16</v>
      </c>
      <c r="B11" s="380">
        <v>139.80762665</v>
      </c>
      <c r="C11" s="380">
        <v>15.453548129999998</v>
      </c>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row>
    <row r="12" spans="1:41">
      <c r="A12" s="380" t="s">
        <v>32</v>
      </c>
      <c r="B12" s="380">
        <v>-2.1330052299999935</v>
      </c>
      <c r="C12" s="380">
        <v>15.785885530000009</v>
      </c>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row>
    <row r="13" spans="1:41">
      <c r="A13" s="380" t="s">
        <v>14</v>
      </c>
      <c r="B13" s="380">
        <v>259.47008159000001</v>
      </c>
      <c r="C13" s="380">
        <v>17.023610019999978</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row>
    <row r="14" spans="1:41">
      <c r="A14" s="380" t="s">
        <v>30</v>
      </c>
      <c r="B14" s="380">
        <v>250.32262583999994</v>
      </c>
      <c r="C14" s="380">
        <v>20.50946708</v>
      </c>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row>
    <row r="15" spans="1:41">
      <c r="A15" s="395" t="s">
        <v>17</v>
      </c>
      <c r="B15" s="380">
        <v>13.845796370000008</v>
      </c>
      <c r="C15" s="380">
        <v>21.599084819999995</v>
      </c>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row>
    <row r="16" spans="1:41">
      <c r="A16" s="380" t="s">
        <v>25</v>
      </c>
      <c r="B16" s="380">
        <v>608.54889734999995</v>
      </c>
      <c r="C16" s="380">
        <v>37.61990808000008</v>
      </c>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row>
    <row r="17" spans="1:41">
      <c r="A17" s="380" t="s">
        <v>13</v>
      </c>
      <c r="B17" s="380">
        <v>417.12358283000032</v>
      </c>
      <c r="C17" s="380">
        <v>39.358181970000011</v>
      </c>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row>
    <row r="18" spans="1:41">
      <c r="A18" s="380" t="s">
        <v>19</v>
      </c>
      <c r="B18" s="380">
        <v>579.06372738999983</v>
      </c>
      <c r="C18" s="380">
        <v>48.214043690000011</v>
      </c>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row>
    <row r="19" spans="1:41">
      <c r="A19" s="380" t="s">
        <v>28</v>
      </c>
      <c r="B19" s="380">
        <v>219.53516566000016</v>
      </c>
      <c r="C19" s="380">
        <v>51.430401260000018</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row>
    <row r="20" spans="1:41">
      <c r="A20" s="380" t="s">
        <v>23</v>
      </c>
      <c r="B20" s="380">
        <v>105.96769736000003</v>
      </c>
      <c r="C20" s="380">
        <v>66.427261740000006</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row>
    <row r="21" spans="1:41">
      <c r="A21" s="380" t="s">
        <v>18</v>
      </c>
      <c r="B21" s="380">
        <v>-41.888770870000016</v>
      </c>
      <c r="C21" s="380">
        <v>67.843573779999986</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row>
    <row r="22" spans="1:41">
      <c r="A22" s="380" t="s">
        <v>24</v>
      </c>
      <c r="B22" s="380">
        <v>52.862814500000013</v>
      </c>
      <c r="C22" s="380">
        <v>68.627708879999972</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row>
    <row r="23" spans="1:41">
      <c r="A23" s="380" t="s">
        <v>6</v>
      </c>
      <c r="B23" s="380">
        <v>33.946363289999979</v>
      </c>
      <c r="C23" s="380">
        <v>74.948924440000013</v>
      </c>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row>
    <row r="24" spans="1:41">
      <c r="A24" s="380" t="s">
        <v>12</v>
      </c>
      <c r="B24" s="380">
        <v>187.05860773000003</v>
      </c>
      <c r="C24" s="380">
        <v>101.87352484</v>
      </c>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row>
    <row r="25" spans="1:41">
      <c r="A25" s="380" t="s">
        <v>26</v>
      </c>
      <c r="B25" s="380">
        <v>551.21625999999947</v>
      </c>
      <c r="C25" s="380">
        <v>105.18340936</v>
      </c>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row>
    <row r="26" spans="1:41">
      <c r="A26" s="380" t="s">
        <v>3</v>
      </c>
      <c r="B26" s="380">
        <v>6.7917866900000217</v>
      </c>
      <c r="C26" s="380">
        <v>108.74716092000004</v>
      </c>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row>
    <row r="27" spans="1:41">
      <c r="A27" s="380" t="s">
        <v>15</v>
      </c>
      <c r="B27" s="380">
        <v>15.831746849999996</v>
      </c>
      <c r="C27" s="380">
        <v>130.52640231000007</v>
      </c>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row>
    <row r="28" spans="1:41">
      <c r="A28" s="380" t="s">
        <v>29</v>
      </c>
      <c r="B28" s="380">
        <v>-51.871319040000039</v>
      </c>
      <c r="C28" s="380">
        <v>151.1014900700001</v>
      </c>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row>
    <row r="29" spans="1:41">
      <c r="A29" s="380" t="s">
        <v>22</v>
      </c>
      <c r="B29" s="380">
        <v>405.70316933999976</v>
      </c>
      <c r="C29" s="380">
        <v>161.46401920000011</v>
      </c>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row>
    <row r="30" spans="1:41">
      <c r="A30" s="380" t="s">
        <v>0</v>
      </c>
      <c r="B30" s="380">
        <v>581.1435452999998</v>
      </c>
      <c r="C30" s="380">
        <v>217.54315049000007</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row>
    <row r="31" spans="1:41">
      <c r="A31" s="380" t="s">
        <v>5</v>
      </c>
      <c r="B31" s="380">
        <v>35.402727110000001</v>
      </c>
      <c r="C31" s="380">
        <v>240.31384789000015</v>
      </c>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row>
    <row r="32" spans="1:41">
      <c r="A32" s="380" t="s">
        <v>20</v>
      </c>
      <c r="B32" s="380">
        <v>489.18689721999965</v>
      </c>
      <c r="C32" s="380">
        <v>285.19804563000002</v>
      </c>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row>
    <row r="33" spans="1:41">
      <c r="A33" s="380" t="s">
        <v>33</v>
      </c>
      <c r="B33" s="380">
        <v>25.487890080000007</v>
      </c>
      <c r="C33" s="380">
        <v>400.1870371600001</v>
      </c>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row>
    <row r="34" spans="1:41">
      <c r="A34" s="380" t="s">
        <v>27</v>
      </c>
      <c r="B34" s="380">
        <v>184.00509777000005</v>
      </c>
      <c r="C34" s="380">
        <v>419.60575924000011</v>
      </c>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row>
    <row r="35" spans="1:41">
      <c r="A35" s="395" t="s">
        <v>10</v>
      </c>
      <c r="B35" s="380">
        <v>396.48911967000004</v>
      </c>
      <c r="C35" s="380">
        <v>481.42978376999974</v>
      </c>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row>
    <row r="36" spans="1:41">
      <c r="A36" s="380" t="s">
        <v>8</v>
      </c>
      <c r="B36" s="380">
        <v>232.76357937000006</v>
      </c>
      <c r="C36" s="380">
        <v>533.33578298000009</v>
      </c>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row>
    <row r="37" spans="1:41">
      <c r="A37" s="380" t="s">
        <v>9</v>
      </c>
      <c r="B37" s="380">
        <v>406.14470232000014</v>
      </c>
      <c r="C37" s="380">
        <v>953.24742258000163</v>
      </c>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row>
    <row r="38" spans="1:41">
      <c r="A38" s="380" t="s">
        <v>4</v>
      </c>
      <c r="B38" s="380">
        <v>194.38253984000005</v>
      </c>
      <c r="C38" s="380">
        <v>1320.8553495500005</v>
      </c>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row>
    <row r="39" spans="1:41">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row>
    <row r="40" spans="1:41">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row>
    <row r="41" spans="1:41">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row>
  </sheetData>
  <mergeCells count="1">
    <mergeCell ref="H1:I1"/>
  </mergeCells>
  <hyperlinks>
    <hyperlink ref="H1:I1" location="Index!A1" display="Regresar al Índice" xr:uid="{59705C4B-8DA1-4F92-B9C9-3E3EB533001D}"/>
  </hyperlinks>
  <pageMargins left="0.7" right="0.7" top="0.75" bottom="0.75" header="0.3" footer="0.3"/>
  <pageSetup orientation="portrait" horizontalDpi="4294967295" verticalDpi="4294967295"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EA927-4717-4940-9222-8656BFFCA179}">
  <sheetPr codeName="Hoja67"/>
  <dimension ref="A1:U27"/>
  <sheetViews>
    <sheetView workbookViewId="0">
      <selection activeCell="B19" sqref="B19"/>
    </sheetView>
  </sheetViews>
  <sheetFormatPr baseColWidth="10" defaultRowHeight="12"/>
  <cols>
    <col min="1" max="2" width="11.5703125" style="253" bestFit="1" customWidth="1"/>
    <col min="3" max="3" width="11" style="253" bestFit="1" customWidth="1"/>
    <col min="4" max="4" width="11.5703125" style="253" bestFit="1" customWidth="1"/>
    <col min="5" max="5" width="11.42578125" style="253"/>
    <col min="6" max="6" width="18" style="253" bestFit="1" customWidth="1"/>
    <col min="7" max="7" width="14.140625" style="253" bestFit="1" customWidth="1"/>
    <col min="8" max="11" width="11.42578125" style="253"/>
    <col min="12" max="14" width="11.5703125" style="253" bestFit="1" customWidth="1"/>
    <col min="15" max="18" width="11.42578125" style="253"/>
    <col min="19" max="19" width="11.5703125" style="253" bestFit="1" customWidth="1"/>
    <col min="20" max="20" width="11.42578125" style="253"/>
    <col min="21" max="21" width="11.5703125" style="253" bestFit="1" customWidth="1"/>
    <col min="22" max="16384" width="11.42578125" style="253"/>
  </cols>
  <sheetData>
    <row r="1" spans="1:21" ht="15">
      <c r="A1" t="s">
        <v>1807</v>
      </c>
      <c r="H1" s="688" t="s">
        <v>38</v>
      </c>
      <c r="I1" s="688"/>
    </row>
    <row r="2" spans="1:21">
      <c r="K2" s="60"/>
      <c r="L2" s="60"/>
      <c r="M2" s="60"/>
      <c r="N2" s="60"/>
    </row>
    <row r="3" spans="1:21">
      <c r="K3" s="60" t="s">
        <v>1319</v>
      </c>
      <c r="L3" s="60" t="s">
        <v>1320</v>
      </c>
      <c r="M3" s="60" t="s">
        <v>1321</v>
      </c>
      <c r="N3" s="60" t="s">
        <v>1322</v>
      </c>
    </row>
    <row r="4" spans="1:21">
      <c r="K4" s="60" t="s">
        <v>1323</v>
      </c>
      <c r="L4" s="60">
        <v>25.516724040000003</v>
      </c>
      <c r="M4" s="60">
        <v>16.695651569999999</v>
      </c>
      <c r="N4" s="60">
        <v>42.212375610000002</v>
      </c>
    </row>
    <row r="5" spans="1:21">
      <c r="K5" s="60" t="s">
        <v>1324</v>
      </c>
      <c r="L5" s="60">
        <v>490.26245505999981</v>
      </c>
      <c r="M5" s="60">
        <v>24.086936700000006</v>
      </c>
      <c r="N5" s="60">
        <v>514.34939175999978</v>
      </c>
    </row>
    <row r="6" spans="1:21">
      <c r="A6" s="388">
        <v>2018</v>
      </c>
      <c r="B6" s="382">
        <v>2019</v>
      </c>
      <c r="C6" s="382">
        <v>2020</v>
      </c>
      <c r="D6" s="253">
        <v>2021</v>
      </c>
      <c r="F6" s="253" t="s">
        <v>1325</v>
      </c>
      <c r="G6" s="253" t="s">
        <v>1326</v>
      </c>
      <c r="K6" s="60" t="s">
        <v>1327</v>
      </c>
      <c r="L6" s="60">
        <v>39.881373330000031</v>
      </c>
      <c r="M6" s="60">
        <v>-74.971293349999925</v>
      </c>
      <c r="N6" s="60">
        <v>-35.089920019999894</v>
      </c>
      <c r="R6" s="253" t="s">
        <v>1323</v>
      </c>
      <c r="S6" s="253">
        <v>57.024551000000017</v>
      </c>
      <c r="T6" s="253" t="s">
        <v>1323</v>
      </c>
      <c r="U6" s="253">
        <v>170.24694411048694</v>
      </c>
    </row>
    <row r="7" spans="1:21">
      <c r="A7" s="253" t="s">
        <v>1395</v>
      </c>
      <c r="B7" s="253" t="s">
        <v>1395</v>
      </c>
      <c r="C7" s="253" t="s">
        <v>1395</v>
      </c>
      <c r="D7" s="253" t="s">
        <v>1395</v>
      </c>
      <c r="K7" s="60" t="s">
        <v>53</v>
      </c>
      <c r="L7" s="60">
        <v>555.66055242999983</v>
      </c>
      <c r="M7" s="60">
        <v>-34.18870507999992</v>
      </c>
      <c r="N7" s="60">
        <v>521.47184734999985</v>
      </c>
      <c r="R7" s="253" t="s">
        <v>1324</v>
      </c>
      <c r="S7" s="253">
        <v>11.762253000000003</v>
      </c>
      <c r="T7" s="253" t="s">
        <v>1324</v>
      </c>
      <c r="U7" s="253">
        <v>16.05118534</v>
      </c>
    </row>
    <row r="8" spans="1:21">
      <c r="A8" s="389">
        <v>521.47184734999985</v>
      </c>
      <c r="B8" s="389">
        <v>1098.59161799</v>
      </c>
      <c r="C8" s="383">
        <v>1542.68128123</v>
      </c>
      <c r="D8" s="383">
        <f>N25</f>
        <v>874.7203962000001</v>
      </c>
      <c r="F8" s="390">
        <f>D8/C8-1</f>
        <v>-0.43298696442172802</v>
      </c>
      <c r="G8" s="391">
        <f>C8-(B8)</f>
        <v>444.08966323999994</v>
      </c>
      <c r="H8" s="392"/>
      <c r="K8" s="60"/>
      <c r="L8" s="60"/>
      <c r="M8" s="60"/>
      <c r="N8" s="60"/>
      <c r="R8" s="253" t="s">
        <v>1327</v>
      </c>
      <c r="S8" s="253">
        <v>149.71177400000002</v>
      </c>
      <c r="T8" s="253" t="s">
        <v>1327</v>
      </c>
      <c r="U8" s="253">
        <v>-24.743998830000027</v>
      </c>
    </row>
    <row r="9" spans="1:21">
      <c r="K9" s="60" t="s">
        <v>1319</v>
      </c>
      <c r="L9" s="60" t="s">
        <v>1329</v>
      </c>
      <c r="M9" s="60" t="s">
        <v>1330</v>
      </c>
      <c r="N9" s="60" t="s">
        <v>1331</v>
      </c>
      <c r="P9" s="392"/>
      <c r="Q9" s="392"/>
      <c r="R9" s="253" t="s">
        <v>53</v>
      </c>
      <c r="S9" s="253">
        <v>218.49857800000007</v>
      </c>
      <c r="T9" s="253" t="s">
        <v>926</v>
      </c>
      <c r="U9" s="253">
        <v>161.55413062048706</v>
      </c>
    </row>
    <row r="10" spans="1:21">
      <c r="A10" s="393" t="s">
        <v>1332</v>
      </c>
      <c r="K10" s="60" t="s">
        <v>1323</v>
      </c>
      <c r="L10" s="60">
        <v>124.20728980999999</v>
      </c>
      <c r="M10" s="60">
        <v>66.660670479999979</v>
      </c>
      <c r="N10" s="60">
        <v>190.86796029000001</v>
      </c>
      <c r="P10" s="392"/>
      <c r="Q10" s="392"/>
    </row>
    <row r="11" spans="1:21">
      <c r="K11" s="60" t="s">
        <v>1324</v>
      </c>
      <c r="L11" s="60">
        <v>509.90915038000003</v>
      </c>
      <c r="M11" s="60">
        <v>249.43390486999996</v>
      </c>
      <c r="N11" s="60">
        <v>759.34305524999968</v>
      </c>
      <c r="P11" s="392"/>
      <c r="Q11" s="392"/>
    </row>
    <row r="12" spans="1:21">
      <c r="K12" s="60" t="s">
        <v>1327</v>
      </c>
      <c r="L12" s="60">
        <v>79.990210500000018</v>
      </c>
      <c r="M12" s="60">
        <v>68.390391950000023</v>
      </c>
      <c r="N12" s="60">
        <v>148.38060245</v>
      </c>
      <c r="P12" s="392"/>
      <c r="Q12" s="392"/>
    </row>
    <row r="13" spans="1:21">
      <c r="K13" s="60" t="s">
        <v>926</v>
      </c>
      <c r="L13" s="60">
        <v>714.10665069000038</v>
      </c>
      <c r="M13" s="60">
        <v>384.48496729999988</v>
      </c>
      <c r="N13" s="60">
        <v>1098.59161799</v>
      </c>
    </row>
    <row r="14" spans="1:21">
      <c r="K14" s="60"/>
      <c r="L14" s="60"/>
      <c r="M14" s="60"/>
      <c r="N14" s="60"/>
    </row>
    <row r="15" spans="1:21">
      <c r="K15" s="60" t="s">
        <v>1319</v>
      </c>
      <c r="L15" s="60" t="s">
        <v>1333</v>
      </c>
      <c r="M15" s="60" t="s">
        <v>1334</v>
      </c>
      <c r="N15" s="60" t="s">
        <v>1335</v>
      </c>
    </row>
    <row r="16" spans="1:21">
      <c r="K16" s="60" t="s">
        <v>1323</v>
      </c>
      <c r="L16" s="60">
        <v>127.74120428999997</v>
      </c>
      <c r="M16" s="60">
        <v>124.05641521999999</v>
      </c>
      <c r="N16" s="60">
        <v>251.79761950999992</v>
      </c>
    </row>
    <row r="17" spans="2:14">
      <c r="K17" s="60" t="s">
        <v>1324</v>
      </c>
      <c r="L17" s="60">
        <v>686.87102820999996</v>
      </c>
      <c r="M17" s="60">
        <v>19.666787990000003</v>
      </c>
      <c r="N17" s="60">
        <v>706.53781619999995</v>
      </c>
    </row>
    <row r="18" spans="2:14">
      <c r="K18" s="60" t="s">
        <v>1327</v>
      </c>
      <c r="L18" s="60">
        <v>146.92550342999996</v>
      </c>
      <c r="M18" s="60">
        <v>437.42034209000008</v>
      </c>
      <c r="N18" s="60">
        <v>584.34584552000024</v>
      </c>
    </row>
    <row r="19" spans="2:14">
      <c r="K19" s="60" t="s">
        <v>926</v>
      </c>
      <c r="L19" s="60">
        <v>961.53773593000039</v>
      </c>
      <c r="M19" s="60">
        <v>581.14354530000014</v>
      </c>
      <c r="N19" s="60">
        <v>1542.68128123</v>
      </c>
    </row>
    <row r="20" spans="2:14">
      <c r="K20" s="60"/>
      <c r="L20" s="60"/>
      <c r="M20" s="60"/>
      <c r="N20" s="60"/>
    </row>
    <row r="21" spans="2:14">
      <c r="K21" s="60" t="s">
        <v>1319</v>
      </c>
      <c r="L21" s="60" t="s">
        <v>1336</v>
      </c>
      <c r="M21" s="60" t="s">
        <v>1337</v>
      </c>
      <c r="N21" s="60" t="s">
        <v>1338</v>
      </c>
    </row>
    <row r="22" spans="2:14">
      <c r="K22" s="60" t="s">
        <v>1323</v>
      </c>
      <c r="L22" s="60">
        <v>64.595342529999996</v>
      </c>
      <c r="M22" s="60">
        <v>66.393777619999994</v>
      </c>
      <c r="N22" s="60">
        <v>130.98912015000002</v>
      </c>
    </row>
    <row r="23" spans="2:14">
      <c r="K23" s="60" t="s">
        <v>1324</v>
      </c>
      <c r="L23" s="60">
        <v>520.87895179000009</v>
      </c>
      <c r="M23" s="60">
        <v>20.832690769999999</v>
      </c>
      <c r="N23" s="60">
        <v>541.71164256000009</v>
      </c>
    </row>
    <row r="24" spans="2:14">
      <c r="K24" s="60" t="s">
        <v>1327</v>
      </c>
      <c r="L24" s="60">
        <v>71.702951389999967</v>
      </c>
      <c r="M24" s="60">
        <v>130.31668210000004</v>
      </c>
      <c r="N24" s="60">
        <v>202.0196334899999</v>
      </c>
    </row>
    <row r="25" spans="2:14">
      <c r="K25" s="60" t="s">
        <v>926</v>
      </c>
      <c r="L25" s="60">
        <f>SUM(L22:L24)</f>
        <v>657.17724571000008</v>
      </c>
      <c r="M25" s="60">
        <f t="shared" ref="M25:N25" si="0">SUM(M22:M24)</f>
        <v>217.54315049000002</v>
      </c>
      <c r="N25" s="60">
        <f t="shared" si="0"/>
        <v>874.7203962000001</v>
      </c>
    </row>
    <row r="26" spans="2:14">
      <c r="B26" s="390"/>
      <c r="C26" s="390"/>
      <c r="K26" s="60"/>
      <c r="L26" s="60"/>
      <c r="M26" s="60"/>
      <c r="N26" s="60"/>
    </row>
    <row r="27" spans="2:14">
      <c r="K27" s="60"/>
      <c r="L27" s="60"/>
      <c r="M27" s="60"/>
      <c r="N27" s="60"/>
    </row>
  </sheetData>
  <mergeCells count="1">
    <mergeCell ref="H1:I1"/>
  </mergeCells>
  <hyperlinks>
    <hyperlink ref="H1:I1" location="Index!A1" display="Regresar al Índice" xr:uid="{994449C7-999D-408B-A1DE-0B256BFCB916}"/>
  </hyperlink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D50C2-1581-4BDC-BC8E-3029FBF4A593}">
  <sheetPr codeName="Hoja68"/>
  <dimension ref="A1:N25"/>
  <sheetViews>
    <sheetView workbookViewId="0">
      <selection activeCell="B19" sqref="B19"/>
    </sheetView>
  </sheetViews>
  <sheetFormatPr baseColWidth="10" defaultRowHeight="12"/>
  <cols>
    <col min="1" max="16384" width="11.42578125" style="253"/>
  </cols>
  <sheetData>
    <row r="1" spans="1:14" ht="15">
      <c r="A1" t="s">
        <v>1808</v>
      </c>
      <c r="H1" s="688" t="s">
        <v>38</v>
      </c>
      <c r="I1" s="688"/>
    </row>
    <row r="2" spans="1:14">
      <c r="K2" s="60"/>
      <c r="L2" s="60"/>
      <c r="M2" s="60"/>
      <c r="N2" s="60"/>
    </row>
    <row r="3" spans="1:14">
      <c r="K3" s="60" t="s">
        <v>1319</v>
      </c>
      <c r="L3" s="60" t="s">
        <v>1320</v>
      </c>
      <c r="M3" s="60" t="s">
        <v>1321</v>
      </c>
      <c r="N3" s="60" t="s">
        <v>1322</v>
      </c>
    </row>
    <row r="4" spans="1:14">
      <c r="K4" s="60" t="s">
        <v>1323</v>
      </c>
      <c r="L4" s="60">
        <v>25.516724040000003</v>
      </c>
      <c r="M4" s="60">
        <v>16.695651569999999</v>
      </c>
      <c r="N4" s="60">
        <v>42.212375610000002</v>
      </c>
    </row>
    <row r="5" spans="1:14">
      <c r="K5" s="60" t="s">
        <v>1324</v>
      </c>
      <c r="L5" s="60">
        <v>490.26245505999981</v>
      </c>
      <c r="M5" s="60">
        <v>24.086936700000006</v>
      </c>
      <c r="N5" s="60">
        <v>514.34939175999978</v>
      </c>
    </row>
    <row r="6" spans="1:14">
      <c r="C6" s="382" t="s">
        <v>1323</v>
      </c>
      <c r="D6" s="382" t="s">
        <v>1324</v>
      </c>
      <c r="E6" s="382" t="s">
        <v>1327</v>
      </c>
      <c r="K6" s="60" t="s">
        <v>1327</v>
      </c>
      <c r="L6" s="60">
        <v>39.881373330000031</v>
      </c>
      <c r="M6" s="60">
        <v>-74.971293349999925</v>
      </c>
      <c r="N6" s="60">
        <v>-35.089920019999894</v>
      </c>
    </row>
    <row r="7" spans="1:14">
      <c r="A7" s="253">
        <v>2018</v>
      </c>
      <c r="B7" s="383" t="s">
        <v>1395</v>
      </c>
      <c r="C7" s="381">
        <v>42.212375610000002</v>
      </c>
      <c r="D7" s="381">
        <v>514.34939175999978</v>
      </c>
      <c r="E7" s="381">
        <v>-35.089920019999894</v>
      </c>
      <c r="F7" s="381">
        <f>SUM(C7:E7)</f>
        <v>521.47184734999985</v>
      </c>
      <c r="I7" s="384"/>
      <c r="K7" s="60" t="s">
        <v>53</v>
      </c>
      <c r="L7" s="60">
        <v>555.66055242999983</v>
      </c>
      <c r="M7" s="60">
        <v>-34.18870507999992</v>
      </c>
      <c r="N7" s="60">
        <v>521.47184734999985</v>
      </c>
    </row>
    <row r="8" spans="1:14">
      <c r="A8" s="253">
        <v>2019</v>
      </c>
      <c r="B8" s="383" t="s">
        <v>1395</v>
      </c>
      <c r="C8" s="381">
        <v>190.86796028999998</v>
      </c>
      <c r="D8" s="381">
        <v>759.34305525000002</v>
      </c>
      <c r="E8" s="381">
        <v>148.38060245000003</v>
      </c>
      <c r="F8" s="381">
        <f>SUM(C8:E8)</f>
        <v>1098.59161799</v>
      </c>
      <c r="H8" s="385"/>
      <c r="I8" s="384"/>
      <c r="K8" s="60"/>
      <c r="L8" s="60"/>
      <c r="M8" s="60"/>
      <c r="N8" s="60"/>
    </row>
    <row r="9" spans="1:14">
      <c r="A9" s="253">
        <v>2020</v>
      </c>
      <c r="B9" s="383" t="s">
        <v>1395</v>
      </c>
      <c r="C9" s="381">
        <v>251.79761950999992</v>
      </c>
      <c r="D9" s="381">
        <v>706.53781619999995</v>
      </c>
      <c r="E9" s="381">
        <v>584.34584552000024</v>
      </c>
      <c r="F9" s="381">
        <f>SUM(C9:E9)</f>
        <v>1542.68128123</v>
      </c>
      <c r="H9" s="385"/>
      <c r="I9" s="384"/>
      <c r="K9" s="60" t="s">
        <v>1319</v>
      </c>
      <c r="L9" s="60" t="s">
        <v>1329</v>
      </c>
      <c r="M9" s="60" t="s">
        <v>1330</v>
      </c>
      <c r="N9" s="60" t="s">
        <v>1331</v>
      </c>
    </row>
    <row r="10" spans="1:14">
      <c r="A10" s="253">
        <v>2021</v>
      </c>
      <c r="B10" s="383" t="s">
        <v>1395</v>
      </c>
      <c r="C10" s="381">
        <f>N22</f>
        <v>130.98912015000002</v>
      </c>
      <c r="D10" s="381">
        <f>N23</f>
        <v>541.71164256000009</v>
      </c>
      <c r="E10" s="381">
        <f>N24</f>
        <v>202.0196334899999</v>
      </c>
      <c r="F10" s="386">
        <f>SUM(C10:E10)</f>
        <v>874.7203962000001</v>
      </c>
      <c r="H10" s="385"/>
      <c r="I10" s="387"/>
      <c r="K10" s="60" t="s">
        <v>1323</v>
      </c>
      <c r="L10" s="60">
        <v>124.20728980999999</v>
      </c>
      <c r="M10" s="60">
        <v>66.660670479999979</v>
      </c>
      <c r="N10" s="60">
        <v>190.86796029000001</v>
      </c>
    </row>
    <row r="11" spans="1:14">
      <c r="B11" s="383" t="s">
        <v>1339</v>
      </c>
      <c r="C11" s="383">
        <f>C10/C8-1</f>
        <v>-0.31371865686111777</v>
      </c>
      <c r="D11" s="383">
        <f>D10/D8-1</f>
        <v>-0.28660486348735847</v>
      </c>
      <c r="E11" s="383">
        <f>E10/E8-1</f>
        <v>0.36149624785405954</v>
      </c>
      <c r="F11" s="383"/>
      <c r="K11" s="60" t="s">
        <v>1324</v>
      </c>
      <c r="L11" s="60">
        <v>509.90915038000003</v>
      </c>
      <c r="M11" s="60">
        <v>249.43390486999996</v>
      </c>
      <c r="N11" s="60">
        <v>759.34305524999968</v>
      </c>
    </row>
    <row r="12" spans="1:14">
      <c r="K12" s="60" t="s">
        <v>1327</v>
      </c>
      <c r="L12" s="60">
        <v>79.990210500000018</v>
      </c>
      <c r="M12" s="60">
        <v>68.390391950000023</v>
      </c>
      <c r="N12" s="60">
        <v>148.38060245</v>
      </c>
    </row>
    <row r="13" spans="1:14">
      <c r="K13" s="60" t="s">
        <v>926</v>
      </c>
      <c r="L13" s="60">
        <v>714.10665069000038</v>
      </c>
      <c r="M13" s="60">
        <v>384.48496729999988</v>
      </c>
      <c r="N13" s="60">
        <v>1098.59161799</v>
      </c>
    </row>
    <row r="14" spans="1:14">
      <c r="K14" s="60"/>
      <c r="L14" s="60"/>
      <c r="M14" s="60"/>
      <c r="N14" s="60"/>
    </row>
    <row r="15" spans="1:14">
      <c r="K15" s="60" t="s">
        <v>1319</v>
      </c>
      <c r="L15" s="60" t="s">
        <v>1333</v>
      </c>
      <c r="M15" s="60" t="s">
        <v>1334</v>
      </c>
      <c r="N15" s="60" t="s">
        <v>1335</v>
      </c>
    </row>
    <row r="16" spans="1:14">
      <c r="K16" s="60" t="s">
        <v>1323</v>
      </c>
      <c r="L16" s="60">
        <v>127.74120428999997</v>
      </c>
      <c r="M16" s="60">
        <v>124.05641521999999</v>
      </c>
      <c r="N16" s="60">
        <v>251.79761950999992</v>
      </c>
    </row>
    <row r="17" spans="11:14">
      <c r="K17" s="60" t="s">
        <v>1324</v>
      </c>
      <c r="L17" s="60">
        <v>686.87102820999996</v>
      </c>
      <c r="M17" s="60">
        <v>19.666787990000003</v>
      </c>
      <c r="N17" s="60">
        <v>706.53781619999995</v>
      </c>
    </row>
    <row r="18" spans="11:14">
      <c r="K18" s="60" t="s">
        <v>1327</v>
      </c>
      <c r="L18" s="60">
        <v>146.92550342999996</v>
      </c>
      <c r="M18" s="60">
        <v>437.42034209000008</v>
      </c>
      <c r="N18" s="60">
        <v>584.34584552000024</v>
      </c>
    </row>
    <row r="19" spans="11:14">
      <c r="K19" s="60" t="s">
        <v>926</v>
      </c>
      <c r="L19" s="60">
        <v>961.53773593000039</v>
      </c>
      <c r="M19" s="60">
        <v>581.14354530000014</v>
      </c>
      <c r="N19" s="60">
        <v>1542.68128123</v>
      </c>
    </row>
    <row r="20" spans="11:14">
      <c r="K20" s="60"/>
      <c r="L20" s="60"/>
      <c r="M20" s="60"/>
      <c r="N20" s="60"/>
    </row>
    <row r="21" spans="11:14">
      <c r="K21" s="60" t="s">
        <v>1319</v>
      </c>
      <c r="L21" s="60" t="s">
        <v>1336</v>
      </c>
      <c r="M21" s="60" t="s">
        <v>1337</v>
      </c>
      <c r="N21" s="60" t="s">
        <v>1338</v>
      </c>
    </row>
    <row r="22" spans="11:14">
      <c r="K22" s="60" t="s">
        <v>1323</v>
      </c>
      <c r="L22" s="60">
        <v>64.595342529999996</v>
      </c>
      <c r="M22" s="60">
        <v>66.393777619999994</v>
      </c>
      <c r="N22" s="60">
        <v>130.98912015000002</v>
      </c>
    </row>
    <row r="23" spans="11:14">
      <c r="K23" s="60" t="s">
        <v>1324</v>
      </c>
      <c r="L23" s="60">
        <v>520.87895179000009</v>
      </c>
      <c r="M23" s="60">
        <v>20.832690769999999</v>
      </c>
      <c r="N23" s="60">
        <v>541.71164256000009</v>
      </c>
    </row>
    <row r="24" spans="11:14">
      <c r="K24" s="60" t="s">
        <v>1327</v>
      </c>
      <c r="L24" s="60">
        <v>71.702951389999967</v>
      </c>
      <c r="M24" s="60">
        <v>130.31668210000004</v>
      </c>
      <c r="N24" s="60">
        <v>202.0196334899999</v>
      </c>
    </row>
    <row r="25" spans="11:14">
      <c r="K25" s="60" t="s">
        <v>926</v>
      </c>
      <c r="L25" s="60">
        <v>657.17724571000008</v>
      </c>
      <c r="M25" s="60">
        <v>217.54315049000002</v>
      </c>
      <c r="N25" s="60">
        <v>874.7203962000001</v>
      </c>
    </row>
  </sheetData>
  <mergeCells count="1">
    <mergeCell ref="H1:I1"/>
  </mergeCells>
  <hyperlinks>
    <hyperlink ref="H1:I1" location="Index!A1" display="Regresar al Índice" xr:uid="{A0D9EF60-76E3-4B84-9A91-4AE88A9351DA}"/>
  </hyperlink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6C964-A3FE-4ED7-879B-001F83540167}">
  <sheetPr codeName="Hoja69"/>
  <dimension ref="A1:AB39"/>
  <sheetViews>
    <sheetView topLeftCell="A4" workbookViewId="0">
      <selection activeCell="B19" sqref="B19"/>
    </sheetView>
  </sheetViews>
  <sheetFormatPr baseColWidth="10" defaultRowHeight="12"/>
  <cols>
    <col min="1" max="8" width="11.42578125" style="253"/>
    <col min="9" max="10" width="15.85546875" style="253" bestFit="1" customWidth="1"/>
    <col min="11" max="16" width="11.42578125" style="253"/>
    <col min="17" max="17" width="11.85546875" style="253" bestFit="1" customWidth="1"/>
    <col min="18" max="20" width="11.42578125" style="253"/>
    <col min="21" max="21" width="11.85546875" style="253" bestFit="1" customWidth="1"/>
    <col min="22" max="28" width="11.42578125" style="253"/>
    <col min="29" max="29" width="11.85546875" style="253" bestFit="1" customWidth="1"/>
    <col min="30" max="16384" width="11.42578125" style="253"/>
  </cols>
  <sheetData>
    <row r="1" spans="1:28" ht="15">
      <c r="A1" t="s">
        <v>1809</v>
      </c>
      <c r="H1" s="688" t="s">
        <v>38</v>
      </c>
      <c r="I1" s="688"/>
    </row>
    <row r="6" spans="1:28">
      <c r="A6" s="253" t="s">
        <v>727</v>
      </c>
      <c r="B6" s="253" t="s">
        <v>1422</v>
      </c>
      <c r="C6" s="253" t="s">
        <v>1396</v>
      </c>
      <c r="D6" s="60"/>
      <c r="E6" s="60"/>
      <c r="F6" s="60"/>
      <c r="G6" s="60"/>
      <c r="H6" s="60"/>
      <c r="I6" s="60"/>
      <c r="J6" s="60"/>
      <c r="K6" s="60"/>
      <c r="L6" s="60"/>
      <c r="M6" s="60"/>
      <c r="N6" s="60"/>
      <c r="O6" s="60"/>
      <c r="P6" s="60"/>
      <c r="Q6" s="60"/>
      <c r="R6" s="60"/>
      <c r="S6" s="60"/>
      <c r="T6" s="60"/>
      <c r="U6" s="60"/>
      <c r="V6" s="60"/>
      <c r="W6" s="60"/>
      <c r="X6" s="60"/>
      <c r="Y6" s="60"/>
      <c r="Z6" s="60"/>
      <c r="AA6" s="60"/>
      <c r="AB6" s="60"/>
    </row>
    <row r="7" spans="1:28">
      <c r="A7" s="253" t="s">
        <v>11</v>
      </c>
      <c r="B7" s="381">
        <v>78.321867890000036</v>
      </c>
      <c r="C7" s="381">
        <v>25.889819079999992</v>
      </c>
      <c r="D7" s="60"/>
      <c r="E7" s="60"/>
      <c r="F7" s="60"/>
      <c r="G7" s="60"/>
      <c r="H7" s="60"/>
      <c r="I7" s="60"/>
      <c r="J7" s="60"/>
      <c r="K7" s="60"/>
      <c r="L7" s="60"/>
      <c r="M7" s="60"/>
      <c r="N7" s="60"/>
      <c r="O7" s="60"/>
      <c r="P7" s="60"/>
      <c r="Q7" s="60"/>
      <c r="R7" s="60"/>
      <c r="S7" s="60"/>
      <c r="T7" s="60"/>
      <c r="U7" s="60"/>
      <c r="V7" s="60"/>
      <c r="W7" s="60"/>
      <c r="X7" s="60"/>
      <c r="Y7" s="60"/>
      <c r="Z7" s="60"/>
      <c r="AA7" s="60"/>
      <c r="AB7" s="60"/>
    </row>
    <row r="8" spans="1:28">
      <c r="A8" s="253" t="s">
        <v>32</v>
      </c>
      <c r="B8" s="381">
        <v>81.108301378000149</v>
      </c>
      <c r="C8" s="381">
        <v>39.950463779999964</v>
      </c>
      <c r="D8" s="60"/>
      <c r="E8" s="60"/>
      <c r="F8" s="60"/>
      <c r="G8" s="60"/>
      <c r="H8" s="60"/>
      <c r="I8" s="60"/>
      <c r="J8" s="60"/>
      <c r="K8" s="60"/>
      <c r="L8" s="60"/>
      <c r="M8" s="60"/>
      <c r="N8" s="60"/>
      <c r="O8" s="60"/>
      <c r="P8" s="60"/>
      <c r="Q8" s="60"/>
      <c r="R8" s="60"/>
      <c r="S8" s="60"/>
      <c r="T8" s="60"/>
      <c r="U8" s="60"/>
      <c r="V8" s="60"/>
      <c r="W8" s="60"/>
      <c r="X8" s="60"/>
      <c r="Y8" s="60"/>
      <c r="Z8" s="60"/>
      <c r="AA8" s="60"/>
      <c r="AB8" s="60"/>
    </row>
    <row r="9" spans="1:28">
      <c r="A9" s="253" t="s">
        <v>16</v>
      </c>
      <c r="B9" s="381">
        <v>197.77227928399998</v>
      </c>
      <c r="C9" s="381">
        <v>65.695951340000008</v>
      </c>
      <c r="D9" s="60"/>
      <c r="E9" s="60"/>
      <c r="F9" s="60"/>
      <c r="G9" s="60"/>
      <c r="H9" s="60"/>
      <c r="I9" s="60"/>
      <c r="J9" s="60"/>
      <c r="K9" s="60"/>
      <c r="L9" s="60"/>
      <c r="M9" s="60"/>
      <c r="N9" s="60"/>
      <c r="O9" s="60"/>
      <c r="P9" s="60"/>
      <c r="Q9" s="60"/>
      <c r="R9" s="60"/>
      <c r="S9" s="60"/>
      <c r="T9" s="60"/>
      <c r="U9" s="60"/>
      <c r="V9" s="60"/>
      <c r="W9" s="60"/>
      <c r="X9" s="60"/>
      <c r="Y9" s="60"/>
      <c r="Z9" s="60"/>
      <c r="AA9" s="60"/>
      <c r="AB9" s="60"/>
    </row>
    <row r="10" spans="1:28">
      <c r="A10" s="253" t="s">
        <v>30</v>
      </c>
      <c r="B10" s="381">
        <v>315.2717619099999</v>
      </c>
      <c r="C10" s="381">
        <v>74.042238179999998</v>
      </c>
      <c r="D10" s="60"/>
      <c r="E10" s="60"/>
      <c r="F10" s="60"/>
      <c r="G10" s="60"/>
      <c r="H10" s="60"/>
      <c r="I10" s="60"/>
      <c r="J10" s="60"/>
      <c r="K10" s="60"/>
      <c r="L10" s="60"/>
      <c r="M10" s="60"/>
      <c r="N10" s="60"/>
      <c r="O10" s="60"/>
      <c r="P10" s="60"/>
      <c r="Q10" s="60"/>
      <c r="R10" s="60"/>
      <c r="S10" s="60"/>
      <c r="T10" s="60"/>
      <c r="U10" s="60"/>
      <c r="V10" s="60"/>
      <c r="W10" s="60"/>
      <c r="X10" s="60"/>
      <c r="Y10" s="60"/>
      <c r="Z10" s="60"/>
      <c r="AA10" s="60"/>
      <c r="AB10" s="60"/>
    </row>
    <row r="11" spans="1:28">
      <c r="A11" s="253" t="s">
        <v>21</v>
      </c>
      <c r="B11" s="381">
        <v>242.94268530999977</v>
      </c>
      <c r="C11" s="381">
        <v>99.21897630999996</v>
      </c>
      <c r="D11" s="60"/>
      <c r="E11" s="60"/>
      <c r="F11" s="60"/>
      <c r="G11" s="60"/>
      <c r="H11" s="60"/>
      <c r="I11" s="60"/>
      <c r="J11" s="60"/>
      <c r="K11" s="60"/>
      <c r="L11" s="60"/>
      <c r="M11" s="60"/>
      <c r="N11" s="60"/>
      <c r="O11" s="60"/>
      <c r="P11" s="60"/>
      <c r="Q11" s="60"/>
      <c r="R11" s="60"/>
      <c r="S11" s="60"/>
      <c r="T11" s="60"/>
      <c r="U11" s="60"/>
      <c r="V11" s="60"/>
      <c r="W11" s="60"/>
      <c r="X11" s="60"/>
      <c r="Y11" s="60"/>
      <c r="Z11" s="60"/>
      <c r="AA11" s="60"/>
      <c r="AB11" s="60"/>
    </row>
    <row r="12" spans="1:28">
      <c r="A12" s="253" t="s">
        <v>6</v>
      </c>
      <c r="B12" s="381">
        <v>93.41446253999996</v>
      </c>
      <c r="C12" s="381">
        <v>108.70461682</v>
      </c>
      <c r="D12" s="60"/>
      <c r="E12" s="60"/>
      <c r="F12" s="60"/>
      <c r="G12" s="60"/>
      <c r="H12" s="60"/>
      <c r="I12" s="60"/>
      <c r="J12" s="60"/>
      <c r="K12" s="60"/>
      <c r="L12" s="60"/>
      <c r="M12" s="60"/>
      <c r="N12" s="60"/>
      <c r="O12" s="60"/>
      <c r="P12" s="60"/>
      <c r="Q12" s="60"/>
      <c r="R12" s="60"/>
      <c r="S12" s="60"/>
      <c r="T12" s="60"/>
      <c r="U12" s="60"/>
      <c r="V12" s="60"/>
      <c r="W12" s="60"/>
      <c r="X12" s="60"/>
      <c r="Y12" s="60"/>
      <c r="Z12" s="60"/>
      <c r="AA12" s="60"/>
      <c r="AB12" s="60"/>
    </row>
    <row r="13" spans="1:28">
      <c r="A13" s="253" t="s">
        <v>19</v>
      </c>
      <c r="B13" s="381">
        <v>639.76524375000008</v>
      </c>
      <c r="C13" s="381">
        <v>122.58384596</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row>
    <row r="14" spans="1:28">
      <c r="A14" s="253" t="s">
        <v>18</v>
      </c>
      <c r="B14" s="381">
        <v>62.929304863999953</v>
      </c>
      <c r="C14" s="381">
        <v>127.63935658000005</v>
      </c>
      <c r="D14" s="60"/>
      <c r="E14" s="60"/>
      <c r="F14" s="60"/>
      <c r="G14" s="60"/>
      <c r="H14" s="60"/>
      <c r="I14" s="60"/>
      <c r="J14" s="60"/>
      <c r="K14" s="60"/>
      <c r="L14" s="60"/>
      <c r="M14" s="60"/>
      <c r="N14" s="60"/>
      <c r="O14" s="60"/>
      <c r="P14" s="60"/>
      <c r="Q14" s="60"/>
      <c r="R14" s="60"/>
      <c r="S14" s="60"/>
      <c r="T14" s="60"/>
      <c r="U14" s="60"/>
      <c r="V14" s="60"/>
      <c r="W14" s="60"/>
      <c r="X14" s="60"/>
      <c r="Y14" s="60"/>
      <c r="Z14" s="60"/>
      <c r="AA14" s="60"/>
      <c r="AB14" s="60"/>
    </row>
    <row r="15" spans="1:28">
      <c r="A15" s="253" t="s">
        <v>24</v>
      </c>
      <c r="B15" s="381">
        <v>1.6814220140000879</v>
      </c>
      <c r="C15" s="381">
        <v>164.59532968000019</v>
      </c>
      <c r="D15" s="60"/>
      <c r="E15" s="60"/>
      <c r="F15" s="60"/>
      <c r="G15" s="60"/>
      <c r="H15" s="60"/>
      <c r="I15" s="60"/>
      <c r="J15" s="60"/>
      <c r="K15" s="60"/>
      <c r="L15" s="60"/>
      <c r="M15" s="60"/>
      <c r="N15" s="60"/>
      <c r="O15" s="60"/>
      <c r="P15" s="60"/>
      <c r="Q15" s="60"/>
      <c r="R15" s="60"/>
      <c r="S15" s="60"/>
      <c r="T15" s="60"/>
      <c r="U15" s="60"/>
      <c r="V15" s="60"/>
      <c r="W15" s="60"/>
      <c r="X15" s="60"/>
      <c r="Y15" s="60"/>
      <c r="Z15" s="60"/>
      <c r="AA15" s="60"/>
      <c r="AB15" s="60"/>
    </row>
    <row r="16" spans="1:28">
      <c r="A16" s="253" t="s">
        <v>28</v>
      </c>
      <c r="B16" s="381">
        <v>291.92641557000019</v>
      </c>
      <c r="C16" s="381">
        <v>169.03487709999993</v>
      </c>
      <c r="D16" s="60"/>
      <c r="E16" s="60"/>
      <c r="F16" s="60"/>
      <c r="G16" s="60"/>
      <c r="H16" s="60"/>
      <c r="I16" s="60"/>
      <c r="J16" s="60"/>
      <c r="K16" s="60"/>
      <c r="L16" s="60"/>
      <c r="M16" s="60"/>
      <c r="N16" s="60"/>
      <c r="O16" s="60"/>
      <c r="P16" s="60"/>
      <c r="Q16" s="60"/>
      <c r="R16" s="60"/>
      <c r="S16" s="60"/>
      <c r="T16" s="60"/>
      <c r="U16" s="60"/>
      <c r="V16" s="60"/>
      <c r="W16" s="60"/>
      <c r="X16" s="60"/>
      <c r="Y16" s="60"/>
      <c r="Z16" s="60"/>
      <c r="AA16" s="60"/>
      <c r="AB16" s="60"/>
    </row>
    <row r="17" spans="1:28">
      <c r="A17" s="253" t="s">
        <v>26</v>
      </c>
      <c r="B17" s="381">
        <v>660.97379926199937</v>
      </c>
      <c r="C17" s="381">
        <v>180.29384873999996</v>
      </c>
      <c r="D17" s="60"/>
      <c r="E17" s="60"/>
      <c r="F17" s="60"/>
      <c r="G17" s="60"/>
      <c r="H17" s="60"/>
      <c r="I17" s="60"/>
      <c r="J17" s="60"/>
      <c r="K17" s="60"/>
      <c r="L17" s="60"/>
      <c r="M17" s="60"/>
      <c r="N17" s="60"/>
      <c r="O17" s="60"/>
      <c r="P17" s="60"/>
      <c r="Q17" s="60"/>
      <c r="R17" s="60"/>
      <c r="S17" s="60"/>
      <c r="T17" s="60"/>
      <c r="U17" s="60"/>
      <c r="V17" s="60"/>
      <c r="W17" s="60"/>
      <c r="X17" s="60"/>
      <c r="Y17" s="60"/>
      <c r="Z17" s="60"/>
      <c r="AA17" s="60"/>
      <c r="AB17" s="60"/>
    </row>
    <row r="18" spans="1:28">
      <c r="A18" s="253" t="s">
        <v>7</v>
      </c>
      <c r="B18" s="381">
        <v>57.88959262600001</v>
      </c>
      <c r="C18" s="381">
        <v>183.79549652000003</v>
      </c>
      <c r="D18" s="60"/>
      <c r="E18" s="60"/>
      <c r="F18" s="60"/>
      <c r="G18" s="60"/>
      <c r="H18" s="60"/>
      <c r="I18" s="60"/>
      <c r="J18" s="60"/>
      <c r="K18" s="60"/>
      <c r="L18" s="60"/>
      <c r="M18" s="60"/>
      <c r="N18" s="60"/>
      <c r="O18" s="60"/>
      <c r="P18" s="60"/>
      <c r="Q18" s="60"/>
      <c r="R18" s="60"/>
      <c r="S18" s="60"/>
      <c r="T18" s="60"/>
      <c r="U18" s="60"/>
      <c r="V18" s="60"/>
      <c r="W18" s="60"/>
      <c r="X18" s="60"/>
      <c r="Y18" s="60"/>
      <c r="Z18" s="60"/>
      <c r="AA18" s="60"/>
      <c r="AB18" s="60"/>
    </row>
    <row r="19" spans="1:28">
      <c r="A19" s="253" t="s">
        <v>22</v>
      </c>
      <c r="B19" s="381">
        <v>544.89462270799993</v>
      </c>
      <c r="C19" s="381">
        <v>207.74723139000008</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row>
    <row r="20" spans="1:28">
      <c r="A20" s="253" t="s">
        <v>15</v>
      </c>
      <c r="B20" s="381">
        <v>219.25139578399998</v>
      </c>
      <c r="C20" s="381">
        <v>229.50542443999996</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row>
    <row r="21" spans="1:28">
      <c r="A21" s="253" t="s">
        <v>3</v>
      </c>
      <c r="B21" s="381">
        <v>226.96288687200004</v>
      </c>
      <c r="C21" s="381">
        <v>238.03877251999992</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row>
    <row r="22" spans="1:28">
      <c r="A22" s="253" t="s">
        <v>23</v>
      </c>
      <c r="B22" s="381">
        <v>616.79412448399967</v>
      </c>
      <c r="C22" s="381">
        <v>341.77054731000021</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row>
    <row r="23" spans="1:28">
      <c r="A23" s="253" t="s">
        <v>12</v>
      </c>
      <c r="B23" s="381">
        <v>512.07039882000015</v>
      </c>
      <c r="C23" s="381">
        <v>412.04047742000012</v>
      </c>
      <c r="D23" s="60"/>
      <c r="E23" s="60"/>
      <c r="F23" s="60"/>
      <c r="G23" s="60"/>
      <c r="H23" s="60"/>
      <c r="I23" s="60"/>
      <c r="J23" s="60"/>
      <c r="K23" s="60"/>
      <c r="L23" s="60"/>
      <c r="M23" s="60"/>
      <c r="N23" s="60"/>
      <c r="O23" s="60"/>
      <c r="P23" s="60"/>
      <c r="Q23" s="60"/>
      <c r="R23" s="60"/>
      <c r="S23" s="60"/>
      <c r="T23" s="60"/>
      <c r="U23" s="60"/>
      <c r="V23" s="60"/>
      <c r="W23" s="60"/>
      <c r="X23" s="60"/>
      <c r="Y23" s="60"/>
      <c r="Z23" s="60"/>
      <c r="AA23" s="60"/>
      <c r="AB23" s="60"/>
    </row>
    <row r="24" spans="1:28">
      <c r="A24" s="253" t="s">
        <v>31</v>
      </c>
      <c r="B24" s="381">
        <v>849.74183366199975</v>
      </c>
      <c r="C24" s="381">
        <v>468.67641658999986</v>
      </c>
      <c r="D24" s="60"/>
      <c r="E24" s="60"/>
      <c r="F24" s="60"/>
      <c r="G24" s="60"/>
      <c r="H24" s="60"/>
      <c r="I24" s="60"/>
      <c r="J24" s="60"/>
      <c r="K24" s="60"/>
      <c r="L24" s="60"/>
      <c r="M24" s="60"/>
      <c r="N24" s="60"/>
      <c r="O24" s="60"/>
      <c r="P24" s="60"/>
      <c r="Q24" s="60"/>
      <c r="R24" s="60"/>
      <c r="S24" s="60"/>
      <c r="T24" s="60"/>
      <c r="U24" s="60"/>
      <c r="V24" s="60"/>
      <c r="W24" s="60"/>
      <c r="X24" s="60"/>
      <c r="Y24" s="60"/>
      <c r="Z24" s="60"/>
      <c r="AA24" s="60"/>
      <c r="AB24" s="60"/>
    </row>
    <row r="25" spans="1:28">
      <c r="A25" s="253" t="s">
        <v>5</v>
      </c>
      <c r="B25" s="381">
        <v>127.57041243199996</v>
      </c>
      <c r="C25" s="381">
        <v>526.87502992999998</v>
      </c>
      <c r="D25" s="60"/>
      <c r="E25" s="60"/>
      <c r="F25" s="60"/>
      <c r="G25" s="60"/>
      <c r="H25" s="60"/>
      <c r="I25" s="60"/>
      <c r="J25" s="60"/>
      <c r="K25" s="60"/>
      <c r="L25" s="60"/>
      <c r="M25" s="60"/>
      <c r="N25" s="60"/>
      <c r="O25" s="60"/>
      <c r="P25" s="60"/>
      <c r="Q25" s="60"/>
      <c r="R25" s="60"/>
      <c r="S25" s="60"/>
      <c r="T25" s="60"/>
      <c r="U25" s="60"/>
      <c r="V25" s="60"/>
      <c r="W25" s="60"/>
      <c r="X25" s="60"/>
      <c r="Y25" s="60"/>
      <c r="Z25" s="60"/>
      <c r="AA25" s="60"/>
      <c r="AB25" s="60"/>
    </row>
    <row r="26" spans="1:28">
      <c r="A26" s="253" t="s">
        <v>29</v>
      </c>
      <c r="B26" s="381">
        <v>386.55881294999989</v>
      </c>
      <c r="C26" s="381">
        <v>601.9668049900007</v>
      </c>
      <c r="D26" s="60"/>
      <c r="E26" s="60"/>
      <c r="F26" s="60"/>
      <c r="G26" s="60"/>
      <c r="H26" s="60"/>
      <c r="I26" s="60"/>
      <c r="J26" s="60"/>
      <c r="K26" s="60"/>
      <c r="L26" s="60"/>
      <c r="M26" s="60"/>
      <c r="N26" s="60"/>
      <c r="O26" s="60"/>
      <c r="P26" s="60"/>
      <c r="Q26" s="60"/>
      <c r="R26" s="60"/>
      <c r="S26" s="60"/>
      <c r="T26" s="60"/>
      <c r="U26" s="60"/>
      <c r="V26" s="60"/>
      <c r="W26" s="60"/>
      <c r="X26" s="60"/>
      <c r="Y26" s="60"/>
      <c r="Z26" s="60"/>
      <c r="AA26" s="60"/>
      <c r="AB26" s="60"/>
    </row>
    <row r="27" spans="1:28">
      <c r="A27" s="253" t="s">
        <v>33</v>
      </c>
      <c r="B27" s="381">
        <v>25.710774450000006</v>
      </c>
      <c r="C27" s="381">
        <v>602.9105441800001</v>
      </c>
      <c r="D27" s="60"/>
      <c r="E27" s="60"/>
      <c r="F27" s="60"/>
      <c r="G27" s="60"/>
      <c r="H27" s="60"/>
      <c r="I27" s="60"/>
      <c r="J27" s="60"/>
      <c r="K27" s="60"/>
      <c r="L27" s="60"/>
      <c r="M27" s="60"/>
      <c r="N27" s="60"/>
      <c r="O27" s="60"/>
      <c r="P27" s="60"/>
      <c r="Q27" s="60"/>
      <c r="R27" s="60"/>
      <c r="S27" s="60"/>
      <c r="T27" s="60"/>
      <c r="U27" s="60"/>
      <c r="V27" s="60"/>
      <c r="W27" s="60"/>
      <c r="X27" s="60"/>
      <c r="Y27" s="60"/>
      <c r="Z27" s="60"/>
      <c r="AA27" s="60"/>
      <c r="AB27" s="60"/>
    </row>
    <row r="28" spans="1:28">
      <c r="A28" s="253" t="s">
        <v>13</v>
      </c>
      <c r="B28" s="381">
        <v>1335.8490420860014</v>
      </c>
      <c r="C28" s="381">
        <v>620.62921822000055</v>
      </c>
      <c r="D28" s="60"/>
      <c r="E28" s="60"/>
      <c r="F28" s="60"/>
      <c r="G28" s="60"/>
      <c r="H28" s="60"/>
      <c r="I28" s="60"/>
      <c r="J28" s="60"/>
      <c r="K28" s="60"/>
      <c r="L28" s="60"/>
      <c r="M28" s="60"/>
      <c r="N28" s="60"/>
      <c r="O28" s="60"/>
      <c r="P28" s="60"/>
      <c r="Q28" s="60"/>
      <c r="R28" s="60"/>
      <c r="S28" s="60"/>
      <c r="T28" s="60"/>
      <c r="U28" s="60"/>
      <c r="V28" s="60"/>
      <c r="W28" s="60"/>
      <c r="X28" s="60"/>
      <c r="Y28" s="60"/>
      <c r="Z28" s="60"/>
      <c r="AA28" s="60"/>
      <c r="AB28" s="60"/>
    </row>
    <row r="29" spans="1:28">
      <c r="A29" s="253" t="s">
        <v>25</v>
      </c>
      <c r="B29" s="381">
        <v>883.28289304000009</v>
      </c>
      <c r="C29" s="381">
        <v>662.97063365000042</v>
      </c>
      <c r="D29" s="60"/>
      <c r="E29" s="60"/>
      <c r="F29" s="60"/>
      <c r="G29" s="60"/>
      <c r="H29" s="60"/>
      <c r="I29" s="60"/>
      <c r="J29" s="60"/>
      <c r="K29" s="60"/>
      <c r="L29" s="60"/>
      <c r="M29" s="60"/>
      <c r="N29" s="60"/>
      <c r="O29" s="60"/>
      <c r="P29" s="60"/>
      <c r="Q29" s="60"/>
      <c r="R29" s="60"/>
      <c r="S29" s="60"/>
      <c r="T29" s="60"/>
      <c r="U29" s="60"/>
      <c r="V29" s="60"/>
      <c r="W29" s="60"/>
      <c r="X29" s="60"/>
      <c r="Y29" s="60"/>
      <c r="Z29" s="60"/>
      <c r="AA29" s="60"/>
      <c r="AB29" s="60"/>
    </row>
    <row r="30" spans="1:28">
      <c r="A30" s="253" t="s">
        <v>0</v>
      </c>
      <c r="B30" s="381">
        <v>1542.6812812299995</v>
      </c>
      <c r="C30" s="381">
        <v>874.72039619999907</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row>
    <row r="31" spans="1:28">
      <c r="A31" s="253" t="s">
        <v>27</v>
      </c>
      <c r="B31" s="381">
        <v>295.83163019200015</v>
      </c>
      <c r="C31" s="381">
        <v>911.92592931000001</v>
      </c>
      <c r="D31" s="60"/>
      <c r="E31" s="60"/>
      <c r="F31" s="60"/>
      <c r="G31" s="60"/>
      <c r="H31" s="60"/>
      <c r="I31" s="60"/>
      <c r="J31" s="60"/>
      <c r="K31" s="60"/>
      <c r="L31" s="60"/>
      <c r="M31" s="60"/>
      <c r="N31" s="60"/>
      <c r="O31" s="60"/>
      <c r="P31" s="60"/>
      <c r="Q31" s="60"/>
      <c r="R31" s="60"/>
      <c r="S31" s="60"/>
      <c r="T31" s="60"/>
      <c r="U31" s="60"/>
      <c r="V31" s="60"/>
      <c r="W31" s="60"/>
      <c r="X31" s="60"/>
      <c r="Y31" s="60"/>
      <c r="Z31" s="60"/>
      <c r="AA31" s="60"/>
      <c r="AB31" s="60"/>
    </row>
    <row r="32" spans="1:28">
      <c r="A32" s="253" t="s">
        <v>10</v>
      </c>
      <c r="B32" s="381">
        <v>623.72581732200024</v>
      </c>
      <c r="C32" s="381">
        <v>963.27316877999954</v>
      </c>
      <c r="D32" s="60"/>
      <c r="E32" s="60"/>
      <c r="F32" s="60"/>
      <c r="G32" s="60"/>
      <c r="H32" s="60"/>
      <c r="I32" s="60"/>
      <c r="J32" s="60"/>
      <c r="K32" s="60"/>
      <c r="L32" s="60"/>
      <c r="M32" s="60"/>
      <c r="N32" s="60"/>
      <c r="O32" s="60"/>
      <c r="P32" s="60"/>
      <c r="Q32" s="60"/>
      <c r="R32" s="60"/>
      <c r="S32" s="60"/>
      <c r="T32" s="60"/>
      <c r="U32" s="60"/>
      <c r="V32" s="60"/>
      <c r="W32" s="60"/>
      <c r="X32" s="60"/>
      <c r="Y32" s="60"/>
      <c r="Z32" s="60"/>
      <c r="AA32" s="60"/>
      <c r="AB32" s="60"/>
    </row>
    <row r="33" spans="1:28">
      <c r="A33" s="253" t="s">
        <v>17</v>
      </c>
      <c r="B33" s="381">
        <v>161.00177544999988</v>
      </c>
      <c r="C33" s="381">
        <v>992.90802466000014</v>
      </c>
      <c r="D33" s="60"/>
      <c r="E33" s="60"/>
      <c r="F33" s="60"/>
      <c r="G33" s="60"/>
      <c r="H33" s="60"/>
      <c r="I33" s="60"/>
      <c r="J33" s="60"/>
      <c r="K33" s="60"/>
      <c r="L33" s="60"/>
      <c r="M33" s="60"/>
      <c r="N33" s="60"/>
      <c r="O33" s="60"/>
      <c r="P33" s="60"/>
      <c r="Q33" s="60"/>
      <c r="R33" s="60"/>
      <c r="S33" s="60"/>
      <c r="T33" s="60"/>
      <c r="U33" s="60"/>
      <c r="V33" s="60"/>
      <c r="W33" s="60"/>
      <c r="X33" s="60"/>
      <c r="Y33" s="60"/>
      <c r="Z33" s="60"/>
      <c r="AA33" s="60"/>
      <c r="AB33" s="60"/>
    </row>
    <row r="34" spans="1:28">
      <c r="A34" s="253" t="s">
        <v>14</v>
      </c>
      <c r="B34" s="381">
        <v>324.52833590399996</v>
      </c>
      <c r="C34" s="381">
        <v>1016.0921099200003</v>
      </c>
      <c r="D34" s="60"/>
      <c r="E34" s="60"/>
      <c r="F34" s="60"/>
      <c r="G34" s="60"/>
      <c r="H34" s="60"/>
      <c r="I34" s="60"/>
      <c r="J34" s="60"/>
      <c r="K34" s="60"/>
      <c r="L34" s="60"/>
      <c r="M34" s="60"/>
      <c r="N34" s="60"/>
      <c r="O34" s="60"/>
      <c r="P34" s="60"/>
      <c r="Q34" s="60"/>
      <c r="R34" s="60"/>
      <c r="S34" s="60"/>
      <c r="T34" s="60"/>
      <c r="U34" s="60"/>
      <c r="V34" s="60"/>
      <c r="W34" s="60"/>
      <c r="X34" s="60"/>
      <c r="Y34" s="60"/>
      <c r="Z34" s="60"/>
      <c r="AA34" s="60"/>
      <c r="AB34" s="60"/>
    </row>
    <row r="35" spans="1:28">
      <c r="A35" s="253" t="s">
        <v>8</v>
      </c>
      <c r="B35" s="381">
        <v>465.29326468999977</v>
      </c>
      <c r="C35" s="381">
        <v>1049.117525359999</v>
      </c>
      <c r="D35" s="60"/>
      <c r="E35" s="60"/>
      <c r="F35" s="60"/>
      <c r="G35" s="60"/>
      <c r="H35" s="60"/>
      <c r="I35" s="60"/>
      <c r="J35" s="60"/>
      <c r="K35" s="60"/>
      <c r="L35" s="60"/>
      <c r="M35" s="60"/>
      <c r="N35" s="60"/>
      <c r="O35" s="60"/>
      <c r="P35" s="60"/>
      <c r="Q35" s="60"/>
      <c r="R35" s="60"/>
      <c r="S35" s="60"/>
      <c r="T35" s="60"/>
      <c r="U35" s="60"/>
      <c r="V35" s="60"/>
      <c r="W35" s="60"/>
      <c r="X35" s="60"/>
      <c r="Y35" s="60"/>
      <c r="Z35" s="60"/>
      <c r="AA35" s="60"/>
      <c r="AB35" s="60"/>
    </row>
    <row r="36" spans="1:28">
      <c r="A36" s="253" t="s">
        <v>20</v>
      </c>
      <c r="B36" s="381">
        <v>1922.5506090139961</v>
      </c>
      <c r="C36" s="381">
        <v>1454.802434349999</v>
      </c>
      <c r="D36" s="60"/>
      <c r="E36" s="60"/>
      <c r="F36" s="60"/>
      <c r="G36" s="60"/>
      <c r="H36" s="60"/>
      <c r="I36" s="60"/>
      <c r="J36" s="60"/>
      <c r="K36" s="60"/>
      <c r="L36" s="60"/>
      <c r="M36" s="60"/>
      <c r="N36" s="60"/>
      <c r="O36" s="60"/>
      <c r="P36" s="60"/>
      <c r="Q36" s="60"/>
      <c r="R36" s="60"/>
      <c r="S36" s="60"/>
      <c r="T36" s="60"/>
      <c r="U36" s="60"/>
      <c r="V36" s="60"/>
      <c r="W36" s="60"/>
      <c r="X36" s="60"/>
      <c r="Y36" s="60"/>
      <c r="Z36" s="60"/>
      <c r="AA36" s="60"/>
      <c r="AB36" s="60"/>
    </row>
    <row r="37" spans="1:28">
      <c r="A37" s="253" t="s">
        <v>4</v>
      </c>
      <c r="B37" s="381">
        <v>761.19970703200045</v>
      </c>
      <c r="C37" s="381">
        <v>1625.8237451700011</v>
      </c>
      <c r="D37" s="60"/>
      <c r="E37" s="60"/>
      <c r="F37" s="60"/>
      <c r="G37" s="60"/>
      <c r="H37" s="60"/>
      <c r="I37" s="60"/>
      <c r="J37" s="60"/>
      <c r="K37" s="60"/>
      <c r="L37" s="60"/>
      <c r="M37" s="60"/>
      <c r="N37" s="60"/>
      <c r="O37" s="60"/>
      <c r="P37" s="60"/>
      <c r="Q37" s="60"/>
      <c r="R37" s="60"/>
      <c r="S37" s="60"/>
      <c r="T37" s="60"/>
      <c r="U37" s="60"/>
      <c r="V37" s="60"/>
      <c r="W37" s="60"/>
      <c r="X37" s="60"/>
      <c r="Y37" s="60"/>
      <c r="Z37" s="60"/>
      <c r="AA37" s="60"/>
      <c r="AB37" s="60"/>
    </row>
    <row r="38" spans="1:28">
      <c r="A38" s="253" t="s">
        <v>9</v>
      </c>
      <c r="B38" s="381">
        <v>3419.767894130006</v>
      </c>
      <c r="C38" s="381">
        <v>3270.230288079993</v>
      </c>
      <c r="D38" s="60"/>
      <c r="E38" s="60"/>
      <c r="F38" s="60"/>
      <c r="G38" s="60"/>
      <c r="H38" s="60"/>
      <c r="I38" s="60"/>
      <c r="J38" s="60"/>
      <c r="K38" s="60"/>
      <c r="L38" s="60"/>
      <c r="M38" s="60"/>
      <c r="N38" s="60"/>
      <c r="O38" s="60"/>
      <c r="P38" s="60"/>
      <c r="Q38" s="60"/>
      <c r="R38" s="60"/>
      <c r="S38" s="60"/>
      <c r="T38" s="60"/>
      <c r="U38" s="60"/>
      <c r="V38" s="60"/>
      <c r="W38" s="60"/>
      <c r="X38" s="60"/>
      <c r="Y38" s="60"/>
      <c r="Z38" s="60"/>
      <c r="AA38" s="60"/>
      <c r="AB38" s="60"/>
    </row>
    <row r="39" spans="1:28">
      <c r="D39" s="60"/>
      <c r="E39" s="60"/>
      <c r="F39" s="60"/>
      <c r="G39" s="60"/>
      <c r="H39" s="60"/>
      <c r="I39" s="60"/>
      <c r="J39" s="60"/>
      <c r="K39" s="60"/>
      <c r="L39" s="60"/>
      <c r="M39" s="60"/>
      <c r="N39" s="60"/>
      <c r="O39" s="60"/>
      <c r="P39" s="60"/>
      <c r="Q39" s="60"/>
      <c r="R39" s="60"/>
      <c r="S39" s="60"/>
      <c r="T39" s="60"/>
      <c r="U39" s="60"/>
      <c r="V39" s="60"/>
      <c r="W39" s="60"/>
      <c r="X39" s="60"/>
      <c r="Y39" s="60"/>
      <c r="Z39" s="60"/>
      <c r="AA39" s="60"/>
      <c r="AB39" s="60"/>
    </row>
  </sheetData>
  <autoFilter ref="A6:F6" xr:uid="{2B6504AE-5C7D-4EF1-AFCB-C91A4C017646}">
    <sortState ref="A7:F38">
      <sortCondition ref="C6"/>
    </sortState>
  </autoFilter>
  <mergeCells count="1">
    <mergeCell ref="H1:I1"/>
  </mergeCells>
  <hyperlinks>
    <hyperlink ref="H1:I1" location="Index!A1" display="Regresar al Índice" xr:uid="{A56F9FB2-2CBD-4B40-97FB-409C2B695A1A}"/>
  </hyperlinks>
  <pageMargins left="0.7" right="0.7" top="0.75" bottom="0.75" header="0.3" footer="0.3"/>
  <pageSetup orientation="portrait" horizontalDpi="4294967295" verticalDpi="4294967295"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C1F2C-A7C7-4410-AE4E-232B56ABE400}">
  <sheetPr codeName="Hoja66"/>
  <dimension ref="A1:J56"/>
  <sheetViews>
    <sheetView workbookViewId="0">
      <selection activeCell="B19" sqref="B19"/>
    </sheetView>
  </sheetViews>
  <sheetFormatPr baseColWidth="10" defaultRowHeight="12"/>
  <cols>
    <col min="1" max="16384" width="11.42578125" style="379"/>
  </cols>
  <sheetData>
    <row r="1" spans="1:10" ht="15">
      <c r="A1" t="s">
        <v>1810</v>
      </c>
      <c r="H1" s="688" t="s">
        <v>38</v>
      </c>
      <c r="I1" s="688"/>
      <c r="J1" s="253"/>
    </row>
    <row r="2" spans="1:10">
      <c r="H2" s="253"/>
      <c r="I2" s="253"/>
      <c r="J2" s="253"/>
    </row>
    <row r="5" spans="1:10">
      <c r="A5" s="379" t="s">
        <v>1342</v>
      </c>
      <c r="B5" s="379" t="s">
        <v>1343</v>
      </c>
    </row>
    <row r="6" spans="1:10">
      <c r="A6" s="3" t="s">
        <v>1344</v>
      </c>
      <c r="B6" s="57">
        <v>0</v>
      </c>
    </row>
    <row r="7" spans="1:10">
      <c r="A7" s="3" t="s">
        <v>1345</v>
      </c>
      <c r="B7" s="57">
        <v>0</v>
      </c>
    </row>
    <row r="8" spans="1:10">
      <c r="A8" s="3" t="s">
        <v>1346</v>
      </c>
      <c r="B8" s="57">
        <v>0</v>
      </c>
    </row>
    <row r="9" spans="1:10">
      <c r="A9" s="3" t="s">
        <v>1347</v>
      </c>
      <c r="B9" s="57">
        <v>0</v>
      </c>
    </row>
    <row r="10" spans="1:10">
      <c r="A10" s="3" t="s">
        <v>1348</v>
      </c>
      <c r="B10" s="57">
        <v>0</v>
      </c>
    </row>
    <row r="11" spans="1:10">
      <c r="A11" s="3" t="s">
        <v>1349</v>
      </c>
      <c r="B11" s="57">
        <v>0</v>
      </c>
    </row>
    <row r="12" spans="1:10">
      <c r="A12" s="3" t="s">
        <v>1350</v>
      </c>
      <c r="B12" s="57">
        <v>0</v>
      </c>
    </row>
    <row r="13" spans="1:10">
      <c r="A13" s="3" t="s">
        <v>1351</v>
      </c>
      <c r="B13" s="57">
        <v>0</v>
      </c>
    </row>
    <row r="14" spans="1:10" ht="15.75" customHeight="1">
      <c r="A14" s="3" t="s">
        <v>1352</v>
      </c>
      <c r="B14" s="57">
        <v>0</v>
      </c>
    </row>
    <row r="15" spans="1:10">
      <c r="A15" s="3" t="s">
        <v>1353</v>
      </c>
      <c r="B15" s="57">
        <v>0</v>
      </c>
    </row>
    <row r="16" spans="1:10">
      <c r="A16" s="3" t="s">
        <v>1354</v>
      </c>
      <c r="B16" s="57">
        <v>0</v>
      </c>
    </row>
    <row r="17" spans="1:2">
      <c r="A17" s="3" t="s">
        <v>1355</v>
      </c>
      <c r="B17" s="57">
        <v>0</v>
      </c>
    </row>
    <row r="18" spans="1:2">
      <c r="A18" s="3" t="s">
        <v>1356</v>
      </c>
      <c r="B18" s="57">
        <v>0</v>
      </c>
    </row>
    <row r="19" spans="1:2">
      <c r="A19" s="3" t="s">
        <v>1357</v>
      </c>
      <c r="B19" s="57">
        <v>0</v>
      </c>
    </row>
    <row r="20" spans="1:2">
      <c r="A20" s="3" t="s">
        <v>1358</v>
      </c>
      <c r="B20" s="57">
        <v>-2.2413381300000013</v>
      </c>
    </row>
    <row r="21" spans="1:2">
      <c r="A21" s="3" t="s">
        <v>1359</v>
      </c>
      <c r="B21" s="57">
        <v>-0.81379638999999981</v>
      </c>
    </row>
    <row r="22" spans="1:2" ht="15.75" customHeight="1">
      <c r="A22" s="3" t="s">
        <v>1360</v>
      </c>
      <c r="B22" s="57">
        <v>-0.53861413000000002</v>
      </c>
    </row>
    <row r="23" spans="1:2">
      <c r="A23" s="3" t="s">
        <v>1361</v>
      </c>
      <c r="B23" s="57">
        <v>-0.24964417000000005</v>
      </c>
    </row>
    <row r="24" spans="1:2">
      <c r="A24" s="4" t="s">
        <v>1362</v>
      </c>
      <c r="B24" s="57">
        <v>0.50996682999999998</v>
      </c>
    </row>
    <row r="25" spans="1:2">
      <c r="A25" s="3" t="s">
        <v>1363</v>
      </c>
      <c r="B25" s="57">
        <v>0.79080280999999997</v>
      </c>
    </row>
    <row r="26" spans="1:2">
      <c r="A26" s="3" t="s">
        <v>1364</v>
      </c>
      <c r="B26" s="57">
        <v>1.5255144600000001</v>
      </c>
    </row>
    <row r="27" spans="1:2">
      <c r="A27" s="3" t="s">
        <v>1365</v>
      </c>
      <c r="B27" s="57">
        <v>7.3650861600000006</v>
      </c>
    </row>
    <row r="28" spans="1:2">
      <c r="A28" s="3" t="s">
        <v>1366</v>
      </c>
      <c r="B28" s="57">
        <v>9.9573003299999989</v>
      </c>
    </row>
    <row r="29" spans="1:2">
      <c r="A29" s="3" t="s">
        <v>1367</v>
      </c>
      <c r="B29" s="57">
        <v>17.680907509999997</v>
      </c>
    </row>
    <row r="30" spans="1:2">
      <c r="A30" s="3" t="s">
        <v>1368</v>
      </c>
      <c r="B30" s="57">
        <v>42.589763840000025</v>
      </c>
    </row>
    <row r="31" spans="1:2">
      <c r="A31" s="3" t="s">
        <v>1369</v>
      </c>
      <c r="B31" s="57">
        <v>47.308284770000014</v>
      </c>
    </row>
    <row r="32" spans="1:2">
      <c r="A32" s="3" t="s">
        <v>1370</v>
      </c>
      <c r="B32" s="57">
        <v>49.81500703999999</v>
      </c>
    </row>
    <row r="33" spans="1:2" ht="15.75" customHeight="1">
      <c r="A33" s="379" t="s">
        <v>1371</v>
      </c>
      <c r="B33" s="380">
        <v>89.320373580000037</v>
      </c>
    </row>
    <row r="34" spans="1:2">
      <c r="A34" s="3" t="s">
        <v>1372</v>
      </c>
      <c r="B34" s="57">
        <v>90.165443780000004</v>
      </c>
    </row>
    <row r="35" spans="1:2">
      <c r="A35" s="3" t="s">
        <v>1373</v>
      </c>
      <c r="B35" s="57">
        <v>209.10904144</v>
      </c>
    </row>
    <row r="36" spans="1:2">
      <c r="A36" s="3" t="s">
        <v>1374</v>
      </c>
      <c r="B36" s="57">
        <v>300.85518129999997</v>
      </c>
    </row>
    <row r="37" spans="1:2">
      <c r="A37" s="3" t="s">
        <v>1375</v>
      </c>
      <c r="B37" s="57" t="s">
        <v>1376</v>
      </c>
    </row>
    <row r="38" spans="1:2">
      <c r="A38" s="3" t="s">
        <v>1377</v>
      </c>
      <c r="B38" s="57" t="s">
        <v>1376</v>
      </c>
    </row>
    <row r="39" spans="1:2">
      <c r="A39" s="3" t="s">
        <v>1378</v>
      </c>
      <c r="B39" s="57" t="s">
        <v>1376</v>
      </c>
    </row>
    <row r="40" spans="1:2">
      <c r="A40" s="3" t="s">
        <v>1379</v>
      </c>
      <c r="B40" s="57" t="s">
        <v>1376</v>
      </c>
    </row>
    <row r="41" spans="1:2" ht="15.75" customHeight="1">
      <c r="A41" s="4" t="s">
        <v>1380</v>
      </c>
      <c r="B41" s="57" t="s">
        <v>1376</v>
      </c>
    </row>
    <row r="42" spans="1:2" ht="15.75" customHeight="1">
      <c r="A42" s="3" t="s">
        <v>1381</v>
      </c>
      <c r="B42" s="57" t="s">
        <v>1376</v>
      </c>
    </row>
    <row r="43" spans="1:2">
      <c r="A43" s="3" t="s">
        <v>1382</v>
      </c>
      <c r="B43" s="58" t="s">
        <v>1376</v>
      </c>
    </row>
    <row r="44" spans="1:2">
      <c r="A44" s="3" t="s">
        <v>1383</v>
      </c>
      <c r="B44" s="57" t="s">
        <v>1376</v>
      </c>
    </row>
    <row r="45" spans="1:2">
      <c r="A45" s="3" t="s">
        <v>1384</v>
      </c>
      <c r="B45" s="57" t="s">
        <v>1376</v>
      </c>
    </row>
    <row r="46" spans="1:2">
      <c r="A46" s="3" t="s">
        <v>1385</v>
      </c>
      <c r="B46" s="57" t="s">
        <v>1376</v>
      </c>
    </row>
    <row r="47" spans="1:2">
      <c r="A47" s="3" t="s">
        <v>1386</v>
      </c>
      <c r="B47" s="57" t="s">
        <v>1376</v>
      </c>
    </row>
    <row r="48" spans="1:2">
      <c r="A48" s="3" t="s">
        <v>1387</v>
      </c>
      <c r="B48" s="57" t="s">
        <v>1376</v>
      </c>
    </row>
    <row r="49" spans="1:2">
      <c r="A49" s="3" t="s">
        <v>1388</v>
      </c>
      <c r="B49" s="57" t="s">
        <v>1376</v>
      </c>
    </row>
    <row r="50" spans="1:2">
      <c r="A50" s="3" t="s">
        <v>1389</v>
      </c>
      <c r="B50" s="57" t="s">
        <v>1376</v>
      </c>
    </row>
    <row r="51" spans="1:2" ht="15.75" customHeight="1">
      <c r="A51" s="3" t="s">
        <v>1390</v>
      </c>
      <c r="B51" s="57" t="s">
        <v>1376</v>
      </c>
    </row>
    <row r="52" spans="1:2">
      <c r="A52" s="3" t="s">
        <v>1391</v>
      </c>
      <c r="B52" s="57" t="s">
        <v>1376</v>
      </c>
    </row>
    <row r="53" spans="1:2">
      <c r="A53" s="3" t="s">
        <v>1392</v>
      </c>
      <c r="B53" s="57" t="s">
        <v>1376</v>
      </c>
    </row>
    <row r="54" spans="1:2">
      <c r="A54" s="3" t="s">
        <v>1393</v>
      </c>
      <c r="B54" s="57" t="s">
        <v>1376</v>
      </c>
    </row>
    <row r="55" spans="1:2">
      <c r="A55" s="3" t="s">
        <v>1394</v>
      </c>
      <c r="B55" s="57" t="s">
        <v>1376</v>
      </c>
    </row>
    <row r="56" spans="1:2" ht="15" customHeight="1">
      <c r="A56" s="3" t="s">
        <v>1385</v>
      </c>
      <c r="B56" s="3" t="s">
        <v>1376</v>
      </c>
    </row>
  </sheetData>
  <autoFilter ref="A5:B56" xr:uid="{5422D371-AE24-4E59-B9F7-0D431658F227}">
    <sortState ref="A6:B56">
      <sortCondition ref="B5:B56"/>
    </sortState>
  </autoFilter>
  <mergeCells count="1">
    <mergeCell ref="H1:I1"/>
  </mergeCells>
  <hyperlinks>
    <hyperlink ref="H1:I1" location="Index!A1" display="Regresar al Índice" xr:uid="{D308CE60-E145-4701-A637-CA8B393963CD}"/>
  </hyperlinks>
  <pageMargins left="0.7" right="0.7" top="0.75" bottom="0.75" header="0.3" footer="0.3"/>
  <pageSetup orientation="portrait" horizontalDpi="4294967295" verticalDpi="4294967295"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6E7CB-CA85-4BEA-9F38-4F940B0CD553}">
  <sheetPr codeName="Hoja70"/>
  <dimension ref="A1:I72"/>
  <sheetViews>
    <sheetView workbookViewId="0">
      <selection activeCell="B19" sqref="B19"/>
    </sheetView>
  </sheetViews>
  <sheetFormatPr baseColWidth="10" defaultColWidth="9.140625" defaultRowHeight="12"/>
  <cols>
    <col min="1" max="2" width="9.140625" style="350"/>
    <col min="3" max="3" width="23.85546875" style="370" bestFit="1" customWidth="1"/>
    <col min="4" max="4" width="21.85546875" style="370" bestFit="1" customWidth="1"/>
    <col min="5" max="16384" width="9.140625" style="350"/>
  </cols>
  <sheetData>
    <row r="1" spans="1:9" ht="15">
      <c r="A1" t="s">
        <v>1811</v>
      </c>
      <c r="H1" s="688" t="s">
        <v>38</v>
      </c>
      <c r="I1" s="688"/>
    </row>
    <row r="2" spans="1:9">
      <c r="A2" s="296" t="s">
        <v>1724</v>
      </c>
    </row>
    <row r="3" spans="1:9">
      <c r="A3" s="296" t="s">
        <v>1725</v>
      </c>
    </row>
    <row r="6" spans="1:9">
      <c r="A6" s="350" t="s">
        <v>980</v>
      </c>
      <c r="B6" s="350" t="s">
        <v>1423</v>
      </c>
      <c r="C6" s="370" t="s">
        <v>1</v>
      </c>
      <c r="D6" s="370" t="s">
        <v>0</v>
      </c>
    </row>
    <row r="7" spans="1:9">
      <c r="A7" s="350" t="s">
        <v>1424</v>
      </c>
      <c r="B7" s="350" t="s">
        <v>1011</v>
      </c>
      <c r="C7" s="376">
        <v>3.8486703000000002</v>
      </c>
      <c r="D7" s="376">
        <v>3.6953561000000001</v>
      </c>
    </row>
    <row r="8" spans="1:9">
      <c r="A8" s="350" t="s">
        <v>54</v>
      </c>
      <c r="B8" s="350" t="s">
        <v>1012</v>
      </c>
      <c r="C8" s="376">
        <v>3.4820517</v>
      </c>
      <c r="D8" s="376">
        <v>2.9293733999999998</v>
      </c>
    </row>
    <row r="9" spans="1:9">
      <c r="A9" s="350" t="s">
        <v>54</v>
      </c>
      <c r="B9" s="350" t="s">
        <v>1013</v>
      </c>
      <c r="C9" s="376">
        <v>3.7847688000000002</v>
      </c>
      <c r="D9" s="376">
        <v>4.2433668999999998</v>
      </c>
    </row>
    <row r="10" spans="1:9">
      <c r="A10" s="350" t="s">
        <v>54</v>
      </c>
      <c r="B10" s="350" t="s">
        <v>1014</v>
      </c>
      <c r="C10" s="376">
        <v>3.1230642999999998</v>
      </c>
      <c r="D10" s="376">
        <v>3.3731026000000002</v>
      </c>
    </row>
    <row r="11" spans="1:9">
      <c r="A11" s="350" t="s">
        <v>1425</v>
      </c>
      <c r="B11" s="350" t="s">
        <v>1011</v>
      </c>
      <c r="C11" s="376">
        <v>3.5324235000000002</v>
      </c>
      <c r="D11" s="376">
        <v>3.8589334000000002</v>
      </c>
    </row>
    <row r="12" spans="1:9">
      <c r="A12" s="350" t="s">
        <v>54</v>
      </c>
      <c r="B12" s="350" t="s">
        <v>1012</v>
      </c>
      <c r="C12" s="376">
        <v>3.1364841000000001</v>
      </c>
      <c r="D12" s="376">
        <v>2.74647</v>
      </c>
    </row>
    <row r="13" spans="1:9">
      <c r="A13" s="350" t="s">
        <v>54</v>
      </c>
      <c r="B13" s="350" t="s">
        <v>1013</v>
      </c>
      <c r="C13" s="376">
        <v>3.9917883000000001</v>
      </c>
      <c r="D13" s="376">
        <v>3.8524557000000001</v>
      </c>
    </row>
    <row r="14" spans="1:9">
      <c r="A14" s="350" t="s">
        <v>54</v>
      </c>
      <c r="B14" s="350" t="s">
        <v>1014</v>
      </c>
      <c r="C14" s="376">
        <v>3.5944520999999998</v>
      </c>
      <c r="D14" s="376">
        <v>3.6980419000000002</v>
      </c>
    </row>
    <row r="15" spans="1:9">
      <c r="A15" s="350" t="s">
        <v>1426</v>
      </c>
      <c r="B15" s="350" t="s">
        <v>1011</v>
      </c>
      <c r="C15" s="376">
        <v>3.9474068999999998</v>
      </c>
      <c r="D15" s="376">
        <v>3.4360617000000002</v>
      </c>
    </row>
    <row r="16" spans="1:9">
      <c r="A16" s="350" t="s">
        <v>54</v>
      </c>
      <c r="B16" s="350" t="s">
        <v>1012</v>
      </c>
      <c r="C16" s="376">
        <v>3.3322078999999998</v>
      </c>
      <c r="D16" s="376">
        <v>2.9168219999999998</v>
      </c>
    </row>
    <row r="17" spans="1:4">
      <c r="A17" s="350" t="s">
        <v>54</v>
      </c>
      <c r="B17" s="350" t="s">
        <v>1013</v>
      </c>
      <c r="C17" s="376">
        <v>3.8440398</v>
      </c>
      <c r="D17" s="376">
        <v>3.3613946000000001</v>
      </c>
    </row>
    <row r="18" spans="1:4">
      <c r="A18" s="350" t="s">
        <v>54</v>
      </c>
      <c r="B18" s="350" t="s">
        <v>1014</v>
      </c>
      <c r="C18" s="376">
        <v>3.4625737000000001</v>
      </c>
      <c r="D18" s="376">
        <v>3.205187</v>
      </c>
    </row>
    <row r="19" spans="1:4">
      <c r="A19" s="350" t="s">
        <v>1427</v>
      </c>
      <c r="B19" s="350" t="s">
        <v>1011</v>
      </c>
      <c r="C19" s="376">
        <v>3.8775179</v>
      </c>
      <c r="D19" s="376">
        <v>3.4719926999999999</v>
      </c>
    </row>
    <row r="20" spans="1:4">
      <c r="A20" s="350" t="s">
        <v>54</v>
      </c>
      <c r="B20" s="350" t="s">
        <v>1012</v>
      </c>
      <c r="C20" s="376">
        <v>3.4373165999999999</v>
      </c>
      <c r="D20" s="376">
        <v>2.9833037</v>
      </c>
    </row>
    <row r="21" spans="1:4">
      <c r="A21" s="350" t="s">
        <v>54</v>
      </c>
      <c r="B21" s="350" t="s">
        <v>1013</v>
      </c>
      <c r="C21" s="376">
        <v>4.1185537999999999</v>
      </c>
      <c r="D21" s="376">
        <v>3.6758823999999999</v>
      </c>
    </row>
    <row r="22" spans="1:4">
      <c r="A22" s="350" t="s">
        <v>54</v>
      </c>
      <c r="B22" s="350" t="s">
        <v>1014</v>
      </c>
      <c r="C22" s="376">
        <v>4.1814290999999999</v>
      </c>
      <c r="D22" s="376">
        <v>4.0294015999999999</v>
      </c>
    </row>
    <row r="23" spans="1:4">
      <c r="A23" s="350" t="s">
        <v>1428</v>
      </c>
      <c r="B23" s="350" t="s">
        <v>1011</v>
      </c>
      <c r="C23" s="376">
        <v>5.0034586000000001</v>
      </c>
      <c r="D23" s="376">
        <v>5.3551704000000004</v>
      </c>
    </row>
    <row r="24" spans="1:4">
      <c r="A24" s="350" t="s">
        <v>54</v>
      </c>
      <c r="B24" s="350" t="s">
        <v>1012</v>
      </c>
      <c r="C24" s="376">
        <v>5.1125337999999996</v>
      </c>
      <c r="D24" s="376">
        <v>4.3508509000000002</v>
      </c>
    </row>
    <row r="25" spans="1:4">
      <c r="A25" s="350" t="s">
        <v>54</v>
      </c>
      <c r="B25" s="350" t="s">
        <v>1013</v>
      </c>
      <c r="C25" s="376">
        <v>6.1457955000000002</v>
      </c>
      <c r="D25" s="376">
        <v>5.6716955999999996</v>
      </c>
    </row>
    <row r="26" spans="1:4">
      <c r="A26" s="350" t="s">
        <v>54</v>
      </c>
      <c r="B26" s="350" t="s">
        <v>1014</v>
      </c>
      <c r="C26" s="376">
        <v>5.2349477999999996</v>
      </c>
      <c r="D26" s="376">
        <v>4.9239499000000002</v>
      </c>
    </row>
    <row r="27" spans="1:4">
      <c r="A27" s="350" t="s">
        <v>1429</v>
      </c>
      <c r="B27" s="350" t="s">
        <v>1011</v>
      </c>
      <c r="C27" s="376">
        <v>5.2943071000000002</v>
      </c>
      <c r="D27" s="376">
        <v>5.1510093000000001</v>
      </c>
    </row>
    <row r="28" spans="1:4">
      <c r="A28" s="350" t="s">
        <v>54</v>
      </c>
      <c r="B28" s="350" t="s">
        <v>1012</v>
      </c>
      <c r="C28" s="376">
        <v>5.1604852000000001</v>
      </c>
      <c r="D28" s="376">
        <v>4.9221902000000002</v>
      </c>
    </row>
    <row r="29" spans="1:4">
      <c r="A29" s="350" t="s">
        <v>54</v>
      </c>
      <c r="B29" s="350" t="s">
        <v>1013</v>
      </c>
      <c r="C29" s="376">
        <v>5.5650380999999998</v>
      </c>
      <c r="D29" s="376">
        <v>5.8433323000000001</v>
      </c>
    </row>
    <row r="30" spans="1:4">
      <c r="A30" s="350" t="s">
        <v>54</v>
      </c>
      <c r="B30" s="350" t="s">
        <v>1014</v>
      </c>
      <c r="C30" s="376">
        <v>5.2946615000000001</v>
      </c>
      <c r="D30" s="376">
        <v>5.7772106000000001</v>
      </c>
    </row>
    <row r="31" spans="1:4">
      <c r="A31" s="350" t="s">
        <v>1430</v>
      </c>
      <c r="B31" s="350" t="s">
        <v>1011</v>
      </c>
      <c r="C31" s="376">
        <v>5.1527561000000004</v>
      </c>
      <c r="D31" s="376">
        <v>4.8310427000000002</v>
      </c>
    </row>
    <row r="32" spans="1:4">
      <c r="A32" s="350" t="s">
        <v>54</v>
      </c>
      <c r="B32" s="350" t="s">
        <v>1012</v>
      </c>
      <c r="C32" s="376">
        <v>5.2352777000000001</v>
      </c>
      <c r="D32" s="376">
        <v>5.6659366000000002</v>
      </c>
    </row>
    <row r="33" spans="1:4">
      <c r="A33" s="350" t="s">
        <v>54</v>
      </c>
      <c r="B33" s="350" t="s">
        <v>1013</v>
      </c>
      <c r="C33" s="376">
        <v>5.5386303000000003</v>
      </c>
      <c r="D33" s="376">
        <v>5.4736587999999999</v>
      </c>
    </row>
    <row r="34" spans="1:4">
      <c r="A34" s="350" t="s">
        <v>54</v>
      </c>
      <c r="B34" s="350" t="s">
        <v>1014</v>
      </c>
      <c r="C34" s="376">
        <v>4.8550478999999997</v>
      </c>
      <c r="D34" s="376">
        <v>5.2879028999999997</v>
      </c>
    </row>
    <row r="35" spans="1:4">
      <c r="A35" s="350" t="s">
        <v>1431</v>
      </c>
      <c r="B35" s="350" t="s">
        <v>1011</v>
      </c>
      <c r="C35" s="376">
        <v>4.9142007000000003</v>
      </c>
      <c r="D35" s="376">
        <v>4.4432757000000001</v>
      </c>
    </row>
    <row r="36" spans="1:4">
      <c r="A36" s="350" t="s">
        <v>54</v>
      </c>
      <c r="B36" s="350" t="s">
        <v>1012</v>
      </c>
      <c r="C36" s="376">
        <v>4.8056209000000001</v>
      </c>
      <c r="D36" s="376">
        <v>4.6289861999999999</v>
      </c>
    </row>
    <row r="37" spans="1:4">
      <c r="A37" s="350" t="s">
        <v>54</v>
      </c>
      <c r="B37" s="350" t="s">
        <v>1013</v>
      </c>
      <c r="C37" s="376">
        <v>5.1072224999999998</v>
      </c>
      <c r="D37" s="376">
        <v>4.8800751</v>
      </c>
    </row>
    <row r="38" spans="1:4">
      <c r="A38" s="350" t="s">
        <v>54</v>
      </c>
      <c r="B38" s="350" t="s">
        <v>1014</v>
      </c>
      <c r="C38" s="376">
        <v>4.8632605</v>
      </c>
      <c r="D38" s="376">
        <v>5.3619573999999997</v>
      </c>
    </row>
    <row r="39" spans="1:4">
      <c r="A39" s="350" t="s">
        <v>61</v>
      </c>
      <c r="B39" s="350" t="s">
        <v>1011</v>
      </c>
      <c r="C39" s="376">
        <v>4.8950284999999996</v>
      </c>
      <c r="D39" s="376">
        <v>4.3780894999999997</v>
      </c>
    </row>
    <row r="40" spans="1:4">
      <c r="A40" s="350" t="s">
        <v>54</v>
      </c>
      <c r="B40" s="350" t="s">
        <v>1012</v>
      </c>
      <c r="C40" s="376">
        <v>5.0093316999999997</v>
      </c>
      <c r="D40" s="376">
        <v>4.5103935999999996</v>
      </c>
    </row>
    <row r="41" spans="1:4">
      <c r="A41" s="350" t="s">
        <v>54</v>
      </c>
      <c r="B41" s="350" t="s">
        <v>1013</v>
      </c>
      <c r="C41" s="376">
        <v>5.2372823999999998</v>
      </c>
      <c r="D41" s="376">
        <v>5.4102123999999998</v>
      </c>
    </row>
    <row r="42" spans="1:4">
      <c r="A42" s="350" t="s">
        <v>54</v>
      </c>
      <c r="B42" s="350" t="s">
        <v>1014</v>
      </c>
      <c r="C42" s="376">
        <v>4.6309832999999996</v>
      </c>
      <c r="D42" s="376">
        <v>5.0557575000000003</v>
      </c>
    </row>
    <row r="43" spans="1:4">
      <c r="A43" s="350" t="s">
        <v>74</v>
      </c>
      <c r="B43" s="350" t="s">
        <v>1011</v>
      </c>
      <c r="C43" s="376">
        <v>4.8062804999999997</v>
      </c>
      <c r="D43" s="376">
        <v>5.0830678999999996</v>
      </c>
    </row>
    <row r="44" spans="1:4">
      <c r="A44" s="350" t="s">
        <v>54</v>
      </c>
      <c r="B44" s="350" t="s">
        <v>1012</v>
      </c>
      <c r="C44" s="376">
        <v>4.8907289</v>
      </c>
      <c r="D44" s="376">
        <v>5.0084071999999997</v>
      </c>
    </row>
    <row r="45" spans="1:4">
      <c r="A45" s="350" t="s">
        <v>54</v>
      </c>
      <c r="B45" s="350" t="s">
        <v>1013</v>
      </c>
      <c r="C45" s="376">
        <v>5.2435176999999999</v>
      </c>
      <c r="D45" s="376">
        <v>5.7094358999999999</v>
      </c>
    </row>
    <row r="46" spans="1:4">
      <c r="A46" s="350" t="s">
        <v>54</v>
      </c>
      <c r="B46" s="350" t="s">
        <v>1014</v>
      </c>
      <c r="C46" s="376">
        <v>4.3843258000000001</v>
      </c>
      <c r="D46" s="376">
        <v>4.8935314999999999</v>
      </c>
    </row>
    <row r="47" spans="1:4">
      <c r="A47" s="350" t="s">
        <v>75</v>
      </c>
      <c r="B47" s="350" t="s">
        <v>1011</v>
      </c>
      <c r="C47" s="376">
        <v>4.2335500000000001</v>
      </c>
      <c r="D47" s="376">
        <v>4.0437402999999996</v>
      </c>
    </row>
    <row r="48" spans="1:4">
      <c r="A48" s="350" t="s">
        <v>54</v>
      </c>
      <c r="B48" s="350" t="s">
        <v>1012</v>
      </c>
      <c r="C48" s="376">
        <v>4.3471517000000004</v>
      </c>
      <c r="D48" s="376">
        <v>5.2756087999999997</v>
      </c>
    </row>
    <row r="49" spans="1:4">
      <c r="A49" s="350" t="s">
        <v>54</v>
      </c>
      <c r="B49" s="350" t="s">
        <v>1013</v>
      </c>
      <c r="C49" s="376">
        <v>4.5980945999999996</v>
      </c>
      <c r="D49" s="376">
        <v>5.1913043999999999</v>
      </c>
    </row>
    <row r="50" spans="1:4">
      <c r="A50" s="350" t="s">
        <v>54</v>
      </c>
      <c r="B50" s="350" t="s">
        <v>1014</v>
      </c>
      <c r="C50" s="376">
        <v>4.1637966000000004</v>
      </c>
      <c r="D50" s="376">
        <v>4.2720878999999998</v>
      </c>
    </row>
    <row r="51" spans="1:4">
      <c r="A51" s="350" t="s">
        <v>76</v>
      </c>
      <c r="B51" s="350" t="s">
        <v>1011</v>
      </c>
      <c r="C51" s="376">
        <v>4.0439807999999999</v>
      </c>
      <c r="D51" s="376">
        <v>4.1684980999999999</v>
      </c>
    </row>
    <row r="52" spans="1:4">
      <c r="A52" s="350" t="s">
        <v>54</v>
      </c>
      <c r="B52" s="350" t="s">
        <v>1012</v>
      </c>
      <c r="C52" s="376">
        <v>3.9334929000000001</v>
      </c>
      <c r="D52" s="376">
        <v>3.6796891999999999</v>
      </c>
    </row>
    <row r="53" spans="1:4">
      <c r="A53" s="350" t="s">
        <v>54</v>
      </c>
      <c r="B53" s="350" t="s">
        <v>1013</v>
      </c>
      <c r="C53" s="376">
        <v>4.0269808999999999</v>
      </c>
      <c r="D53" s="376">
        <v>3.5014769000000001</v>
      </c>
    </row>
    <row r="54" spans="1:4">
      <c r="A54" s="350" t="s">
        <v>54</v>
      </c>
      <c r="B54" s="350" t="s">
        <v>1014</v>
      </c>
      <c r="C54" s="376">
        <v>3.5368428999999999</v>
      </c>
      <c r="D54" s="376">
        <v>3.3245581999999998</v>
      </c>
    </row>
    <row r="55" spans="1:4">
      <c r="A55" s="350" t="s">
        <v>77</v>
      </c>
      <c r="B55" s="350" t="s">
        <v>1011</v>
      </c>
      <c r="C55" s="376">
        <v>3.3937529999999998</v>
      </c>
      <c r="D55" s="376">
        <v>2.7226908999999999</v>
      </c>
    </row>
    <row r="56" spans="1:4">
      <c r="A56" s="350" t="s">
        <v>54</v>
      </c>
      <c r="B56" s="350" t="s">
        <v>1012</v>
      </c>
      <c r="C56" s="376">
        <v>3.4588899999999998</v>
      </c>
      <c r="D56" s="376">
        <v>2.5987561000000001</v>
      </c>
    </row>
    <row r="57" spans="1:4">
      <c r="A57" s="350" t="s">
        <v>54</v>
      </c>
      <c r="B57" s="350" t="s">
        <v>1013</v>
      </c>
      <c r="C57" s="376">
        <v>3.5520912999999998</v>
      </c>
      <c r="D57" s="376">
        <v>3.1690079999999998</v>
      </c>
    </row>
    <row r="58" spans="1:4">
      <c r="A58" s="350" t="s">
        <v>54</v>
      </c>
      <c r="B58" s="350" t="s">
        <v>1014</v>
      </c>
      <c r="C58" s="376">
        <v>3.3471765000000002</v>
      </c>
      <c r="D58" s="376">
        <v>2.9365389999999998</v>
      </c>
    </row>
    <row r="59" spans="1:4">
      <c r="A59" s="350" t="s">
        <v>78</v>
      </c>
      <c r="B59" s="350" t="s">
        <v>1011</v>
      </c>
      <c r="C59" s="376">
        <v>3.1394628</v>
      </c>
      <c r="D59" s="376">
        <v>2.3479413999999998</v>
      </c>
    </row>
    <row r="60" spans="1:4">
      <c r="A60" s="350" t="s">
        <v>54</v>
      </c>
      <c r="B60" s="350" t="s">
        <v>1012</v>
      </c>
      <c r="C60" s="376">
        <v>3.3394067000000001</v>
      </c>
      <c r="D60" s="376">
        <v>3.0411717999999999</v>
      </c>
    </row>
    <row r="61" spans="1:4">
      <c r="A61" s="350" t="s">
        <v>54</v>
      </c>
      <c r="B61" s="350" t="s">
        <v>1013</v>
      </c>
      <c r="C61" s="376">
        <v>3.4563963000000002</v>
      </c>
      <c r="D61" s="376">
        <v>3.0576378000000002</v>
      </c>
    </row>
    <row r="62" spans="1:4">
      <c r="A62" s="350" t="s">
        <v>54</v>
      </c>
      <c r="B62" s="350" t="s">
        <v>1014</v>
      </c>
      <c r="C62" s="376">
        <v>3.2639889000000002</v>
      </c>
      <c r="D62" s="376">
        <v>2.5498042999999999</v>
      </c>
    </row>
    <row r="63" spans="1:4">
      <c r="A63" s="350" t="s">
        <v>79</v>
      </c>
      <c r="B63" s="350" t="s">
        <v>1011</v>
      </c>
      <c r="C63" s="376">
        <v>3.3659108999999998</v>
      </c>
      <c r="D63" s="376">
        <v>2.621651</v>
      </c>
    </row>
    <row r="64" spans="1:4">
      <c r="A64" s="350" t="s">
        <v>54</v>
      </c>
      <c r="B64" s="350" t="s">
        <v>1012</v>
      </c>
      <c r="C64" s="376">
        <v>3.5372309</v>
      </c>
      <c r="D64" s="376">
        <v>2.9753579000000001</v>
      </c>
    </row>
    <row r="65" spans="1:4">
      <c r="A65" s="350" t="s">
        <v>54</v>
      </c>
      <c r="B65" s="350" t="s">
        <v>1013</v>
      </c>
      <c r="C65" s="376">
        <v>3.7448191999999998</v>
      </c>
      <c r="D65" s="376">
        <v>3.2149725</v>
      </c>
    </row>
    <row r="66" spans="1:4">
      <c r="A66" s="350" t="s">
        <v>54</v>
      </c>
      <c r="B66" s="350" t="s">
        <v>1014</v>
      </c>
      <c r="C66" s="376">
        <v>3.3701577999999999</v>
      </c>
      <c r="D66" s="376">
        <v>3.1536607999999999</v>
      </c>
    </row>
    <row r="67" spans="1:4">
      <c r="A67" s="350" t="s">
        <v>1432</v>
      </c>
      <c r="B67" s="350" t="s">
        <v>1011</v>
      </c>
      <c r="C67" s="376">
        <v>3.4315848999999998</v>
      </c>
      <c r="D67" s="376">
        <v>2.9374560000000001</v>
      </c>
    </row>
    <row r="68" spans="1:4">
      <c r="B68" s="350" t="s">
        <v>1433</v>
      </c>
      <c r="C68" s="377">
        <v>4.7904666999999996</v>
      </c>
      <c r="D68" s="370">
        <v>4.1598062785689365</v>
      </c>
    </row>
    <row r="69" spans="1:4">
      <c r="B69" s="350" t="s">
        <v>1013</v>
      </c>
      <c r="C69" s="376">
        <v>5.1539773999999996</v>
      </c>
      <c r="D69" s="376">
        <v>5.0007938999999997</v>
      </c>
    </row>
    <row r="70" spans="1:4">
      <c r="B70" s="350" t="s">
        <v>1014</v>
      </c>
      <c r="C70" s="376">
        <v>4.5623572000000001</v>
      </c>
      <c r="D70" s="376">
        <v>4.1023746000000001</v>
      </c>
    </row>
    <row r="71" spans="1:4">
      <c r="A71" s="378" t="s">
        <v>611</v>
      </c>
      <c r="B71" s="350" t="s">
        <v>1011</v>
      </c>
      <c r="C71" s="376">
        <v>4.3547000000000002</v>
      </c>
      <c r="D71" s="376">
        <v>3.7193999999999998</v>
      </c>
    </row>
    <row r="72" spans="1:4">
      <c r="B72" s="350" t="s">
        <v>1012</v>
      </c>
      <c r="C72" s="376">
        <v>4.2060000000000004</v>
      </c>
      <c r="D72" s="376">
        <v>3.3462999999999998</v>
      </c>
    </row>
  </sheetData>
  <mergeCells count="1">
    <mergeCell ref="H1:I1"/>
  </mergeCells>
  <hyperlinks>
    <hyperlink ref="H1:I1" location="Index!A1" display="Regresar al Índice" xr:uid="{AAB953C3-3A34-4ABF-B25F-4F66385288FF}"/>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FBA-2124-4B58-A8B2-FD2286230AA7}">
  <sheetPr codeName="Hoja11"/>
  <dimension ref="A1:I27"/>
  <sheetViews>
    <sheetView workbookViewId="0">
      <selection activeCell="B19" sqref="B19"/>
    </sheetView>
  </sheetViews>
  <sheetFormatPr baseColWidth="10" defaultRowHeight="12"/>
  <cols>
    <col min="1" max="1" width="19.5703125" style="421" customWidth="1"/>
    <col min="2" max="2" width="18.42578125" style="421" customWidth="1"/>
    <col min="3" max="3" width="15.28515625" style="421" customWidth="1"/>
    <col min="4" max="4" width="13.42578125" style="421" customWidth="1"/>
    <col min="5" max="5" width="13.7109375" style="421" customWidth="1"/>
    <col min="6" max="6" width="12.7109375" style="421" customWidth="1"/>
    <col min="7" max="16384" width="11.42578125" style="421"/>
  </cols>
  <sheetData>
    <row r="1" spans="1:9" ht="15">
      <c r="A1" t="s">
        <v>1746</v>
      </c>
      <c r="H1" s="688" t="s">
        <v>38</v>
      </c>
      <c r="I1" s="688"/>
    </row>
    <row r="2" spans="1:9">
      <c r="A2" s="583" t="s">
        <v>1523</v>
      </c>
    </row>
    <row r="6" spans="1:9" ht="24">
      <c r="A6" s="584" t="s">
        <v>787</v>
      </c>
      <c r="B6" s="585" t="s">
        <v>1524</v>
      </c>
      <c r="C6" s="585" t="s">
        <v>1525</v>
      </c>
      <c r="D6" s="585" t="s">
        <v>1526</v>
      </c>
      <c r="E6" s="585" t="s">
        <v>1527</v>
      </c>
      <c r="F6" s="585" t="s">
        <v>1528</v>
      </c>
    </row>
    <row r="7" spans="1:9">
      <c r="A7" s="586" t="s">
        <v>168</v>
      </c>
      <c r="B7" s="602">
        <v>1624067.5961538462</v>
      </c>
      <c r="C7" s="596">
        <v>706500</v>
      </c>
      <c r="D7" s="593">
        <v>295000</v>
      </c>
      <c r="E7" s="593">
        <v>18900000</v>
      </c>
      <c r="F7" s="596">
        <v>104</v>
      </c>
    </row>
    <row r="8" spans="1:9">
      <c r="A8" s="586" t="s">
        <v>57</v>
      </c>
      <c r="B8" s="603">
        <v>5012465.8912770916</v>
      </c>
      <c r="C8" s="598">
        <v>3650000</v>
      </c>
      <c r="D8" s="591">
        <v>324200</v>
      </c>
      <c r="E8" s="591">
        <v>89000000</v>
      </c>
      <c r="F8" s="598">
        <v>5583</v>
      </c>
    </row>
    <row r="9" spans="1:9">
      <c r="A9" s="586" t="s">
        <v>1529</v>
      </c>
      <c r="B9" s="602">
        <v>4811554.6689915722</v>
      </c>
      <c r="C9" s="596">
        <v>2990000</v>
      </c>
      <c r="D9" s="593">
        <v>265000</v>
      </c>
      <c r="E9" s="593">
        <v>78000000</v>
      </c>
      <c r="F9" s="596">
        <v>3441</v>
      </c>
    </row>
    <row r="10" spans="1:9">
      <c r="A10" s="586" t="s">
        <v>157</v>
      </c>
      <c r="B10" s="603">
        <v>2387628.0011876486</v>
      </c>
      <c r="C10" s="598">
        <v>1700000</v>
      </c>
      <c r="D10" s="591">
        <v>320000</v>
      </c>
      <c r="E10" s="591">
        <v>35000000</v>
      </c>
      <c r="F10" s="598">
        <v>842</v>
      </c>
    </row>
    <row r="11" spans="1:9">
      <c r="A11" s="586" t="s">
        <v>1530</v>
      </c>
      <c r="B11" s="602">
        <v>1396472.392857143</v>
      </c>
      <c r="C11" s="596">
        <v>998000</v>
      </c>
      <c r="D11" s="593">
        <v>338850</v>
      </c>
      <c r="E11" s="593">
        <v>12000000</v>
      </c>
      <c r="F11" s="596">
        <v>308</v>
      </c>
    </row>
    <row r="12" spans="1:9">
      <c r="A12" s="586" t="s">
        <v>154</v>
      </c>
      <c r="B12" s="603">
        <v>7751884.1530941129</v>
      </c>
      <c r="C12" s="598">
        <v>4900000</v>
      </c>
      <c r="D12" s="591">
        <v>300601</v>
      </c>
      <c r="E12" s="591">
        <v>95000000</v>
      </c>
      <c r="F12" s="598">
        <v>9308</v>
      </c>
    </row>
    <row r="13" spans="1:9">
      <c r="A13" s="586" t="s">
        <v>1531</v>
      </c>
      <c r="B13" s="604">
        <v>6091345.5370162362</v>
      </c>
      <c r="C13" s="599">
        <v>3820000</v>
      </c>
      <c r="D13" s="605">
        <v>265000</v>
      </c>
      <c r="E13" s="605">
        <v>95000000</v>
      </c>
      <c r="F13" s="599">
        <v>19586</v>
      </c>
    </row>
    <row r="14" spans="1:9">
      <c r="B14" s="438"/>
      <c r="C14" s="438"/>
      <c r="D14" s="438"/>
      <c r="E14" s="438"/>
      <c r="F14" s="438"/>
    </row>
    <row r="22" spans="2:6">
      <c r="B22" s="438"/>
      <c r="C22" s="438"/>
      <c r="D22" s="438"/>
      <c r="E22" s="438"/>
      <c r="F22" s="438"/>
    </row>
    <row r="23" spans="2:6">
      <c r="B23" s="438"/>
      <c r="C23" s="438"/>
      <c r="D23" s="438"/>
      <c r="E23" s="438"/>
      <c r="F23" s="438"/>
    </row>
    <row r="24" spans="2:6">
      <c r="B24" s="438"/>
      <c r="C24" s="438"/>
      <c r="D24" s="438"/>
      <c r="E24" s="438"/>
      <c r="F24" s="438"/>
    </row>
    <row r="25" spans="2:6">
      <c r="B25" s="438"/>
      <c r="C25" s="438"/>
      <c r="D25" s="438"/>
      <c r="E25" s="438"/>
      <c r="F25" s="438"/>
    </row>
    <row r="26" spans="2:6">
      <c r="B26" s="438"/>
      <c r="C26" s="438"/>
      <c r="D26" s="438"/>
      <c r="E26" s="438"/>
      <c r="F26" s="438"/>
    </row>
    <row r="27" spans="2:6">
      <c r="B27" s="438"/>
      <c r="C27" s="438"/>
      <c r="D27" s="438"/>
      <c r="E27" s="438"/>
      <c r="F27" s="438"/>
    </row>
  </sheetData>
  <mergeCells count="1">
    <mergeCell ref="H1:I1"/>
  </mergeCells>
  <hyperlinks>
    <hyperlink ref="H1:I1" location="Index!A1" display="Regresar al Índice" xr:uid="{0C58B1DE-138D-4A8B-9A11-99A210DADD22}"/>
  </hyperlink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9A238-F1DF-4624-940B-BC92A0EC4C5C}">
  <sheetPr codeName="Hoja71"/>
  <dimension ref="A1:I39"/>
  <sheetViews>
    <sheetView workbookViewId="0">
      <selection activeCell="B19" sqref="B19"/>
    </sheetView>
  </sheetViews>
  <sheetFormatPr baseColWidth="10" defaultColWidth="9.140625" defaultRowHeight="12"/>
  <cols>
    <col min="1" max="1" width="17.140625" style="350" bestFit="1" customWidth="1"/>
    <col min="2" max="2" width="15.7109375" style="370" bestFit="1" customWidth="1"/>
    <col min="3" max="16384" width="9.140625" style="350"/>
  </cols>
  <sheetData>
    <row r="1" spans="1:9" ht="15">
      <c r="A1" t="s">
        <v>1812</v>
      </c>
      <c r="H1" s="688" t="s">
        <v>38</v>
      </c>
      <c r="I1" s="688"/>
    </row>
    <row r="2" spans="1:9">
      <c r="A2" s="296" t="s">
        <v>1724</v>
      </c>
    </row>
    <row r="5" spans="1:9">
      <c r="A5" s="353" t="s">
        <v>1434</v>
      </c>
      <c r="B5" s="371">
        <v>2021</v>
      </c>
    </row>
    <row r="6" spans="1:9">
      <c r="A6" s="355"/>
      <c r="B6" s="372" t="s">
        <v>1435</v>
      </c>
    </row>
    <row r="7" spans="1:9">
      <c r="A7" s="373" t="s">
        <v>9</v>
      </c>
      <c r="B7" s="374">
        <v>7.3</v>
      </c>
    </row>
    <row r="8" spans="1:9">
      <c r="A8" s="353" t="s">
        <v>13</v>
      </c>
      <c r="B8" s="371">
        <v>6.2</v>
      </c>
    </row>
    <row r="9" spans="1:9">
      <c r="A9" s="353" t="s">
        <v>24</v>
      </c>
      <c r="B9" s="371">
        <v>6.2</v>
      </c>
    </row>
    <row r="10" spans="1:9">
      <c r="A10" s="353" t="s">
        <v>28</v>
      </c>
      <c r="B10" s="371">
        <v>5.9</v>
      </c>
    </row>
    <row r="11" spans="1:9">
      <c r="A11" s="353" t="s">
        <v>23</v>
      </c>
      <c r="B11" s="371">
        <v>5.8</v>
      </c>
    </row>
    <row r="12" spans="1:9">
      <c r="A12" s="353" t="s">
        <v>14</v>
      </c>
      <c r="B12" s="371">
        <v>5.6</v>
      </c>
    </row>
    <row r="13" spans="1:9">
      <c r="A13" s="353" t="s">
        <v>30</v>
      </c>
      <c r="B13" s="371">
        <v>5.0999999999999996</v>
      </c>
    </row>
    <row r="14" spans="1:9">
      <c r="A14" s="353" t="s">
        <v>10</v>
      </c>
      <c r="B14" s="371">
        <v>4.8</v>
      </c>
    </row>
    <row r="15" spans="1:9">
      <c r="A15" s="353" t="s">
        <v>20</v>
      </c>
      <c r="B15" s="371">
        <v>4.7</v>
      </c>
    </row>
    <row r="16" spans="1:9">
      <c r="A16" s="353" t="s">
        <v>12</v>
      </c>
      <c r="B16" s="371">
        <v>4.5999999999999996</v>
      </c>
    </row>
    <row r="17" spans="1:2">
      <c r="A17" s="353" t="s">
        <v>5</v>
      </c>
      <c r="B17" s="371">
        <v>4.4000000000000004</v>
      </c>
    </row>
    <row r="18" spans="1:2">
      <c r="A18" s="353" t="s">
        <v>1</v>
      </c>
      <c r="B18" s="371">
        <v>4.2</v>
      </c>
    </row>
    <row r="19" spans="1:2">
      <c r="A19" s="353" t="s">
        <v>31</v>
      </c>
      <c r="B19" s="371">
        <v>4.2</v>
      </c>
    </row>
    <row r="20" spans="1:2">
      <c r="A20" s="353" t="s">
        <v>22</v>
      </c>
      <c r="B20" s="371">
        <v>4</v>
      </c>
    </row>
    <row r="21" spans="1:2">
      <c r="A21" s="353" t="s">
        <v>3</v>
      </c>
      <c r="B21" s="371">
        <v>3.9</v>
      </c>
    </row>
    <row r="22" spans="1:2">
      <c r="A22" s="353" t="s">
        <v>8</v>
      </c>
      <c r="B22" s="371">
        <v>3.6</v>
      </c>
    </row>
    <row r="23" spans="1:2">
      <c r="A23" s="353" t="s">
        <v>33</v>
      </c>
      <c r="B23" s="371">
        <v>3.6</v>
      </c>
    </row>
    <row r="24" spans="1:2">
      <c r="A24" s="353" t="s">
        <v>0</v>
      </c>
      <c r="B24" s="371">
        <v>3.3</v>
      </c>
    </row>
    <row r="25" spans="1:2">
      <c r="A25" s="353" t="s">
        <v>11</v>
      </c>
      <c r="B25" s="371">
        <v>3.2</v>
      </c>
    </row>
    <row r="26" spans="1:2">
      <c r="A26" s="353" t="s">
        <v>29</v>
      </c>
      <c r="B26" s="371">
        <v>3</v>
      </c>
    </row>
    <row r="27" spans="1:2">
      <c r="A27" s="368" t="s">
        <v>6</v>
      </c>
      <c r="B27" s="375">
        <v>2.9</v>
      </c>
    </row>
    <row r="28" spans="1:2">
      <c r="A28" s="353" t="s">
        <v>7</v>
      </c>
      <c r="B28" s="371">
        <v>2.9</v>
      </c>
    </row>
    <row r="29" spans="1:2">
      <c r="A29" s="353" t="s">
        <v>25</v>
      </c>
      <c r="B29" s="371">
        <v>2.9</v>
      </c>
    </row>
    <row r="30" spans="1:2">
      <c r="A30" s="353" t="s">
        <v>27</v>
      </c>
      <c r="B30" s="371">
        <v>2.9</v>
      </c>
    </row>
    <row r="31" spans="1:2">
      <c r="A31" s="353" t="s">
        <v>19</v>
      </c>
      <c r="B31" s="371">
        <v>2.8</v>
      </c>
    </row>
    <row r="32" spans="1:2">
      <c r="A32" s="353" t="s">
        <v>18</v>
      </c>
      <c r="B32" s="371">
        <v>2.6</v>
      </c>
    </row>
    <row r="33" spans="1:2">
      <c r="A33" s="353" t="s">
        <v>26</v>
      </c>
      <c r="B33" s="371">
        <v>2.6</v>
      </c>
    </row>
    <row r="34" spans="1:2">
      <c r="A34" s="353" t="s">
        <v>32</v>
      </c>
      <c r="B34" s="371">
        <v>2.5</v>
      </c>
    </row>
    <row r="35" spans="1:2">
      <c r="A35" s="353" t="s">
        <v>4</v>
      </c>
      <c r="B35" s="371">
        <v>2.4</v>
      </c>
    </row>
    <row r="36" spans="1:2">
      <c r="A36" s="353" t="s">
        <v>16</v>
      </c>
      <c r="B36" s="371">
        <v>2.2000000000000002</v>
      </c>
    </row>
    <row r="37" spans="1:2">
      <c r="A37" s="353" t="s">
        <v>17</v>
      </c>
      <c r="B37" s="371">
        <v>2</v>
      </c>
    </row>
    <row r="38" spans="1:2">
      <c r="A38" s="353" t="s">
        <v>21</v>
      </c>
      <c r="B38" s="371">
        <v>1.6</v>
      </c>
    </row>
    <row r="39" spans="1:2">
      <c r="A39" s="353" t="s">
        <v>15</v>
      </c>
      <c r="B39" s="371">
        <v>1.5</v>
      </c>
    </row>
  </sheetData>
  <mergeCells count="1">
    <mergeCell ref="H1:I1"/>
  </mergeCells>
  <hyperlinks>
    <hyperlink ref="H1:I1" location="Index!A1" display="Regresar al Índice" xr:uid="{6D4E5150-8E40-4372-B86D-52E9FA1A2FAB}"/>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41FD9-6783-42C6-9723-7324041BE44F}">
  <sheetPr codeName="Hoja72"/>
  <dimension ref="A1:I37"/>
  <sheetViews>
    <sheetView workbookViewId="0">
      <selection activeCell="B19" sqref="B19"/>
    </sheetView>
  </sheetViews>
  <sheetFormatPr baseColWidth="10" defaultColWidth="9.140625" defaultRowHeight="12"/>
  <cols>
    <col min="1" max="1" width="17.140625" style="350" bestFit="1" customWidth="1"/>
    <col min="2" max="16384" width="9.140625" style="350"/>
  </cols>
  <sheetData>
    <row r="1" spans="1:9" ht="15">
      <c r="A1" t="s">
        <v>1813</v>
      </c>
      <c r="H1" s="688" t="s">
        <v>38</v>
      </c>
      <c r="I1" s="688"/>
    </row>
    <row r="2" spans="1:9">
      <c r="A2" s="296" t="s">
        <v>1724</v>
      </c>
    </row>
    <row r="4" spans="1:9">
      <c r="A4" s="350" t="s">
        <v>2</v>
      </c>
      <c r="B4" s="350" t="s">
        <v>1436</v>
      </c>
    </row>
    <row r="5" spans="1:9">
      <c r="A5" s="353" t="s">
        <v>21</v>
      </c>
      <c r="B5" s="354">
        <v>80.7</v>
      </c>
    </row>
    <row r="6" spans="1:9">
      <c r="A6" s="353" t="s">
        <v>7</v>
      </c>
      <c r="B6" s="354">
        <v>76.599999999999994</v>
      </c>
    </row>
    <row r="7" spans="1:9">
      <c r="A7" s="353" t="s">
        <v>15</v>
      </c>
      <c r="B7" s="354">
        <v>75.5</v>
      </c>
    </row>
    <row r="8" spans="1:9">
      <c r="A8" s="353" t="s">
        <v>16</v>
      </c>
      <c r="B8" s="354">
        <v>73.599999999999994</v>
      </c>
    </row>
    <row r="9" spans="1:9">
      <c r="A9" s="353" t="s">
        <v>22</v>
      </c>
      <c r="B9" s="354">
        <v>72.400000000000006</v>
      </c>
    </row>
    <row r="10" spans="1:9">
      <c r="A10" s="353" t="s">
        <v>30</v>
      </c>
      <c r="B10" s="354">
        <v>72</v>
      </c>
    </row>
    <row r="11" spans="1:9">
      <c r="A11" s="353" t="s">
        <v>31</v>
      </c>
      <c r="B11" s="354">
        <v>69.7</v>
      </c>
    </row>
    <row r="12" spans="1:9">
      <c r="A12" s="353" t="s">
        <v>18</v>
      </c>
      <c r="B12" s="354">
        <v>66.900000000000006</v>
      </c>
    </row>
    <row r="13" spans="1:9">
      <c r="A13" s="353" t="s">
        <v>17</v>
      </c>
      <c r="B13" s="354">
        <v>66.7</v>
      </c>
    </row>
    <row r="14" spans="1:9">
      <c r="A14" s="353" t="s">
        <v>28</v>
      </c>
      <c r="B14" s="354">
        <v>65.099999999999994</v>
      </c>
    </row>
    <row r="15" spans="1:9">
      <c r="A15" s="353" t="s">
        <v>6</v>
      </c>
      <c r="B15" s="354">
        <v>63.7</v>
      </c>
    </row>
    <row r="16" spans="1:9">
      <c r="A16" s="353" t="s">
        <v>33</v>
      </c>
      <c r="B16" s="354">
        <v>61.8</v>
      </c>
    </row>
    <row r="17" spans="1:2">
      <c r="A17" s="353" t="s">
        <v>32</v>
      </c>
      <c r="B17" s="354">
        <v>61.4</v>
      </c>
    </row>
    <row r="18" spans="1:2">
      <c r="A18" s="353" t="s">
        <v>19</v>
      </c>
      <c r="B18" s="354">
        <v>58.6</v>
      </c>
    </row>
    <row r="19" spans="1:2">
      <c r="A19" s="353" t="s">
        <v>25</v>
      </c>
      <c r="B19" s="354">
        <v>58.3</v>
      </c>
    </row>
    <row r="20" spans="1:2">
      <c r="A20" s="353" t="s">
        <v>51</v>
      </c>
      <c r="B20" s="350">
        <v>56.5</v>
      </c>
    </row>
    <row r="21" spans="1:2">
      <c r="A21" s="353" t="s">
        <v>1</v>
      </c>
      <c r="B21" s="354">
        <v>56.2</v>
      </c>
    </row>
    <row r="22" spans="1:2">
      <c r="A22" s="353" t="s">
        <v>14</v>
      </c>
      <c r="B22" s="354">
        <v>55.5</v>
      </c>
    </row>
    <row r="23" spans="1:2">
      <c r="A23" s="353" t="s">
        <v>12</v>
      </c>
      <c r="B23" s="354">
        <v>52.7</v>
      </c>
    </row>
    <row r="24" spans="1:2">
      <c r="A24" s="353" t="s">
        <v>24</v>
      </c>
      <c r="B24" s="354">
        <v>49.6</v>
      </c>
    </row>
    <row r="25" spans="1:2">
      <c r="A25" s="368" t="s">
        <v>0</v>
      </c>
      <c r="B25" s="369">
        <v>47.8</v>
      </c>
    </row>
    <row r="26" spans="1:2">
      <c r="A26" s="353" t="s">
        <v>26</v>
      </c>
      <c r="B26" s="354">
        <v>47.2</v>
      </c>
    </row>
    <row r="27" spans="1:2">
      <c r="A27" s="353" t="s">
        <v>9</v>
      </c>
      <c r="B27" s="354">
        <v>47.1</v>
      </c>
    </row>
    <row r="28" spans="1:2">
      <c r="A28" s="353" t="s">
        <v>11</v>
      </c>
      <c r="B28" s="354">
        <v>46.9</v>
      </c>
    </row>
    <row r="29" spans="1:2">
      <c r="A29" s="353" t="s">
        <v>29</v>
      </c>
      <c r="B29" s="354">
        <v>45.2</v>
      </c>
    </row>
    <row r="30" spans="1:2">
      <c r="A30" s="353" t="s">
        <v>23</v>
      </c>
      <c r="B30" s="354">
        <v>42.5</v>
      </c>
    </row>
    <row r="31" spans="1:2">
      <c r="A31" s="353" t="s">
        <v>27</v>
      </c>
      <c r="B31" s="354">
        <v>42.2</v>
      </c>
    </row>
    <row r="32" spans="1:2">
      <c r="A32" s="353" t="s">
        <v>3</v>
      </c>
      <c r="B32" s="354">
        <v>39.700000000000003</v>
      </c>
    </row>
    <row r="33" spans="1:2">
      <c r="A33" s="353" t="s">
        <v>4</v>
      </c>
      <c r="B33" s="354">
        <v>39.5</v>
      </c>
    </row>
    <row r="34" spans="1:2">
      <c r="A34" s="353" t="s">
        <v>20</v>
      </c>
      <c r="B34" s="354">
        <v>37.700000000000003</v>
      </c>
    </row>
    <row r="35" spans="1:2">
      <c r="A35" s="353" t="s">
        <v>5</v>
      </c>
      <c r="B35" s="354">
        <v>36.700000000000003</v>
      </c>
    </row>
    <row r="36" spans="1:2">
      <c r="A36" s="353" t="s">
        <v>10</v>
      </c>
      <c r="B36" s="354">
        <v>36.5</v>
      </c>
    </row>
    <row r="37" spans="1:2">
      <c r="A37" s="353" t="s">
        <v>8</v>
      </c>
      <c r="B37" s="354">
        <v>36.200000000000003</v>
      </c>
    </row>
  </sheetData>
  <mergeCells count="1">
    <mergeCell ref="H1:I1"/>
  </mergeCells>
  <hyperlinks>
    <hyperlink ref="H1:I1" location="Index!A1" display="Regresar al Índice" xr:uid="{1D911A0D-78A0-48AF-B864-866DBE214E4C}"/>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E67F-BBED-461B-BDBE-9C51183725A3}">
  <sheetPr codeName="Hoja73"/>
  <dimension ref="A1:I26"/>
  <sheetViews>
    <sheetView workbookViewId="0">
      <selection activeCell="B19" sqref="B19"/>
    </sheetView>
  </sheetViews>
  <sheetFormatPr baseColWidth="10" defaultColWidth="9.140625" defaultRowHeight="12"/>
  <cols>
    <col min="1" max="1" width="68.140625" style="350" bestFit="1" customWidth="1"/>
    <col min="2" max="2" width="13.28515625" style="350" bestFit="1" customWidth="1"/>
    <col min="3" max="3" width="10.42578125" style="350" bestFit="1" customWidth="1"/>
    <col min="4" max="4" width="9.28515625" style="350" bestFit="1" customWidth="1"/>
    <col min="5" max="16384" width="9.140625" style="350"/>
  </cols>
  <sheetData>
    <row r="1" spans="1:9" ht="15">
      <c r="A1" t="s">
        <v>1814</v>
      </c>
      <c r="H1" s="688" t="s">
        <v>38</v>
      </c>
      <c r="I1" s="688"/>
    </row>
    <row r="2" spans="1:9">
      <c r="A2" s="296" t="s">
        <v>1724</v>
      </c>
    </row>
    <row r="5" spans="1:9">
      <c r="A5" s="351" t="s">
        <v>1437</v>
      </c>
      <c r="B5" s="352"/>
    </row>
    <row r="6" spans="1:9">
      <c r="A6" s="351" t="s">
        <v>1438</v>
      </c>
      <c r="B6" s="352"/>
    </row>
    <row r="7" spans="1:9">
      <c r="A7" s="351" t="s">
        <v>53</v>
      </c>
      <c r="B7" s="352"/>
    </row>
    <row r="8" spans="1:9">
      <c r="A8" s="351" t="s">
        <v>0</v>
      </c>
      <c r="B8" s="352"/>
    </row>
    <row r="9" spans="1:9">
      <c r="A9" s="353" t="s">
        <v>1439</v>
      </c>
      <c r="B9" s="354">
        <v>2021</v>
      </c>
    </row>
    <row r="10" spans="1:9">
      <c r="A10" s="355"/>
      <c r="B10" s="356" t="s">
        <v>1440</v>
      </c>
    </row>
    <row r="11" spans="1:9">
      <c r="A11" s="357" t="s">
        <v>1441</v>
      </c>
      <c r="B11" s="358"/>
    </row>
    <row r="12" spans="1:9">
      <c r="A12" s="353" t="s">
        <v>1442</v>
      </c>
      <c r="B12" s="359">
        <v>6425848</v>
      </c>
    </row>
    <row r="13" spans="1:9">
      <c r="A13" s="360" t="s">
        <v>1443</v>
      </c>
      <c r="B13" s="361"/>
    </row>
    <row r="14" spans="1:9">
      <c r="A14" s="362" t="s">
        <v>1444</v>
      </c>
      <c r="B14" s="363">
        <v>3957119</v>
      </c>
      <c r="C14" s="364">
        <f>B14/1000</f>
        <v>3957.1190000000001</v>
      </c>
      <c r="D14" s="365">
        <f>B14/B12</f>
        <v>0.61581273008636372</v>
      </c>
    </row>
    <row r="15" spans="1:9">
      <c r="A15" s="353" t="s">
        <v>1445</v>
      </c>
      <c r="B15" s="359">
        <v>3824700</v>
      </c>
      <c r="C15" s="364">
        <f>B15/1000</f>
        <v>3824.7</v>
      </c>
    </row>
    <row r="16" spans="1:9">
      <c r="A16" s="353" t="s">
        <v>1446</v>
      </c>
      <c r="B16" s="359">
        <v>132419</v>
      </c>
      <c r="C16" s="364">
        <f>B16/1000</f>
        <v>132.41900000000001</v>
      </c>
    </row>
    <row r="17" spans="1:4">
      <c r="A17" s="362" t="s">
        <v>1447</v>
      </c>
      <c r="B17" s="363">
        <v>2468729</v>
      </c>
      <c r="D17" s="365">
        <f>B17/B12</f>
        <v>0.38418726991363628</v>
      </c>
    </row>
    <row r="18" spans="1:4">
      <c r="A18" s="353" t="s">
        <v>1448</v>
      </c>
      <c r="B18" s="359">
        <v>198565</v>
      </c>
      <c r="C18" s="364">
        <f>B18/1000</f>
        <v>198.565</v>
      </c>
    </row>
    <row r="19" spans="1:4">
      <c r="A19" s="353" t="s">
        <v>1449</v>
      </c>
      <c r="B19" s="359">
        <v>2270164</v>
      </c>
      <c r="C19" s="364">
        <f>B19/1000</f>
        <v>2270.1640000000002</v>
      </c>
    </row>
    <row r="22" spans="1:4">
      <c r="A22" s="350" t="s">
        <v>1450</v>
      </c>
      <c r="B22" s="366">
        <v>3824.7</v>
      </c>
      <c r="C22" s="367">
        <f>B22/$B$26</f>
        <v>0.59520548883197977</v>
      </c>
    </row>
    <row r="23" spans="1:4">
      <c r="A23" s="350" t="s">
        <v>1451</v>
      </c>
      <c r="B23" s="366">
        <v>132.41900000000001</v>
      </c>
      <c r="C23" s="367">
        <f>B23/$B$26</f>
        <v>2.060724125438386E-2</v>
      </c>
    </row>
    <row r="24" spans="1:4">
      <c r="A24" s="350" t="s">
        <v>1452</v>
      </c>
      <c r="B24" s="366">
        <v>198.565</v>
      </c>
      <c r="C24" s="367">
        <f>B24/$B$26</f>
        <v>3.0900979917358767E-2</v>
      </c>
    </row>
    <row r="25" spans="1:4">
      <c r="A25" s="350" t="s">
        <v>1453</v>
      </c>
      <c r="B25" s="366">
        <v>2270.1640000000002</v>
      </c>
      <c r="C25" s="367">
        <f>B25/$B$26</f>
        <v>0.35328628999627759</v>
      </c>
    </row>
    <row r="26" spans="1:4">
      <c r="B26" s="364">
        <f>SUM(B22:B25)</f>
        <v>6425.848</v>
      </c>
    </row>
  </sheetData>
  <mergeCells count="6">
    <mergeCell ref="H1:I1"/>
    <mergeCell ref="A5:B5"/>
    <mergeCell ref="A6:B6"/>
    <mergeCell ref="A7:B7"/>
    <mergeCell ref="A8:B8"/>
    <mergeCell ref="A11:B11"/>
  </mergeCells>
  <hyperlinks>
    <hyperlink ref="H1:I1" location="Index!A1" display="Regresar al Índice" xr:uid="{10AB5409-3753-498D-880D-DAB32EB6D939}"/>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74"/>
  <dimension ref="A1:BP12"/>
  <sheetViews>
    <sheetView workbookViewId="0">
      <selection activeCell="B19" sqref="B19"/>
    </sheetView>
  </sheetViews>
  <sheetFormatPr baseColWidth="10" defaultRowHeight="12"/>
  <cols>
    <col min="1" max="16384" width="11.42578125" style="121"/>
  </cols>
  <sheetData>
    <row r="1" spans="1:68" ht="15">
      <c r="A1" t="s">
        <v>1815</v>
      </c>
      <c r="H1" s="688" t="s">
        <v>38</v>
      </c>
      <c r="I1" s="688"/>
    </row>
    <row r="2" spans="1:68">
      <c r="A2" s="296" t="s">
        <v>1731</v>
      </c>
    </row>
    <row r="6" spans="1:68" s="344" customFormat="1">
      <c r="A6" s="334"/>
      <c r="B6" s="335">
        <v>2005</v>
      </c>
      <c r="C6" s="335"/>
      <c r="D6" s="335"/>
      <c r="E6" s="335"/>
      <c r="F6" s="335">
        <v>2006</v>
      </c>
      <c r="G6" s="335"/>
      <c r="H6" s="335"/>
      <c r="I6" s="335"/>
      <c r="J6" s="335">
        <v>2007</v>
      </c>
      <c r="K6" s="335"/>
      <c r="L6" s="335"/>
      <c r="M6" s="335"/>
      <c r="N6" s="335">
        <v>2008</v>
      </c>
      <c r="O6" s="335"/>
      <c r="P6" s="335"/>
      <c r="Q6" s="335"/>
      <c r="R6" s="335">
        <v>2009</v>
      </c>
      <c r="S6" s="335"/>
      <c r="T6" s="335"/>
      <c r="U6" s="335"/>
      <c r="V6" s="335">
        <v>2010</v>
      </c>
      <c r="W6" s="335"/>
      <c r="X6" s="335"/>
      <c r="Y6" s="335"/>
      <c r="Z6" s="335">
        <v>2011</v>
      </c>
      <c r="AA6" s="335"/>
      <c r="AB6" s="335"/>
      <c r="AC6" s="335"/>
      <c r="AD6" s="335">
        <v>2012</v>
      </c>
      <c r="AE6" s="335"/>
      <c r="AF6" s="335"/>
      <c r="AG6" s="335"/>
      <c r="AH6" s="335">
        <v>2013</v>
      </c>
      <c r="AI6" s="335"/>
      <c r="AJ6" s="335"/>
      <c r="AK6" s="335"/>
      <c r="AL6" s="335">
        <v>2014</v>
      </c>
      <c r="AM6" s="335"/>
      <c r="AN6" s="335"/>
      <c r="AO6" s="335"/>
      <c r="AP6" s="336">
        <v>2015</v>
      </c>
      <c r="AQ6" s="337"/>
      <c r="AR6" s="337"/>
      <c r="AS6" s="338"/>
      <c r="AT6" s="336">
        <v>2016</v>
      </c>
      <c r="AU6" s="337"/>
      <c r="AV6" s="337"/>
      <c r="AW6" s="338"/>
      <c r="AX6" s="336">
        <v>2017</v>
      </c>
      <c r="AY6" s="337"/>
      <c r="AZ6" s="337"/>
      <c r="BA6" s="338"/>
      <c r="BB6" s="336">
        <v>2018</v>
      </c>
      <c r="BC6" s="337"/>
      <c r="BD6" s="337"/>
      <c r="BE6" s="337"/>
      <c r="BF6" s="336">
        <v>2019</v>
      </c>
      <c r="BG6" s="337"/>
      <c r="BH6" s="337"/>
      <c r="BI6" s="337"/>
      <c r="BJ6" s="339">
        <v>2020</v>
      </c>
      <c r="BK6" s="340"/>
      <c r="BL6" s="340"/>
      <c r="BM6" s="341"/>
      <c r="BN6" s="342">
        <v>2021</v>
      </c>
      <c r="BO6" s="343"/>
    </row>
    <row r="7" spans="1:68" s="344" customFormat="1">
      <c r="A7" s="345"/>
      <c r="B7" s="346" t="s">
        <v>1011</v>
      </c>
      <c r="C7" s="346" t="s">
        <v>1012</v>
      </c>
      <c r="D7" s="346" t="s">
        <v>1013</v>
      </c>
      <c r="E7" s="346" t="s">
        <v>1014</v>
      </c>
      <c r="F7" s="346" t="s">
        <v>1011</v>
      </c>
      <c r="G7" s="346" t="s">
        <v>1012</v>
      </c>
      <c r="H7" s="346" t="s">
        <v>1013</v>
      </c>
      <c r="I7" s="346" t="s">
        <v>1014</v>
      </c>
      <c r="J7" s="346" t="s">
        <v>1011</v>
      </c>
      <c r="K7" s="346" t="s">
        <v>1012</v>
      </c>
      <c r="L7" s="346" t="s">
        <v>1013</v>
      </c>
      <c r="M7" s="346" t="s">
        <v>1014</v>
      </c>
      <c r="N7" s="346" t="s">
        <v>1011</v>
      </c>
      <c r="O7" s="346" t="s">
        <v>1012</v>
      </c>
      <c r="P7" s="346" t="s">
        <v>1013</v>
      </c>
      <c r="Q7" s="346" t="s">
        <v>1014</v>
      </c>
      <c r="R7" s="346" t="s">
        <v>1011</v>
      </c>
      <c r="S7" s="346" t="s">
        <v>1012</v>
      </c>
      <c r="T7" s="346" t="s">
        <v>1013</v>
      </c>
      <c r="U7" s="346" t="s">
        <v>1014</v>
      </c>
      <c r="V7" s="346" t="s">
        <v>1011</v>
      </c>
      <c r="W7" s="346" t="s">
        <v>1012</v>
      </c>
      <c r="X7" s="346" t="s">
        <v>1013</v>
      </c>
      <c r="Y7" s="346" t="s">
        <v>1014</v>
      </c>
      <c r="Z7" s="346" t="s">
        <v>1011</v>
      </c>
      <c r="AA7" s="346" t="s">
        <v>1012</v>
      </c>
      <c r="AB7" s="346" t="s">
        <v>1013</v>
      </c>
      <c r="AC7" s="346" t="s">
        <v>1014</v>
      </c>
      <c r="AD7" s="346" t="s">
        <v>1011</v>
      </c>
      <c r="AE7" s="346" t="s">
        <v>1012</v>
      </c>
      <c r="AF7" s="346" t="s">
        <v>1013</v>
      </c>
      <c r="AG7" s="346" t="s">
        <v>1014</v>
      </c>
      <c r="AH7" s="346" t="s">
        <v>1011</v>
      </c>
      <c r="AI7" s="346" t="s">
        <v>1012</v>
      </c>
      <c r="AJ7" s="346" t="s">
        <v>1013</v>
      </c>
      <c r="AK7" s="346" t="s">
        <v>1014</v>
      </c>
      <c r="AL7" s="346" t="s">
        <v>1011</v>
      </c>
      <c r="AM7" s="346" t="s">
        <v>1012</v>
      </c>
      <c r="AN7" s="346" t="s">
        <v>1013</v>
      </c>
      <c r="AO7" s="346" t="s">
        <v>1014</v>
      </c>
      <c r="AP7" s="347" t="s">
        <v>1011</v>
      </c>
      <c r="AQ7" s="347" t="s">
        <v>1012</v>
      </c>
      <c r="AR7" s="347" t="s">
        <v>1013</v>
      </c>
      <c r="AS7" s="347" t="s">
        <v>1014</v>
      </c>
      <c r="AT7" s="347" t="s">
        <v>1011</v>
      </c>
      <c r="AU7" s="347" t="s">
        <v>1012</v>
      </c>
      <c r="AV7" s="347" t="s">
        <v>1013</v>
      </c>
      <c r="AW7" s="347" t="s">
        <v>1014</v>
      </c>
      <c r="AX7" s="347" t="s">
        <v>1011</v>
      </c>
      <c r="AY7" s="347" t="s">
        <v>1012</v>
      </c>
      <c r="AZ7" s="347" t="s">
        <v>1013</v>
      </c>
      <c r="BA7" s="347" t="s">
        <v>1014</v>
      </c>
      <c r="BB7" s="347" t="s">
        <v>1011</v>
      </c>
      <c r="BC7" s="347" t="s">
        <v>1036</v>
      </c>
      <c r="BD7" s="347" t="s">
        <v>1013</v>
      </c>
      <c r="BE7" s="347" t="s">
        <v>1014</v>
      </c>
      <c r="BF7" s="347" t="s">
        <v>1011</v>
      </c>
      <c r="BG7" s="347" t="s">
        <v>1036</v>
      </c>
      <c r="BH7" s="347" t="s">
        <v>1013</v>
      </c>
      <c r="BI7" s="347" t="s">
        <v>1014</v>
      </c>
      <c r="BJ7" s="348" t="s">
        <v>1011</v>
      </c>
      <c r="BK7" s="347" t="s">
        <v>1037</v>
      </c>
      <c r="BL7" s="347" t="s">
        <v>1013</v>
      </c>
      <c r="BM7" s="347" t="s">
        <v>1014</v>
      </c>
      <c r="BN7" s="348" t="s">
        <v>1011</v>
      </c>
      <c r="BO7" s="348" t="s">
        <v>1012</v>
      </c>
    </row>
    <row r="8" spans="1:68" s="344" customFormat="1" ht="14.1" customHeight="1">
      <c r="A8" s="46" t="s">
        <v>0</v>
      </c>
      <c r="B8" s="49">
        <v>27.718499999999999</v>
      </c>
      <c r="C8" s="49">
        <v>27.148700000000002</v>
      </c>
      <c r="D8" s="49">
        <v>28.963999999999999</v>
      </c>
      <c r="E8" s="49">
        <v>27.8292</v>
      </c>
      <c r="F8" s="49">
        <v>24.9878</v>
      </c>
      <c r="G8" s="49">
        <v>26.386399999999998</v>
      </c>
      <c r="H8" s="49">
        <v>28.529599999999999</v>
      </c>
      <c r="I8" s="49">
        <v>25.906400000000001</v>
      </c>
      <c r="J8" s="49">
        <v>25.107900000000001</v>
      </c>
      <c r="K8" s="49">
        <v>23.7422</v>
      </c>
      <c r="L8" s="49">
        <v>25.4815</v>
      </c>
      <c r="M8" s="49">
        <v>24.581099999999999</v>
      </c>
      <c r="N8" s="49">
        <v>23.005099999999999</v>
      </c>
      <c r="O8" s="49">
        <v>23.2074</v>
      </c>
      <c r="P8" s="49">
        <v>28.461200000000002</v>
      </c>
      <c r="Q8" s="50">
        <v>29.408999999999999</v>
      </c>
      <c r="R8" s="50">
        <v>29.4861</v>
      </c>
      <c r="S8" s="50">
        <v>29.629200000000001</v>
      </c>
      <c r="T8" s="50">
        <v>29.667899999999999</v>
      </c>
      <c r="U8" s="50">
        <v>31.791699999999999</v>
      </c>
      <c r="V8" s="49">
        <v>31.194700000000001</v>
      </c>
      <c r="W8" s="49">
        <v>30.453700000000001</v>
      </c>
      <c r="X8" s="49">
        <v>29.676400000000001</v>
      </c>
      <c r="Y8" s="50">
        <v>30.715499999999999</v>
      </c>
      <c r="Z8" s="50">
        <v>29.072299999999998</v>
      </c>
      <c r="AA8" s="50">
        <v>29.963699999999999</v>
      </c>
      <c r="AB8" s="50">
        <v>30.247599999999998</v>
      </c>
      <c r="AC8" s="50">
        <v>28.694400000000002</v>
      </c>
      <c r="AD8" s="50">
        <v>28.171500000000002</v>
      </c>
      <c r="AE8" s="50">
        <v>27.758900000000001</v>
      </c>
      <c r="AF8" s="50">
        <v>29.196899999999999</v>
      </c>
      <c r="AG8" s="50">
        <v>31.6386</v>
      </c>
      <c r="AH8" s="50">
        <v>30.3796</v>
      </c>
      <c r="AI8" s="50">
        <v>29.621700000000001</v>
      </c>
      <c r="AJ8" s="50">
        <v>30.843699999999998</v>
      </c>
      <c r="AK8" s="50">
        <v>30.687999999999999</v>
      </c>
      <c r="AL8" s="50">
        <v>31.376999999999999</v>
      </c>
      <c r="AM8" s="50">
        <v>29.99</v>
      </c>
      <c r="AN8" s="50">
        <v>29.348500000000001</v>
      </c>
      <c r="AO8" s="50">
        <v>30.965800000000002</v>
      </c>
      <c r="AP8" s="50">
        <v>30.6861</v>
      </c>
      <c r="AQ8" s="50">
        <v>28.457899999999999</v>
      </c>
      <c r="AR8" s="50">
        <v>28.744399999999999</v>
      </c>
      <c r="AS8" s="50">
        <v>28.892499999999998</v>
      </c>
      <c r="AT8" s="50">
        <v>28.1675</v>
      </c>
      <c r="AU8" s="50">
        <v>28.553799999999999</v>
      </c>
      <c r="AV8" s="50">
        <v>27.5791</v>
      </c>
      <c r="AW8" s="50">
        <v>26.652999999999999</v>
      </c>
      <c r="AX8" s="50">
        <v>22.680900000000001</v>
      </c>
      <c r="AY8" s="50">
        <v>24.508800000000001</v>
      </c>
      <c r="AZ8" s="50">
        <v>24.997800000000002</v>
      </c>
      <c r="BA8" s="49">
        <v>25.590900000000001</v>
      </c>
      <c r="BB8" s="50">
        <v>23.743200000000002</v>
      </c>
      <c r="BC8" s="50">
        <v>24.8687</v>
      </c>
      <c r="BD8" s="50">
        <v>24.872399999999999</v>
      </c>
      <c r="BE8" s="50">
        <v>27.043800000000001</v>
      </c>
      <c r="BF8" s="50">
        <v>25.223000000000003</v>
      </c>
      <c r="BG8" s="50">
        <v>26.1524</v>
      </c>
      <c r="BH8" s="50">
        <v>25.728400000000001</v>
      </c>
      <c r="BI8" s="50">
        <v>23.809000000000001</v>
      </c>
      <c r="BJ8" s="47">
        <v>23.075500000000002</v>
      </c>
      <c r="BK8" s="50"/>
      <c r="BL8" s="50">
        <v>27.971</v>
      </c>
      <c r="BM8" s="50">
        <v>25.063600000000001</v>
      </c>
      <c r="BN8" s="47">
        <v>24.5319</v>
      </c>
      <c r="BO8" s="47">
        <v>24.049700000000001</v>
      </c>
      <c r="BP8" s="349"/>
    </row>
    <row r="9" spans="1:68">
      <c r="A9" s="46" t="s">
        <v>1</v>
      </c>
      <c r="B9" s="51">
        <v>34.783700000000003</v>
      </c>
      <c r="C9" s="51">
        <v>36.4208</v>
      </c>
      <c r="D9" s="51">
        <v>35.798200000000001</v>
      </c>
      <c r="E9" s="51">
        <v>33.670699999999997</v>
      </c>
      <c r="F9" s="51">
        <v>34.331800000000001</v>
      </c>
      <c r="G9" s="51">
        <v>32.578299999999999</v>
      </c>
      <c r="H9" s="51">
        <v>33.668199999999999</v>
      </c>
      <c r="I9" s="51">
        <v>34.341900000000003</v>
      </c>
      <c r="J9" s="51">
        <v>35.153100000000002</v>
      </c>
      <c r="K9" s="52">
        <v>33.1096</v>
      </c>
      <c r="L9" s="53">
        <v>33.944499999999998</v>
      </c>
      <c r="M9" s="54">
        <v>33.132800000000003</v>
      </c>
      <c r="N9" s="51">
        <v>33.171500000000002</v>
      </c>
      <c r="O9" s="52">
        <v>32.872</v>
      </c>
      <c r="P9" s="53">
        <v>35.753599999999999</v>
      </c>
      <c r="Q9" s="54">
        <v>37.364199999999997</v>
      </c>
      <c r="R9" s="54">
        <v>37.273099999999999</v>
      </c>
      <c r="S9" s="54">
        <v>38.7316</v>
      </c>
      <c r="T9" s="54">
        <v>39.517800000000001</v>
      </c>
      <c r="U9" s="54">
        <v>38.920699999999997</v>
      </c>
      <c r="V9" s="51">
        <v>38.826500000000003</v>
      </c>
      <c r="W9" s="52">
        <v>38.2682</v>
      </c>
      <c r="X9" s="53">
        <v>38.005800000000001</v>
      </c>
      <c r="Y9" s="54">
        <v>40.035200000000003</v>
      </c>
      <c r="Z9" s="54">
        <v>38.372500000000002</v>
      </c>
      <c r="AA9" s="54">
        <v>38.218200000000003</v>
      </c>
      <c r="AB9" s="54">
        <v>38.916400000000003</v>
      </c>
      <c r="AC9" s="54">
        <v>39.294400000000003</v>
      </c>
      <c r="AD9" s="55">
        <v>39.780799999999999</v>
      </c>
      <c r="AE9" s="55">
        <v>38.906100000000002</v>
      </c>
      <c r="AF9" s="55">
        <v>40.454900000000002</v>
      </c>
      <c r="AG9" s="55">
        <v>41.057699999999997</v>
      </c>
      <c r="AH9" s="55">
        <v>40.399500000000003</v>
      </c>
      <c r="AI9" s="55">
        <v>40.975999999999999</v>
      </c>
      <c r="AJ9" s="55">
        <v>41.6158</v>
      </c>
      <c r="AK9" s="55">
        <v>41.142600000000002</v>
      </c>
      <c r="AL9" s="55">
        <v>42.030799999999999</v>
      </c>
      <c r="AM9" s="55">
        <v>41.646000000000001</v>
      </c>
      <c r="AN9" s="55">
        <v>42.747599999999998</v>
      </c>
      <c r="AO9" s="55">
        <v>42.875700000000002</v>
      </c>
      <c r="AP9" s="55">
        <v>41.265300000000003</v>
      </c>
      <c r="AQ9" s="55">
        <v>41.382899999999999</v>
      </c>
      <c r="AR9" s="55">
        <v>41.0732</v>
      </c>
      <c r="AS9" s="55">
        <v>41.997199999999999</v>
      </c>
      <c r="AT9" s="55">
        <v>41.707000000000001</v>
      </c>
      <c r="AU9" s="55">
        <v>40.970999999999997</v>
      </c>
      <c r="AV9" s="55">
        <v>39.979399999999998</v>
      </c>
      <c r="AW9" s="55">
        <v>39.9681</v>
      </c>
      <c r="AX9" s="55">
        <v>38.938899999999997</v>
      </c>
      <c r="AY9" s="55">
        <v>40.090000000000003</v>
      </c>
      <c r="AZ9" s="55">
        <v>41.803400000000003</v>
      </c>
      <c r="BA9" s="51">
        <v>41.038400000000003</v>
      </c>
      <c r="BB9" s="55">
        <v>39.134799999999998</v>
      </c>
      <c r="BC9" s="55">
        <v>38.468499999999999</v>
      </c>
      <c r="BD9" s="55">
        <v>39.2866</v>
      </c>
      <c r="BE9" s="55">
        <v>39.801600000000001</v>
      </c>
      <c r="BF9" s="55">
        <v>38.711400000000005</v>
      </c>
      <c r="BG9" s="55">
        <v>38.058199999999999</v>
      </c>
      <c r="BH9" s="55">
        <v>38.540199999999999</v>
      </c>
      <c r="BI9" s="55">
        <v>37.346800000000002</v>
      </c>
      <c r="BJ9" s="56">
        <v>35.605899999999998</v>
      </c>
      <c r="BK9" s="55"/>
      <c r="BL9" s="55">
        <v>44.464600000000004</v>
      </c>
      <c r="BM9" s="55">
        <v>40.728400000000001</v>
      </c>
      <c r="BN9" s="56">
        <v>39.423700000000004</v>
      </c>
      <c r="BO9" s="56">
        <v>38.496000000000002</v>
      </c>
    </row>
    <row r="11" spans="1:68">
      <c r="BN11" s="333">
        <f>BN8-BJ8</f>
        <v>1.4563999999999986</v>
      </c>
      <c r="BO11" s="333">
        <f>BO8-BN8</f>
        <v>-0.48219999999999885</v>
      </c>
    </row>
    <row r="12" spans="1:68">
      <c r="BN12" s="333">
        <f>BN9-BJ9</f>
        <v>3.8178000000000054</v>
      </c>
      <c r="BO12" s="333">
        <f>BO9-BN9</f>
        <v>-0.92770000000000152</v>
      </c>
    </row>
  </sheetData>
  <mergeCells count="19">
    <mergeCell ref="H1:I1"/>
    <mergeCell ref="BN6:BO6"/>
    <mergeCell ref="V6:Y6"/>
    <mergeCell ref="Z6:AC6"/>
    <mergeCell ref="AD6:AG6"/>
    <mergeCell ref="AH6:AK6"/>
    <mergeCell ref="AL6:AO6"/>
    <mergeCell ref="AP6:AS6"/>
    <mergeCell ref="AT6:AW6"/>
    <mergeCell ref="AX6:BA6"/>
    <mergeCell ref="BB6:BE6"/>
    <mergeCell ref="BF6:BI6"/>
    <mergeCell ref="BJ6:BM6"/>
    <mergeCell ref="R6:U6"/>
    <mergeCell ref="A6:A7"/>
    <mergeCell ref="B6:E6"/>
    <mergeCell ref="F6:I6"/>
    <mergeCell ref="J6:M6"/>
    <mergeCell ref="N6:Q6"/>
  </mergeCells>
  <hyperlinks>
    <hyperlink ref="H1:I1" location="Index!A1" display="Regresar al Índice" xr:uid="{4B54F9D1-AC3D-4DC4-BFE1-780413982005}"/>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75"/>
  <dimension ref="A1:I39"/>
  <sheetViews>
    <sheetView workbookViewId="0">
      <selection activeCell="B19" sqref="B19"/>
    </sheetView>
  </sheetViews>
  <sheetFormatPr baseColWidth="10" defaultRowHeight="12"/>
  <cols>
    <col min="1" max="1" width="15.7109375" style="121" customWidth="1"/>
    <col min="2" max="16384" width="11.42578125" style="121"/>
  </cols>
  <sheetData>
    <row r="1" spans="1:9" ht="15">
      <c r="A1" t="s">
        <v>1816</v>
      </c>
      <c r="H1" s="688" t="s">
        <v>38</v>
      </c>
      <c r="I1" s="688"/>
    </row>
    <row r="2" spans="1:9">
      <c r="A2" s="296" t="s">
        <v>1731</v>
      </c>
    </row>
    <row r="6" spans="1:9">
      <c r="B6" s="121" t="s">
        <v>1038</v>
      </c>
    </row>
    <row r="7" spans="1:9">
      <c r="A7" s="46" t="s">
        <v>4</v>
      </c>
      <c r="B7" s="47">
        <v>21.311300000000003</v>
      </c>
    </row>
    <row r="8" spans="1:9">
      <c r="A8" s="46" t="s">
        <v>20</v>
      </c>
      <c r="B8" s="47">
        <v>23.139600000000002</v>
      </c>
    </row>
    <row r="9" spans="1:9" ht="24">
      <c r="A9" s="46" t="s">
        <v>5</v>
      </c>
      <c r="B9" s="47">
        <v>23.438300000000002</v>
      </c>
    </row>
    <row r="10" spans="1:9">
      <c r="A10" s="46" t="s">
        <v>0</v>
      </c>
      <c r="B10" s="47">
        <v>24.049700000000001</v>
      </c>
    </row>
    <row r="11" spans="1:9">
      <c r="A11" s="46" t="s">
        <v>11</v>
      </c>
      <c r="B11" s="47">
        <v>24.564400000000003</v>
      </c>
    </row>
    <row r="12" spans="1:9">
      <c r="A12" s="46" t="s">
        <v>8</v>
      </c>
      <c r="B12" s="47">
        <v>25.203300000000002</v>
      </c>
    </row>
    <row r="13" spans="1:9">
      <c r="A13" s="46" t="s">
        <v>26</v>
      </c>
      <c r="B13" s="47">
        <v>26.3812</v>
      </c>
    </row>
    <row r="14" spans="1:9">
      <c r="A14" s="46" t="s">
        <v>10</v>
      </c>
      <c r="B14" s="47">
        <v>26.594800000000003</v>
      </c>
    </row>
    <row r="15" spans="1:9">
      <c r="A15" s="46" t="s">
        <v>27</v>
      </c>
      <c r="B15" s="47">
        <v>27.4101</v>
      </c>
    </row>
    <row r="16" spans="1:9">
      <c r="A16" s="46" t="s">
        <v>19</v>
      </c>
      <c r="B16" s="47">
        <v>29.101400000000002</v>
      </c>
    </row>
    <row r="17" spans="1:2">
      <c r="A17" s="46" t="s">
        <v>29</v>
      </c>
      <c r="B17" s="47">
        <v>32.192700000000002</v>
      </c>
    </row>
    <row r="18" spans="1:2">
      <c r="A18" s="46" t="s">
        <v>3</v>
      </c>
      <c r="B18" s="47">
        <v>33.222500000000004</v>
      </c>
    </row>
    <row r="19" spans="1:2">
      <c r="A19" s="46" t="s">
        <v>24</v>
      </c>
      <c r="B19" s="47">
        <v>33.617200000000004</v>
      </c>
    </row>
    <row r="20" spans="1:2">
      <c r="A20" s="46" t="s">
        <v>17</v>
      </c>
      <c r="B20" s="47">
        <v>33.74</v>
      </c>
    </row>
    <row r="21" spans="1:2">
      <c r="A21" s="46" t="s">
        <v>12</v>
      </c>
      <c r="B21" s="47">
        <v>35.788699999999999</v>
      </c>
    </row>
    <row r="22" spans="1:2">
      <c r="A22" s="46" t="s">
        <v>32</v>
      </c>
      <c r="B22" s="47">
        <v>35.843699999999998</v>
      </c>
    </row>
    <row r="23" spans="1:2">
      <c r="A23" s="46" t="s">
        <v>23</v>
      </c>
      <c r="B23" s="47">
        <v>36.119800000000005</v>
      </c>
    </row>
    <row r="24" spans="1:2">
      <c r="A24" s="46" t="s">
        <v>14</v>
      </c>
      <c r="B24" s="47">
        <v>37.229900000000001</v>
      </c>
    </row>
    <row r="25" spans="1:2" ht="24">
      <c r="A25" s="46" t="s">
        <v>13</v>
      </c>
      <c r="B25" s="47">
        <v>38.312800000000003</v>
      </c>
    </row>
    <row r="26" spans="1:2">
      <c r="A26" s="46" t="s">
        <v>1</v>
      </c>
      <c r="B26" s="47">
        <v>38.496000000000002</v>
      </c>
    </row>
    <row r="27" spans="1:2" ht="24">
      <c r="A27" s="46" t="s">
        <v>9</v>
      </c>
      <c r="B27" s="47">
        <v>39.863100000000003</v>
      </c>
    </row>
    <row r="28" spans="1:2">
      <c r="A28" s="46" t="s">
        <v>6</v>
      </c>
      <c r="B28" s="47">
        <v>39.96</v>
      </c>
    </row>
    <row r="29" spans="1:2">
      <c r="A29" s="46" t="s">
        <v>25</v>
      </c>
      <c r="B29" s="47">
        <v>41.480600000000003</v>
      </c>
    </row>
    <row r="30" spans="1:2">
      <c r="A30" s="46" t="s">
        <v>33</v>
      </c>
      <c r="B30" s="47">
        <v>43.277799999999999</v>
      </c>
    </row>
    <row r="31" spans="1:2">
      <c r="A31" s="46" t="s">
        <v>16</v>
      </c>
      <c r="B31" s="47">
        <v>43.322099999999999</v>
      </c>
    </row>
    <row r="32" spans="1:2">
      <c r="A32" s="46" t="s">
        <v>28</v>
      </c>
      <c r="B32" s="47">
        <v>44.6693</v>
      </c>
    </row>
    <row r="33" spans="1:2">
      <c r="A33" s="46" t="s">
        <v>18</v>
      </c>
      <c r="B33" s="47">
        <v>46.861900000000006</v>
      </c>
    </row>
    <row r="34" spans="1:2">
      <c r="A34" s="46" t="s">
        <v>22</v>
      </c>
      <c r="B34" s="47">
        <v>47.174600000000005</v>
      </c>
    </row>
    <row r="35" spans="1:2">
      <c r="A35" s="46" t="s">
        <v>30</v>
      </c>
      <c r="B35" s="47">
        <v>47.705500000000001</v>
      </c>
    </row>
    <row r="36" spans="1:2">
      <c r="A36" s="46" t="s">
        <v>31</v>
      </c>
      <c r="B36" s="47">
        <v>48.108000000000004</v>
      </c>
    </row>
    <row r="37" spans="1:2">
      <c r="A37" s="46" t="s">
        <v>21</v>
      </c>
      <c r="B37" s="47">
        <v>60.876400000000004</v>
      </c>
    </row>
    <row r="38" spans="1:2">
      <c r="A38" s="46" t="s">
        <v>15</v>
      </c>
      <c r="B38" s="47">
        <v>61.098700000000001</v>
      </c>
    </row>
    <row r="39" spans="1:2">
      <c r="A39" s="48" t="s">
        <v>7</v>
      </c>
      <c r="B39" s="47">
        <v>63.282700000000006</v>
      </c>
    </row>
  </sheetData>
  <mergeCells count="1">
    <mergeCell ref="H1:I1"/>
  </mergeCells>
  <hyperlinks>
    <hyperlink ref="H1:I1" location="Index!A1" display="Regresar al Índice" xr:uid="{A70B3F57-522C-4379-B5AE-C5E672B9E8DB}"/>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76"/>
  <dimension ref="A1:I39"/>
  <sheetViews>
    <sheetView workbookViewId="0">
      <selection activeCell="B19" sqref="B19"/>
    </sheetView>
  </sheetViews>
  <sheetFormatPr baseColWidth="10" defaultRowHeight="12"/>
  <cols>
    <col min="1" max="2" width="15.7109375" style="121" customWidth="1"/>
    <col min="3" max="16384" width="11.42578125" style="121"/>
  </cols>
  <sheetData>
    <row r="1" spans="1:9" ht="15">
      <c r="A1" t="s">
        <v>1817</v>
      </c>
      <c r="H1" s="688" t="s">
        <v>38</v>
      </c>
      <c r="I1" s="688"/>
    </row>
    <row r="2" spans="1:9">
      <c r="A2" s="296" t="s">
        <v>1731</v>
      </c>
    </row>
    <row r="6" spans="1:9">
      <c r="A6" s="121" t="s">
        <v>2</v>
      </c>
      <c r="B6" s="121" t="s">
        <v>1040</v>
      </c>
      <c r="C6" s="121" t="s">
        <v>1038</v>
      </c>
      <c r="D6" s="121" t="s">
        <v>1039</v>
      </c>
    </row>
    <row r="7" spans="1:9">
      <c r="A7" s="46" t="s">
        <v>16</v>
      </c>
      <c r="B7" s="47">
        <v>50.115000000000002</v>
      </c>
      <c r="C7" s="47">
        <v>43.322099999999999</v>
      </c>
      <c r="D7" s="333">
        <f t="shared" ref="D7:D38" si="0">C7-B7</f>
        <v>-6.792900000000003</v>
      </c>
    </row>
    <row r="8" spans="1:9">
      <c r="A8" s="46" t="s">
        <v>24</v>
      </c>
      <c r="B8" s="47">
        <v>37.332900000000002</v>
      </c>
      <c r="C8" s="47">
        <v>33.617200000000004</v>
      </c>
      <c r="D8" s="333">
        <f t="shared" si="0"/>
        <v>-3.7156999999999982</v>
      </c>
    </row>
    <row r="9" spans="1:9">
      <c r="A9" s="46" t="s">
        <v>4</v>
      </c>
      <c r="B9" s="47">
        <v>24.810100000000002</v>
      </c>
      <c r="C9" s="47">
        <v>21.311300000000003</v>
      </c>
      <c r="D9" s="333">
        <f t="shared" si="0"/>
        <v>-3.4987999999999992</v>
      </c>
    </row>
    <row r="10" spans="1:9" ht="24">
      <c r="A10" s="46" t="s">
        <v>9</v>
      </c>
      <c r="B10" s="47">
        <v>43.203200000000002</v>
      </c>
      <c r="C10" s="47">
        <v>39.863100000000003</v>
      </c>
      <c r="D10" s="333">
        <f t="shared" si="0"/>
        <v>-3.3400999999999996</v>
      </c>
    </row>
    <row r="11" spans="1:9">
      <c r="A11" s="46" t="s">
        <v>11</v>
      </c>
      <c r="B11" s="47">
        <v>27.8705</v>
      </c>
      <c r="C11" s="47">
        <v>24.564400000000003</v>
      </c>
      <c r="D11" s="333">
        <f t="shared" si="0"/>
        <v>-3.3060999999999972</v>
      </c>
    </row>
    <row r="12" spans="1:9">
      <c r="A12" s="46" t="s">
        <v>25</v>
      </c>
      <c r="B12" s="47">
        <v>44.321800000000003</v>
      </c>
      <c r="C12" s="47">
        <v>41.480600000000003</v>
      </c>
      <c r="D12" s="333">
        <f t="shared" si="0"/>
        <v>-2.8412000000000006</v>
      </c>
    </row>
    <row r="13" spans="1:9">
      <c r="A13" s="46" t="s">
        <v>17</v>
      </c>
      <c r="B13" s="47">
        <v>36.252099999999999</v>
      </c>
      <c r="C13" s="47">
        <v>33.74</v>
      </c>
      <c r="D13" s="333">
        <f t="shared" si="0"/>
        <v>-2.5120999999999967</v>
      </c>
    </row>
    <row r="14" spans="1:9">
      <c r="A14" s="46" t="s">
        <v>30</v>
      </c>
      <c r="B14" s="47">
        <v>50.144600000000004</v>
      </c>
      <c r="C14" s="47">
        <v>47.705500000000001</v>
      </c>
      <c r="D14" s="333">
        <f t="shared" si="0"/>
        <v>-2.4391000000000034</v>
      </c>
    </row>
    <row r="15" spans="1:9">
      <c r="A15" s="46" t="s">
        <v>8</v>
      </c>
      <c r="B15" s="47">
        <v>27.6022</v>
      </c>
      <c r="C15" s="47">
        <v>25.203300000000002</v>
      </c>
      <c r="D15" s="333">
        <f t="shared" si="0"/>
        <v>-2.3988999999999976</v>
      </c>
    </row>
    <row r="16" spans="1:9" ht="24">
      <c r="A16" s="46" t="s">
        <v>13</v>
      </c>
      <c r="B16" s="47">
        <v>40.367600000000003</v>
      </c>
      <c r="C16" s="47">
        <v>38.312800000000003</v>
      </c>
      <c r="D16" s="333">
        <f t="shared" si="0"/>
        <v>-2.0548000000000002</v>
      </c>
    </row>
    <row r="17" spans="1:4">
      <c r="A17" s="46" t="s">
        <v>7</v>
      </c>
      <c r="B17" s="47">
        <v>65.145800000000008</v>
      </c>
      <c r="C17" s="47">
        <v>63.282700000000006</v>
      </c>
      <c r="D17" s="333">
        <f t="shared" si="0"/>
        <v>-1.8631000000000029</v>
      </c>
    </row>
    <row r="18" spans="1:4">
      <c r="A18" s="46" t="s">
        <v>26</v>
      </c>
      <c r="B18" s="47">
        <v>27.976400000000002</v>
      </c>
      <c r="C18" s="47">
        <v>26.3812</v>
      </c>
      <c r="D18" s="333">
        <f t="shared" si="0"/>
        <v>-1.5952000000000019</v>
      </c>
    </row>
    <row r="19" spans="1:4">
      <c r="A19" s="46" t="s">
        <v>28</v>
      </c>
      <c r="B19" s="47">
        <v>46.212900000000005</v>
      </c>
      <c r="C19" s="47">
        <v>44.6693</v>
      </c>
      <c r="D19" s="333">
        <f t="shared" si="0"/>
        <v>-1.543600000000005</v>
      </c>
    </row>
    <row r="20" spans="1:4">
      <c r="A20" s="46" t="s">
        <v>31</v>
      </c>
      <c r="B20" s="47">
        <v>49.608800000000002</v>
      </c>
      <c r="C20" s="47">
        <v>48.108000000000004</v>
      </c>
      <c r="D20" s="333">
        <f t="shared" si="0"/>
        <v>-1.5007999999999981</v>
      </c>
    </row>
    <row r="21" spans="1:4">
      <c r="A21" s="46" t="s">
        <v>18</v>
      </c>
      <c r="B21" s="47">
        <v>48.337700000000005</v>
      </c>
      <c r="C21" s="47">
        <v>46.861900000000006</v>
      </c>
      <c r="D21" s="333">
        <f t="shared" si="0"/>
        <v>-1.4757999999999996</v>
      </c>
    </row>
    <row r="22" spans="1:4" ht="24">
      <c r="A22" s="46" t="s">
        <v>5</v>
      </c>
      <c r="B22" s="47">
        <v>24.5627</v>
      </c>
      <c r="C22" s="47">
        <v>23.438300000000002</v>
      </c>
      <c r="D22" s="333">
        <f t="shared" si="0"/>
        <v>-1.1243999999999978</v>
      </c>
    </row>
    <row r="23" spans="1:4">
      <c r="A23" s="46" t="s">
        <v>1</v>
      </c>
      <c r="B23" s="47">
        <v>39.423700000000004</v>
      </c>
      <c r="C23" s="47">
        <v>38.496000000000002</v>
      </c>
      <c r="D23" s="333">
        <f t="shared" si="0"/>
        <v>-0.92770000000000152</v>
      </c>
    </row>
    <row r="24" spans="1:4">
      <c r="A24" s="46" t="s">
        <v>27</v>
      </c>
      <c r="B24" s="47">
        <v>28.251100000000001</v>
      </c>
      <c r="C24" s="47">
        <v>27.4101</v>
      </c>
      <c r="D24" s="333">
        <f t="shared" si="0"/>
        <v>-0.84100000000000108</v>
      </c>
    </row>
    <row r="25" spans="1:4">
      <c r="A25" s="46" t="s">
        <v>6</v>
      </c>
      <c r="B25" s="47">
        <v>40.728500000000004</v>
      </c>
      <c r="C25" s="47">
        <v>39.96</v>
      </c>
      <c r="D25" s="333">
        <f t="shared" si="0"/>
        <v>-0.76850000000000307</v>
      </c>
    </row>
    <row r="26" spans="1:4">
      <c r="A26" s="46" t="s">
        <v>0</v>
      </c>
      <c r="B26" s="47">
        <v>24.5319</v>
      </c>
      <c r="C26" s="47">
        <v>24.049700000000001</v>
      </c>
      <c r="D26" s="333">
        <f t="shared" si="0"/>
        <v>-0.48219999999999885</v>
      </c>
    </row>
    <row r="27" spans="1:4">
      <c r="A27" s="46" t="s">
        <v>14</v>
      </c>
      <c r="B27" s="47">
        <v>37.308599999999998</v>
      </c>
      <c r="C27" s="47">
        <v>37.229900000000001</v>
      </c>
      <c r="D27" s="333">
        <f t="shared" si="0"/>
        <v>-7.8699999999997772E-2</v>
      </c>
    </row>
    <row r="28" spans="1:4">
      <c r="A28" s="46" t="s">
        <v>32</v>
      </c>
      <c r="B28" s="47">
        <v>35.604399999999998</v>
      </c>
      <c r="C28" s="47">
        <v>35.843699999999998</v>
      </c>
      <c r="D28" s="333">
        <f t="shared" si="0"/>
        <v>0.23930000000000007</v>
      </c>
    </row>
    <row r="29" spans="1:4">
      <c r="A29" s="46" t="s">
        <v>29</v>
      </c>
      <c r="B29" s="47">
        <v>31.901800000000001</v>
      </c>
      <c r="C29" s="47">
        <v>32.192700000000002</v>
      </c>
      <c r="D29" s="333">
        <f t="shared" si="0"/>
        <v>0.2909000000000006</v>
      </c>
    </row>
    <row r="30" spans="1:4">
      <c r="A30" s="46" t="s">
        <v>12</v>
      </c>
      <c r="B30" s="47">
        <v>35.477600000000002</v>
      </c>
      <c r="C30" s="47">
        <v>35.788699999999999</v>
      </c>
      <c r="D30" s="333">
        <f t="shared" si="0"/>
        <v>0.31109999999999616</v>
      </c>
    </row>
    <row r="31" spans="1:4">
      <c r="A31" s="46" t="s">
        <v>33</v>
      </c>
      <c r="B31" s="47">
        <v>42.677800000000005</v>
      </c>
      <c r="C31" s="47">
        <v>43.277799999999999</v>
      </c>
      <c r="D31" s="333">
        <f t="shared" si="0"/>
        <v>0.59999999999999432</v>
      </c>
    </row>
    <row r="32" spans="1:4">
      <c r="A32" s="46" t="s">
        <v>3</v>
      </c>
      <c r="B32" s="47">
        <v>32.358600000000003</v>
      </c>
      <c r="C32" s="47">
        <v>33.222500000000004</v>
      </c>
      <c r="D32" s="333">
        <f t="shared" si="0"/>
        <v>0.863900000000001</v>
      </c>
    </row>
    <row r="33" spans="1:4">
      <c r="A33" s="46" t="s">
        <v>10</v>
      </c>
      <c r="B33" s="47">
        <v>25.7193</v>
      </c>
      <c r="C33" s="47">
        <v>26.594800000000003</v>
      </c>
      <c r="D33" s="333">
        <f t="shared" si="0"/>
        <v>0.87550000000000239</v>
      </c>
    </row>
    <row r="34" spans="1:4">
      <c r="A34" s="46" t="s">
        <v>20</v>
      </c>
      <c r="B34" s="47">
        <v>22.172700000000003</v>
      </c>
      <c r="C34" s="47">
        <v>23.139600000000002</v>
      </c>
      <c r="D34" s="333">
        <f t="shared" si="0"/>
        <v>0.96689999999999898</v>
      </c>
    </row>
    <row r="35" spans="1:4">
      <c r="A35" s="46" t="s">
        <v>23</v>
      </c>
      <c r="B35" s="47">
        <v>34.814700000000002</v>
      </c>
      <c r="C35" s="47">
        <v>36.119800000000005</v>
      </c>
      <c r="D35" s="333">
        <f t="shared" si="0"/>
        <v>1.305100000000003</v>
      </c>
    </row>
    <row r="36" spans="1:4">
      <c r="A36" s="46" t="s">
        <v>22</v>
      </c>
      <c r="B36" s="47">
        <v>45.514500000000005</v>
      </c>
      <c r="C36" s="47">
        <v>47.174600000000005</v>
      </c>
      <c r="D36" s="333">
        <f t="shared" si="0"/>
        <v>1.6600999999999999</v>
      </c>
    </row>
    <row r="37" spans="1:4">
      <c r="A37" s="46" t="s">
        <v>19</v>
      </c>
      <c r="B37" s="47">
        <v>27.141400000000001</v>
      </c>
      <c r="C37" s="47">
        <v>29.101400000000002</v>
      </c>
      <c r="D37" s="333">
        <f t="shared" si="0"/>
        <v>1.9600000000000009</v>
      </c>
    </row>
    <row r="38" spans="1:4">
      <c r="A38" s="46" t="s">
        <v>15</v>
      </c>
      <c r="B38" s="47">
        <v>57.524500000000003</v>
      </c>
      <c r="C38" s="47">
        <v>61.098700000000001</v>
      </c>
      <c r="D38" s="333">
        <f t="shared" si="0"/>
        <v>3.5741999999999976</v>
      </c>
    </row>
    <row r="39" spans="1:4">
      <c r="A39" s="48" t="s">
        <v>21</v>
      </c>
      <c r="B39" s="47">
        <v>55.846400000000003</v>
      </c>
      <c r="C39" s="47">
        <v>60.876400000000004</v>
      </c>
      <c r="D39" s="333">
        <f>C39-B39</f>
        <v>5.0300000000000011</v>
      </c>
    </row>
  </sheetData>
  <mergeCells count="1">
    <mergeCell ref="H1:I1"/>
  </mergeCells>
  <hyperlinks>
    <hyperlink ref="H1:I1" location="Index!A1" display="Regresar al Índice" xr:uid="{522569B6-4FCC-4F91-A451-0234FEAE23D7}"/>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4B5F8-8886-457A-98BB-201DE4970F8D}">
  <sheetPr codeName="Hoja77"/>
  <dimension ref="A1:I3"/>
  <sheetViews>
    <sheetView workbookViewId="0">
      <selection activeCell="B19" sqref="B19"/>
    </sheetView>
  </sheetViews>
  <sheetFormatPr baseColWidth="10" defaultRowHeight="12"/>
  <cols>
    <col min="1" max="16384" width="11.42578125" style="60"/>
  </cols>
  <sheetData>
    <row r="1" spans="1:9" ht="15">
      <c r="A1" t="s">
        <v>1818</v>
      </c>
      <c r="H1" s="686" t="s">
        <v>38</v>
      </c>
      <c r="I1" s="686"/>
    </row>
    <row r="2" spans="1:9">
      <c r="A2" s="296" t="s">
        <v>1639</v>
      </c>
    </row>
    <row r="3" spans="1:9">
      <c r="A3" s="60" t="s">
        <v>1637</v>
      </c>
    </row>
  </sheetData>
  <mergeCells count="1">
    <mergeCell ref="H1:I1"/>
  </mergeCells>
  <hyperlinks>
    <hyperlink ref="H1:I1" location="Index!A1" display="Regresar al Índice" xr:uid="{9E029D18-9AE1-4870-AB0D-BB7E6A54866C}"/>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2E670-1BA3-482F-AB8F-8EC11F83BE14}">
  <sheetPr codeName="Hoja78"/>
  <dimension ref="A1:I3"/>
  <sheetViews>
    <sheetView workbookViewId="0">
      <selection activeCell="B19" sqref="B19"/>
    </sheetView>
  </sheetViews>
  <sheetFormatPr baseColWidth="10" defaultRowHeight="12"/>
  <cols>
    <col min="1" max="1" width="17.28515625" style="60" bestFit="1" customWidth="1"/>
    <col min="2" max="16384" width="11.42578125" style="60"/>
  </cols>
  <sheetData>
    <row r="1" spans="1:9" ht="15">
      <c r="A1" t="s">
        <v>1819</v>
      </c>
      <c r="H1" s="686" t="s">
        <v>38</v>
      </c>
      <c r="I1" s="686"/>
    </row>
    <row r="2" spans="1:9">
      <c r="A2" s="296" t="s">
        <v>1639</v>
      </c>
    </row>
    <row r="3" spans="1:9">
      <c r="A3" s="60" t="s">
        <v>1637</v>
      </c>
      <c r="B3" s="60" t="s">
        <v>1638</v>
      </c>
    </row>
  </sheetData>
  <mergeCells count="1">
    <mergeCell ref="H1:I1"/>
  </mergeCells>
  <hyperlinks>
    <hyperlink ref="H1:I1" location="Index!A1" display="Regresar al Índice" xr:uid="{831DAA9B-50B9-4C70-A14C-012D7F6D015E}"/>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1"/>
  <dimension ref="A1:T36"/>
  <sheetViews>
    <sheetView zoomScaleNormal="100" workbookViewId="0">
      <selection activeCell="B19" sqref="B19"/>
    </sheetView>
  </sheetViews>
  <sheetFormatPr baseColWidth="10" defaultColWidth="11.42578125" defaultRowHeight="12"/>
  <cols>
    <col min="1" max="1" width="11.42578125" style="322"/>
    <col min="2" max="2" width="35.7109375" style="322" customWidth="1"/>
    <col min="3" max="7" width="9.28515625" style="322" customWidth="1"/>
    <col min="8" max="8" width="13.28515625" style="322" customWidth="1"/>
    <col min="9" max="9" width="9" style="322" bestFit="1" customWidth="1"/>
    <col min="10" max="10" width="13" style="322" customWidth="1"/>
    <col min="11" max="11" width="11.7109375" style="322" customWidth="1"/>
    <col min="12" max="12" width="9.7109375" style="322" customWidth="1"/>
    <col min="13" max="13" width="10.85546875" style="322" customWidth="1"/>
    <col min="14" max="16384" width="11.42578125" style="322"/>
  </cols>
  <sheetData>
    <row r="1" spans="1:20" ht="15">
      <c r="A1" t="s">
        <v>1820</v>
      </c>
      <c r="H1" s="688" t="s">
        <v>38</v>
      </c>
      <c r="I1" s="688"/>
    </row>
    <row r="2" spans="1:20">
      <c r="A2" s="296" t="s">
        <v>925</v>
      </c>
      <c r="H2" s="60"/>
      <c r="I2" s="60"/>
      <c r="J2" s="60"/>
    </row>
    <row r="3" spans="1:20">
      <c r="A3" s="60"/>
      <c r="H3" s="60"/>
      <c r="I3" s="60"/>
      <c r="J3" s="60"/>
    </row>
    <row r="4" spans="1:20">
      <c r="A4" s="60"/>
      <c r="H4" s="60"/>
      <c r="I4" s="60"/>
      <c r="J4" s="60"/>
    </row>
    <row r="5" spans="1:20">
      <c r="A5" s="60"/>
      <c r="H5" s="60"/>
      <c r="I5" s="60"/>
      <c r="J5" s="60"/>
    </row>
    <row r="7" spans="1:20">
      <c r="B7" s="323" t="s">
        <v>568</v>
      </c>
      <c r="K7" s="324"/>
      <c r="L7" s="325"/>
    </row>
    <row r="10" spans="1:20" ht="31.9" customHeight="1">
      <c r="B10" s="326" t="s">
        <v>35</v>
      </c>
      <c r="C10" s="327">
        <v>2020</v>
      </c>
      <c r="D10" s="327"/>
      <c r="E10" s="327"/>
      <c r="F10" s="327"/>
      <c r="G10" s="327"/>
      <c r="H10" s="327"/>
      <c r="I10" s="327"/>
      <c r="J10" s="327"/>
      <c r="K10" s="328">
        <v>2021</v>
      </c>
      <c r="L10" s="328"/>
      <c r="M10" s="328"/>
      <c r="N10" s="328"/>
      <c r="O10" s="328"/>
      <c r="P10" s="328"/>
      <c r="Q10" s="327" t="s">
        <v>281</v>
      </c>
      <c r="R10" s="327"/>
      <c r="S10" s="327" t="s">
        <v>882</v>
      </c>
      <c r="T10" s="327"/>
    </row>
    <row r="11" spans="1:20" ht="12.75" customHeight="1">
      <c r="B11" s="326"/>
      <c r="C11" s="329" t="s">
        <v>40</v>
      </c>
      <c r="D11" s="329" t="s">
        <v>44</v>
      </c>
      <c r="E11" s="329" t="s">
        <v>45</v>
      </c>
      <c r="F11" s="329" t="s">
        <v>46</v>
      </c>
      <c r="G11" s="329" t="s">
        <v>47</v>
      </c>
      <c r="H11" s="329" t="s">
        <v>48</v>
      </c>
      <c r="I11" s="329" t="s">
        <v>49</v>
      </c>
      <c r="J11" s="329" t="s">
        <v>50</v>
      </c>
      <c r="K11" s="329" t="s">
        <v>39</v>
      </c>
      <c r="L11" s="329" t="s">
        <v>40</v>
      </c>
      <c r="M11" s="329" t="s">
        <v>41</v>
      </c>
      <c r="N11" s="329" t="s">
        <v>43</v>
      </c>
      <c r="O11" s="329" t="s">
        <v>44</v>
      </c>
      <c r="P11" s="329" t="s">
        <v>45</v>
      </c>
      <c r="Q11" s="329" t="s">
        <v>314</v>
      </c>
      <c r="R11" s="329" t="s">
        <v>522</v>
      </c>
      <c r="S11" s="329" t="s">
        <v>314</v>
      </c>
      <c r="T11" s="329" t="s">
        <v>522</v>
      </c>
    </row>
    <row r="12" spans="1:20" ht="30" customHeight="1">
      <c r="B12" s="330" t="s">
        <v>36</v>
      </c>
      <c r="C12" s="331">
        <v>41.838602329450907</v>
      </c>
      <c r="D12" s="331">
        <v>35.235715067593461</v>
      </c>
      <c r="E12" s="331">
        <v>32.712146422628948</v>
      </c>
      <c r="F12" s="331">
        <v>33.68552412645591</v>
      </c>
      <c r="G12" s="331">
        <v>33.815609090054785</v>
      </c>
      <c r="H12" s="331">
        <v>32.251655629139073</v>
      </c>
      <c r="I12" s="331">
        <v>32.138103161397666</v>
      </c>
      <c r="J12" s="331">
        <v>32.371048252911812</v>
      </c>
      <c r="K12" s="331">
        <v>33.760399334442596</v>
      </c>
      <c r="L12" s="331">
        <v>34.134775374376041</v>
      </c>
      <c r="M12" s="331">
        <v>37.868988391376448</v>
      </c>
      <c r="N12" s="331">
        <v>38.885191347753747</v>
      </c>
      <c r="O12" s="331">
        <v>41.229235880398669</v>
      </c>
      <c r="P12" s="331">
        <v>37.034883720930239</v>
      </c>
      <c r="Q12" s="332">
        <f>P12/O12-1</f>
        <v>-0.10173247381144213</v>
      </c>
      <c r="R12" s="331">
        <f>P12-O12</f>
        <v>-4.1943521594684299</v>
      </c>
      <c r="S12" s="332">
        <f>P12/E12-1</f>
        <v>0.13214471598571098</v>
      </c>
      <c r="T12" s="331">
        <f>P12-E12</f>
        <v>4.3227372983012913</v>
      </c>
    </row>
    <row r="13" spans="1:20">
      <c r="A13" s="60"/>
      <c r="B13" s="60"/>
      <c r="C13" s="60"/>
      <c r="D13" s="60"/>
      <c r="E13" s="60"/>
      <c r="F13" s="60"/>
      <c r="G13" s="60"/>
      <c r="H13" s="60"/>
      <c r="I13" s="60"/>
      <c r="J13" s="60"/>
      <c r="K13" s="60"/>
      <c r="L13" s="60"/>
      <c r="M13" s="60"/>
      <c r="N13" s="60"/>
      <c r="O13" s="60"/>
      <c r="P13" s="60"/>
      <c r="Q13" s="60"/>
      <c r="R13" s="60"/>
      <c r="S13" s="60"/>
      <c r="T13" s="60"/>
    </row>
    <row r="14" spans="1:20">
      <c r="A14" s="60"/>
      <c r="B14" s="60"/>
      <c r="C14" s="60"/>
      <c r="D14" s="60"/>
      <c r="E14" s="60"/>
      <c r="F14" s="60"/>
      <c r="G14" s="60"/>
      <c r="H14" s="60"/>
      <c r="I14" s="60"/>
      <c r="J14" s="60"/>
      <c r="K14" s="60"/>
      <c r="L14" s="60"/>
      <c r="M14" s="60"/>
      <c r="N14" s="60"/>
      <c r="O14" s="60"/>
      <c r="P14" s="60"/>
      <c r="Q14" s="60"/>
      <c r="R14" s="60"/>
      <c r="S14" s="60"/>
      <c r="T14" s="60"/>
    </row>
    <row r="15" spans="1:20">
      <c r="A15" s="60"/>
      <c r="B15" s="60"/>
      <c r="C15" s="60"/>
      <c r="D15" s="60"/>
      <c r="E15" s="60"/>
      <c r="F15" s="60"/>
      <c r="G15" s="60"/>
      <c r="H15" s="60"/>
      <c r="I15" s="60"/>
      <c r="J15" s="60"/>
      <c r="K15" s="60"/>
      <c r="L15" s="60"/>
      <c r="M15" s="60"/>
      <c r="N15" s="60"/>
      <c r="O15" s="60"/>
      <c r="P15" s="60"/>
      <c r="Q15" s="60"/>
      <c r="R15" s="60"/>
      <c r="S15" s="60"/>
      <c r="T15" s="60"/>
    </row>
    <row r="16" spans="1:20">
      <c r="A16" s="60"/>
      <c r="B16" s="60"/>
      <c r="C16" s="60"/>
      <c r="D16" s="60"/>
      <c r="E16" s="60"/>
      <c r="F16" s="60"/>
      <c r="G16" s="60"/>
      <c r="H16" s="60"/>
      <c r="I16" s="60"/>
      <c r="J16" s="60"/>
      <c r="K16" s="60"/>
      <c r="L16" s="60"/>
      <c r="M16" s="60"/>
      <c r="N16" s="60"/>
      <c r="O16" s="60"/>
      <c r="P16" s="60"/>
      <c r="Q16" s="60"/>
      <c r="R16" s="60"/>
      <c r="S16" s="60"/>
      <c r="T16" s="60"/>
    </row>
    <row r="17" spans="1:20">
      <c r="A17" s="60"/>
      <c r="B17" s="60"/>
      <c r="C17" s="60"/>
      <c r="D17" s="60"/>
      <c r="E17" s="60"/>
      <c r="F17" s="60"/>
      <c r="G17" s="60"/>
      <c r="H17" s="60"/>
      <c r="I17" s="60"/>
      <c r="J17" s="60"/>
      <c r="K17" s="60"/>
      <c r="L17" s="60"/>
      <c r="M17" s="60"/>
      <c r="N17" s="60"/>
      <c r="O17" s="60"/>
      <c r="P17" s="60"/>
      <c r="Q17" s="60"/>
      <c r="R17" s="60"/>
      <c r="S17" s="60"/>
      <c r="T17" s="60"/>
    </row>
    <row r="18" spans="1:20">
      <c r="A18" s="60"/>
      <c r="B18" s="60"/>
      <c r="C18" s="60"/>
      <c r="D18" s="60"/>
      <c r="E18" s="60"/>
      <c r="F18" s="60"/>
      <c r="G18" s="60"/>
      <c r="H18" s="60"/>
      <c r="I18" s="60"/>
      <c r="J18" s="60"/>
      <c r="K18" s="60"/>
      <c r="L18" s="60"/>
      <c r="M18" s="60"/>
      <c r="N18" s="60"/>
      <c r="O18" s="60"/>
      <c r="P18" s="60"/>
      <c r="Q18" s="60"/>
      <c r="R18" s="60"/>
      <c r="S18" s="60"/>
      <c r="T18" s="60"/>
    </row>
    <row r="19" spans="1:20">
      <c r="A19" s="60"/>
      <c r="B19" s="60"/>
      <c r="C19" s="60"/>
      <c r="D19" s="60"/>
      <c r="E19" s="60"/>
      <c r="F19" s="60"/>
      <c r="G19" s="60"/>
      <c r="H19" s="60"/>
      <c r="I19" s="60"/>
      <c r="J19" s="60"/>
      <c r="K19" s="60"/>
      <c r="L19" s="60"/>
      <c r="M19" s="60"/>
      <c r="N19" s="60"/>
      <c r="O19" s="60"/>
      <c r="P19" s="60"/>
      <c r="Q19" s="60"/>
      <c r="R19" s="60"/>
      <c r="S19" s="60"/>
      <c r="T19" s="60"/>
    </row>
    <row r="20" spans="1:20">
      <c r="A20" s="60"/>
      <c r="B20" s="60"/>
      <c r="C20" s="60"/>
      <c r="D20" s="60"/>
      <c r="E20" s="60"/>
      <c r="F20" s="60"/>
      <c r="G20" s="60"/>
      <c r="H20" s="60"/>
      <c r="I20" s="60"/>
      <c r="J20" s="60"/>
      <c r="K20" s="60"/>
      <c r="L20" s="60"/>
      <c r="M20" s="60"/>
      <c r="N20" s="60"/>
      <c r="O20" s="60"/>
      <c r="P20" s="60"/>
      <c r="Q20" s="60"/>
      <c r="R20" s="60"/>
      <c r="S20" s="60"/>
      <c r="T20" s="60"/>
    </row>
    <row r="21" spans="1:20">
      <c r="A21" s="60"/>
      <c r="B21" s="60"/>
      <c r="C21" s="60"/>
      <c r="D21" s="60"/>
      <c r="E21" s="60"/>
      <c r="F21" s="60"/>
      <c r="G21" s="60"/>
      <c r="H21" s="60"/>
      <c r="I21" s="60"/>
      <c r="J21" s="60"/>
      <c r="K21" s="60"/>
      <c r="L21" s="60"/>
      <c r="M21" s="60"/>
      <c r="N21" s="60"/>
      <c r="O21" s="60"/>
      <c r="P21" s="60"/>
      <c r="Q21" s="60"/>
      <c r="R21" s="60"/>
      <c r="S21" s="60"/>
      <c r="T21" s="60"/>
    </row>
    <row r="22" spans="1:20">
      <c r="A22" s="60"/>
      <c r="B22" s="60"/>
      <c r="C22" s="60"/>
      <c r="D22" s="60"/>
      <c r="E22" s="60"/>
      <c r="F22" s="60"/>
      <c r="G22" s="60"/>
      <c r="H22" s="60"/>
      <c r="I22" s="60"/>
      <c r="J22" s="60"/>
      <c r="K22" s="60"/>
      <c r="L22" s="60"/>
      <c r="M22" s="60"/>
      <c r="N22" s="60"/>
      <c r="O22" s="60"/>
      <c r="P22" s="60"/>
      <c r="Q22" s="60"/>
      <c r="R22" s="60"/>
      <c r="S22" s="60"/>
      <c r="T22" s="60"/>
    </row>
    <row r="23" spans="1:20">
      <c r="A23" s="60"/>
      <c r="B23" s="60"/>
      <c r="C23" s="60"/>
      <c r="D23" s="60"/>
      <c r="E23" s="60"/>
      <c r="F23" s="60"/>
      <c r="G23" s="60"/>
      <c r="H23" s="60"/>
      <c r="I23" s="60"/>
      <c r="J23" s="60"/>
      <c r="K23" s="60"/>
      <c r="L23" s="60"/>
      <c r="M23" s="60"/>
      <c r="N23" s="60"/>
      <c r="O23" s="60"/>
      <c r="P23" s="60"/>
      <c r="Q23" s="60"/>
      <c r="R23" s="60"/>
      <c r="S23" s="60"/>
      <c r="T23" s="60"/>
    </row>
    <row r="24" spans="1:20">
      <c r="A24" s="60"/>
      <c r="B24" s="60"/>
      <c r="C24" s="60"/>
      <c r="D24" s="60"/>
      <c r="E24" s="60"/>
      <c r="F24" s="60"/>
      <c r="G24" s="60"/>
      <c r="H24" s="60"/>
      <c r="I24" s="60"/>
      <c r="J24" s="60"/>
      <c r="K24" s="60"/>
      <c r="L24" s="60"/>
      <c r="M24" s="60"/>
      <c r="N24" s="60"/>
      <c r="O24" s="60"/>
      <c r="P24" s="60"/>
      <c r="Q24" s="60"/>
      <c r="R24" s="60"/>
      <c r="S24" s="60"/>
      <c r="T24" s="60"/>
    </row>
    <row r="25" spans="1:20">
      <c r="A25" s="60"/>
      <c r="B25" s="60"/>
      <c r="C25" s="60"/>
      <c r="D25" s="60"/>
      <c r="E25" s="60"/>
      <c r="F25" s="60"/>
      <c r="G25" s="60"/>
      <c r="H25" s="60"/>
      <c r="I25" s="60"/>
      <c r="J25" s="60"/>
      <c r="K25" s="60"/>
      <c r="L25" s="60"/>
      <c r="M25" s="60"/>
      <c r="N25" s="60"/>
      <c r="O25" s="60"/>
      <c r="P25" s="60"/>
      <c r="Q25" s="60"/>
      <c r="R25" s="60"/>
      <c r="S25" s="60"/>
      <c r="T25" s="60"/>
    </row>
    <row r="26" spans="1:20">
      <c r="A26" s="60"/>
      <c r="B26" s="60"/>
      <c r="C26" s="60"/>
      <c r="D26" s="60"/>
      <c r="E26" s="60"/>
      <c r="F26" s="60"/>
      <c r="G26" s="60"/>
      <c r="H26" s="60"/>
      <c r="I26" s="60"/>
      <c r="J26" s="60"/>
      <c r="K26" s="60"/>
      <c r="L26" s="60"/>
      <c r="M26" s="60"/>
      <c r="N26" s="60"/>
      <c r="O26" s="60"/>
      <c r="P26" s="60"/>
      <c r="Q26" s="60"/>
      <c r="R26" s="60"/>
      <c r="S26" s="60"/>
      <c r="T26" s="60"/>
    </row>
    <row r="27" spans="1:20">
      <c r="A27" s="60"/>
      <c r="B27" s="60"/>
      <c r="C27" s="60"/>
      <c r="D27" s="60"/>
      <c r="E27" s="60"/>
      <c r="F27" s="60"/>
      <c r="G27" s="60"/>
      <c r="H27" s="60"/>
      <c r="I27" s="60"/>
      <c r="J27" s="60"/>
      <c r="K27" s="60"/>
      <c r="L27" s="60"/>
      <c r="M27" s="60"/>
      <c r="N27" s="60"/>
      <c r="O27" s="60"/>
      <c r="P27" s="60"/>
      <c r="Q27" s="60"/>
      <c r="R27" s="60"/>
      <c r="S27" s="60"/>
      <c r="T27" s="60"/>
    </row>
    <row r="28" spans="1:20">
      <c r="A28" s="60"/>
      <c r="B28" s="60"/>
      <c r="C28" s="60"/>
      <c r="D28" s="60"/>
      <c r="E28" s="60"/>
      <c r="F28" s="60"/>
      <c r="G28" s="60"/>
      <c r="H28" s="60"/>
      <c r="I28" s="60"/>
      <c r="J28" s="60"/>
      <c r="K28" s="60"/>
      <c r="L28" s="60"/>
      <c r="M28" s="60"/>
      <c r="N28" s="60"/>
      <c r="O28" s="60"/>
      <c r="P28" s="60"/>
      <c r="Q28" s="60"/>
      <c r="R28" s="60"/>
      <c r="S28" s="60"/>
      <c r="T28" s="60"/>
    </row>
    <row r="29" spans="1:20">
      <c r="A29" s="60"/>
      <c r="B29" s="60"/>
      <c r="C29" s="60"/>
      <c r="D29" s="60"/>
      <c r="E29" s="60"/>
      <c r="F29" s="60"/>
      <c r="G29" s="60"/>
      <c r="H29" s="60"/>
      <c r="I29" s="60"/>
      <c r="J29" s="60"/>
      <c r="K29" s="60"/>
      <c r="L29" s="60"/>
      <c r="M29" s="60"/>
      <c r="N29" s="60"/>
      <c r="O29" s="60"/>
      <c r="P29" s="60"/>
      <c r="Q29" s="60"/>
      <c r="R29" s="60"/>
      <c r="S29" s="60"/>
      <c r="T29" s="60"/>
    </row>
    <row r="30" spans="1:20">
      <c r="A30" s="60"/>
      <c r="B30" s="60"/>
      <c r="C30" s="60"/>
      <c r="D30" s="60"/>
      <c r="E30" s="60"/>
      <c r="F30" s="60"/>
      <c r="G30" s="60"/>
      <c r="H30" s="60"/>
      <c r="I30" s="60"/>
      <c r="J30" s="60"/>
      <c r="K30" s="60"/>
      <c r="L30" s="60"/>
      <c r="M30" s="60"/>
      <c r="N30" s="60"/>
      <c r="O30" s="60"/>
      <c r="P30" s="60"/>
      <c r="Q30" s="60"/>
      <c r="R30" s="60"/>
      <c r="S30" s="60"/>
      <c r="T30" s="60"/>
    </row>
    <row r="31" spans="1:20">
      <c r="A31" s="60"/>
      <c r="B31" s="60"/>
      <c r="C31" s="60"/>
      <c r="D31" s="60"/>
      <c r="E31" s="60"/>
      <c r="F31" s="60"/>
      <c r="G31" s="60"/>
      <c r="H31" s="60"/>
      <c r="I31" s="60"/>
      <c r="J31" s="60"/>
      <c r="K31" s="60"/>
      <c r="L31" s="60"/>
      <c r="M31" s="60"/>
      <c r="N31" s="60"/>
      <c r="O31" s="60"/>
      <c r="P31" s="60"/>
      <c r="Q31" s="60"/>
      <c r="R31" s="60"/>
      <c r="S31" s="60"/>
      <c r="T31" s="60"/>
    </row>
    <row r="32" spans="1:20">
      <c r="A32" s="60"/>
      <c r="B32" s="60"/>
      <c r="C32" s="60"/>
      <c r="D32" s="60"/>
      <c r="E32" s="60"/>
      <c r="F32" s="60"/>
      <c r="G32" s="60"/>
      <c r="H32" s="60"/>
      <c r="I32" s="60"/>
      <c r="J32" s="60"/>
      <c r="K32" s="60"/>
      <c r="L32" s="60"/>
      <c r="M32" s="60"/>
      <c r="N32" s="60"/>
      <c r="O32" s="60"/>
      <c r="P32" s="60"/>
      <c r="Q32" s="60"/>
      <c r="R32" s="60"/>
      <c r="S32" s="60"/>
      <c r="T32" s="60"/>
    </row>
    <row r="33" spans="1:20">
      <c r="A33" s="60"/>
      <c r="B33" s="60"/>
      <c r="C33" s="60"/>
      <c r="D33" s="60"/>
      <c r="E33" s="60"/>
      <c r="F33" s="60"/>
      <c r="G33" s="60"/>
      <c r="H33" s="60"/>
      <c r="I33" s="60"/>
      <c r="J33" s="60"/>
      <c r="K33" s="60"/>
      <c r="L33" s="60"/>
      <c r="M33" s="60"/>
      <c r="N33" s="60"/>
      <c r="O33" s="60"/>
      <c r="P33" s="60"/>
      <c r="Q33" s="60"/>
      <c r="R33" s="60"/>
      <c r="S33" s="60"/>
      <c r="T33" s="60"/>
    </row>
    <row r="34" spans="1:20">
      <c r="A34" s="60"/>
      <c r="B34" s="60"/>
      <c r="C34" s="60"/>
      <c r="D34" s="60"/>
      <c r="E34" s="60"/>
      <c r="F34" s="60"/>
      <c r="G34" s="60"/>
      <c r="H34" s="60"/>
      <c r="I34" s="60"/>
      <c r="J34" s="60"/>
      <c r="K34" s="60"/>
      <c r="L34" s="60"/>
      <c r="M34" s="60"/>
      <c r="N34" s="60"/>
      <c r="O34" s="60"/>
      <c r="P34" s="60"/>
      <c r="Q34" s="60"/>
      <c r="R34" s="60"/>
      <c r="S34" s="60"/>
      <c r="T34" s="60"/>
    </row>
    <row r="35" spans="1:20">
      <c r="A35" s="60"/>
      <c r="B35" s="60"/>
      <c r="C35" s="60"/>
      <c r="D35" s="60"/>
      <c r="E35" s="60"/>
      <c r="F35" s="60"/>
      <c r="G35" s="60"/>
      <c r="H35" s="60"/>
      <c r="I35" s="60"/>
      <c r="J35" s="60"/>
      <c r="K35" s="60"/>
      <c r="L35" s="60"/>
      <c r="M35" s="60"/>
      <c r="N35" s="60"/>
      <c r="O35" s="60"/>
      <c r="P35" s="60"/>
      <c r="Q35" s="60"/>
      <c r="R35" s="60"/>
      <c r="S35" s="60"/>
      <c r="T35" s="60"/>
    </row>
    <row r="36" spans="1:20">
      <c r="A36" s="60"/>
      <c r="B36" s="60"/>
      <c r="C36" s="60"/>
      <c r="D36" s="60"/>
      <c r="E36" s="60"/>
      <c r="F36" s="60"/>
      <c r="G36" s="60"/>
      <c r="H36" s="60"/>
      <c r="I36" s="60"/>
      <c r="J36" s="60"/>
      <c r="K36" s="60"/>
      <c r="L36" s="60"/>
      <c r="M36" s="60"/>
      <c r="N36" s="60"/>
      <c r="O36" s="60"/>
      <c r="P36" s="60"/>
      <c r="Q36" s="60"/>
      <c r="R36" s="60"/>
      <c r="S36" s="60"/>
      <c r="T36" s="60"/>
    </row>
  </sheetData>
  <mergeCells count="6">
    <mergeCell ref="S10:T10"/>
    <mergeCell ref="H1:I1"/>
    <mergeCell ref="B10:B11"/>
    <mergeCell ref="C10:J10"/>
    <mergeCell ref="K10:P10"/>
    <mergeCell ref="Q10:R10"/>
  </mergeCells>
  <hyperlinks>
    <hyperlink ref="H1:I1" location="Index!A1" display="Regresar al Índice" xr:uid="{00000000-0004-0000-3800-000000000000}"/>
  </hyperlinks>
  <pageMargins left="0.7" right="0.7" top="0.75" bottom="0.75" header="0.3" footer="0.3"/>
  <pageSetup orientation="portrait" horizontalDpi="4294967295" verticalDpi="4294967295"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1"/>
  <dimension ref="A1:AN49"/>
  <sheetViews>
    <sheetView zoomScale="106" zoomScaleNormal="106" workbookViewId="0">
      <selection activeCell="B19" sqref="B19"/>
    </sheetView>
  </sheetViews>
  <sheetFormatPr baseColWidth="10" defaultColWidth="9.140625" defaultRowHeight="12"/>
  <cols>
    <col min="1" max="1" width="5.5703125" style="295" bestFit="1" customWidth="1"/>
    <col min="2" max="2" width="11.42578125" style="295" bestFit="1" customWidth="1"/>
    <col min="3" max="3" width="7.85546875" style="295" bestFit="1" customWidth="1"/>
    <col min="4" max="4" width="12.7109375" style="295" customWidth="1"/>
    <col min="5" max="5" width="12.140625" style="295" customWidth="1"/>
    <col min="6" max="6" width="11.140625" style="295" customWidth="1"/>
    <col min="7" max="7" width="12.140625" style="295" customWidth="1"/>
    <col min="8" max="8" width="9.5703125" style="295" bestFit="1" customWidth="1"/>
    <col min="9" max="9" width="9.140625" style="295"/>
    <col min="10" max="11" width="9" style="295" bestFit="1" customWidth="1"/>
    <col min="12" max="12" width="9.140625" style="295"/>
    <col min="13" max="13" width="9" style="295" bestFit="1" customWidth="1"/>
    <col min="14" max="14" width="9.5703125" style="295" bestFit="1" customWidth="1"/>
    <col min="15" max="15" width="9.140625" style="295"/>
    <col min="16" max="16" width="5.5703125" style="295" bestFit="1" customWidth="1"/>
    <col min="17" max="17" width="11.42578125" style="295" bestFit="1" customWidth="1"/>
    <col min="18" max="18" width="8.7109375" style="295" bestFit="1" customWidth="1"/>
    <col min="19" max="19" width="9.140625" style="295"/>
    <col min="20" max="20" width="9" style="295" bestFit="1" customWidth="1"/>
    <col min="21" max="22" width="9.140625" style="295"/>
    <col min="23" max="23" width="9.5703125" style="295" bestFit="1" customWidth="1"/>
    <col min="24" max="25" width="9.140625" style="295"/>
    <col min="26" max="26" width="9" style="295" bestFit="1" customWidth="1"/>
    <col min="27" max="28" width="9.140625" style="295"/>
    <col min="29" max="29" width="9.5703125" style="295" bestFit="1" customWidth="1"/>
    <col min="30" max="30" width="9.140625" style="62"/>
    <col min="31" max="31" width="11.42578125" style="62" bestFit="1" customWidth="1"/>
    <col min="32" max="34" width="11.42578125" style="62" customWidth="1"/>
    <col min="35" max="35" width="32.28515625" style="62" bestFit="1" customWidth="1"/>
    <col min="36" max="36" width="15.5703125" style="62" bestFit="1" customWidth="1"/>
    <col min="37" max="40" width="9.140625" style="62"/>
    <col min="41" max="16384" width="9.140625" style="295"/>
  </cols>
  <sheetData>
    <row r="1" spans="1:40" s="62" customFormat="1" ht="15">
      <c r="A1" t="s">
        <v>1821</v>
      </c>
      <c r="B1" s="295"/>
      <c r="C1" s="295"/>
      <c r="D1" s="295"/>
      <c r="E1" s="295"/>
      <c r="F1" s="295"/>
      <c r="G1" s="295"/>
      <c r="H1" s="688" t="s">
        <v>38</v>
      </c>
      <c r="I1" s="688"/>
      <c r="J1" s="295"/>
      <c r="K1" s="295"/>
      <c r="L1" s="295"/>
      <c r="M1" s="295"/>
      <c r="N1" s="295"/>
      <c r="O1" s="295"/>
      <c r="P1" s="295"/>
      <c r="Q1" s="295"/>
      <c r="R1" s="295"/>
      <c r="S1" s="295"/>
      <c r="T1" s="295"/>
      <c r="U1" s="295"/>
      <c r="V1" s="295"/>
      <c r="W1" s="295"/>
      <c r="X1" s="295"/>
      <c r="Y1" s="295"/>
      <c r="Z1" s="295"/>
      <c r="AA1" s="295"/>
      <c r="AB1" s="295"/>
      <c r="AC1" s="295"/>
    </row>
    <row r="2" spans="1:40">
      <c r="A2" s="296" t="s">
        <v>984</v>
      </c>
    </row>
    <row r="3" spans="1:40">
      <c r="A3" s="296" t="s">
        <v>982</v>
      </c>
    </row>
    <row r="6" spans="1:40" s="62" customFormat="1">
      <c r="A6" s="60"/>
      <c r="B6" s="60"/>
      <c r="C6" s="6"/>
      <c r="D6" s="307" t="s">
        <v>584</v>
      </c>
      <c r="E6" s="307"/>
      <c r="F6" s="307"/>
      <c r="G6" s="307"/>
      <c r="H6" s="307"/>
      <c r="I6" s="6"/>
      <c r="J6" s="307" t="s">
        <v>585</v>
      </c>
      <c r="K6" s="307"/>
      <c r="L6" s="307"/>
      <c r="M6" s="307"/>
      <c r="N6" s="307"/>
      <c r="O6" s="60"/>
      <c r="P6" s="60"/>
      <c r="Q6" s="60"/>
      <c r="R6" s="60"/>
      <c r="S6" s="307" t="s">
        <v>584</v>
      </c>
      <c r="T6" s="307"/>
      <c r="U6" s="307"/>
      <c r="V6" s="307"/>
      <c r="W6" s="307"/>
      <c r="X6" s="60"/>
      <c r="Y6" s="307" t="s">
        <v>585</v>
      </c>
      <c r="Z6" s="307"/>
      <c r="AA6" s="307"/>
      <c r="AB6" s="307"/>
      <c r="AC6" s="307"/>
      <c r="AD6" s="60"/>
      <c r="AE6" s="60"/>
      <c r="AF6" s="60"/>
      <c r="AG6" s="60"/>
      <c r="AH6" s="60"/>
      <c r="AI6" s="60" t="s">
        <v>569</v>
      </c>
      <c r="AJ6" s="60"/>
      <c r="AK6" s="60"/>
      <c r="AL6" s="60"/>
      <c r="AM6" s="60" t="s">
        <v>569</v>
      </c>
      <c r="AN6" s="60"/>
    </row>
    <row r="7" spans="1:40" s="62" customFormat="1" ht="48">
      <c r="A7" s="60"/>
      <c r="B7" s="60"/>
      <c r="C7" s="308" t="s">
        <v>2</v>
      </c>
      <c r="D7" s="309" t="s">
        <v>1728</v>
      </c>
      <c r="E7" s="309" t="s">
        <v>1729</v>
      </c>
      <c r="F7" s="309" t="s">
        <v>1730</v>
      </c>
      <c r="G7" s="309" t="s">
        <v>586</v>
      </c>
      <c r="H7" s="310" t="s">
        <v>0</v>
      </c>
      <c r="I7" s="311"/>
      <c r="J7" s="309" t="s">
        <v>1728</v>
      </c>
      <c r="K7" s="309" t="s">
        <v>1729</v>
      </c>
      <c r="L7" s="309" t="s">
        <v>1730</v>
      </c>
      <c r="M7" s="309" t="s">
        <v>586</v>
      </c>
      <c r="N7" s="310" t="s">
        <v>587</v>
      </c>
      <c r="O7" s="60"/>
      <c r="P7" s="60"/>
      <c r="Q7" s="60"/>
      <c r="R7" s="308" t="s">
        <v>2</v>
      </c>
      <c r="S7" s="309" t="s">
        <v>1728</v>
      </c>
      <c r="T7" s="309" t="s">
        <v>1729</v>
      </c>
      <c r="U7" s="309" t="s">
        <v>1730</v>
      </c>
      <c r="V7" s="309" t="s">
        <v>586</v>
      </c>
      <c r="W7" s="310" t="s">
        <v>1</v>
      </c>
      <c r="X7" s="311"/>
      <c r="Y7" s="309" t="s">
        <v>1728</v>
      </c>
      <c r="Z7" s="309" t="s">
        <v>1729</v>
      </c>
      <c r="AA7" s="309" t="s">
        <v>1730</v>
      </c>
      <c r="AB7" s="309" t="s">
        <v>586</v>
      </c>
      <c r="AC7" s="310" t="s">
        <v>587</v>
      </c>
      <c r="AD7" s="60"/>
      <c r="AE7" s="312" t="s">
        <v>419</v>
      </c>
      <c r="AF7" s="60"/>
      <c r="AG7" s="60"/>
      <c r="AH7" s="60"/>
      <c r="AI7" s="309" t="s">
        <v>542</v>
      </c>
      <c r="AJ7" s="309" t="s">
        <v>543</v>
      </c>
      <c r="AK7" s="60"/>
      <c r="AL7" s="60"/>
      <c r="AM7" s="309" t="s">
        <v>544</v>
      </c>
      <c r="AN7" s="309" t="s">
        <v>545</v>
      </c>
    </row>
    <row r="8" spans="1:40" s="62" customFormat="1">
      <c r="A8" s="60">
        <v>2018</v>
      </c>
      <c r="B8" s="60" t="s">
        <v>39</v>
      </c>
      <c r="C8" s="313" t="s">
        <v>0</v>
      </c>
      <c r="D8" s="313">
        <v>395444</v>
      </c>
      <c r="E8" s="314">
        <v>16331</v>
      </c>
      <c r="F8" s="314">
        <v>19832</v>
      </c>
      <c r="G8" s="314">
        <v>431607</v>
      </c>
      <c r="H8" s="315">
        <v>4.5949208423403699E-2</v>
      </c>
      <c r="I8" s="6"/>
      <c r="J8" s="313">
        <v>96340.516560269956</v>
      </c>
      <c r="K8" s="314">
        <v>4400.3771155299992</v>
      </c>
      <c r="L8" s="314">
        <v>6765.8196397199963</v>
      </c>
      <c r="M8" s="314">
        <v>107506.71331551996</v>
      </c>
      <c r="N8" s="315">
        <v>6.2933926924759451E-2</v>
      </c>
      <c r="O8" s="60"/>
      <c r="P8" s="60">
        <v>2018</v>
      </c>
      <c r="Q8" s="60" t="s">
        <v>39</v>
      </c>
      <c r="R8" s="60" t="s">
        <v>1</v>
      </c>
      <c r="S8" s="316">
        <v>4539339</v>
      </c>
      <c r="T8" s="316">
        <v>201752</v>
      </c>
      <c r="U8" s="316">
        <v>292123</v>
      </c>
      <c r="V8" s="316">
        <v>5033214</v>
      </c>
      <c r="W8" s="317">
        <v>5.8039058144557336E-2</v>
      </c>
      <c r="X8" s="318"/>
      <c r="Y8" s="316">
        <v>1169489.6247430597</v>
      </c>
      <c r="Z8" s="316">
        <v>55742.428130130014</v>
      </c>
      <c r="AA8" s="316">
        <v>104863.13944229996</v>
      </c>
      <c r="AB8" s="316">
        <v>1330095.1923154898</v>
      </c>
      <c r="AC8" s="317">
        <v>7.8838823001645089E-2</v>
      </c>
      <c r="AD8" s="60"/>
      <c r="AE8" s="60" t="s">
        <v>39</v>
      </c>
      <c r="AF8" s="60" t="s">
        <v>0</v>
      </c>
      <c r="AG8" s="60">
        <v>2018</v>
      </c>
      <c r="AH8" s="60" t="s">
        <v>39</v>
      </c>
      <c r="AI8" s="256">
        <f>K8/M8</f>
        <v>4.0931184479757965E-2</v>
      </c>
      <c r="AJ8" s="256">
        <f>L8/M8</f>
        <v>6.2933926924759451E-2</v>
      </c>
      <c r="AK8" s="60"/>
      <c r="AL8" s="60" t="s">
        <v>1</v>
      </c>
      <c r="AM8" s="256">
        <f>Z8/AB8</f>
        <v>4.1908600566468536E-2</v>
      </c>
      <c r="AN8" s="256">
        <f>AA8/AB8</f>
        <v>7.8838823001645075E-2</v>
      </c>
    </row>
    <row r="9" spans="1:40" s="62" customFormat="1">
      <c r="A9" s="60"/>
      <c r="B9" s="60" t="s">
        <v>40</v>
      </c>
      <c r="C9" s="313" t="s">
        <v>0</v>
      </c>
      <c r="D9" s="313">
        <v>396792</v>
      </c>
      <c r="E9" s="314">
        <v>15946</v>
      </c>
      <c r="F9" s="314">
        <v>19988</v>
      </c>
      <c r="G9" s="314">
        <v>432726</v>
      </c>
      <c r="H9" s="315">
        <v>4.619089215808618E-2</v>
      </c>
      <c r="I9" s="6"/>
      <c r="J9" s="313">
        <v>97417.589759420007</v>
      </c>
      <c r="K9" s="314">
        <v>4322.8508890399999</v>
      </c>
      <c r="L9" s="314">
        <v>6842.386196540001</v>
      </c>
      <c r="M9" s="314">
        <v>108582.82684500002</v>
      </c>
      <c r="N9" s="315">
        <v>6.3015362514989418E-2</v>
      </c>
      <c r="O9" s="60"/>
      <c r="P9" s="60"/>
      <c r="Q9" s="60" t="s">
        <v>40</v>
      </c>
      <c r="R9" s="60" t="s">
        <v>1</v>
      </c>
      <c r="S9" s="316">
        <v>4559076</v>
      </c>
      <c r="T9" s="316">
        <v>194516</v>
      </c>
      <c r="U9" s="316">
        <v>294575</v>
      </c>
      <c r="V9" s="316">
        <v>5048167</v>
      </c>
      <c r="W9" s="317">
        <v>5.8352863524522861E-2</v>
      </c>
      <c r="X9" s="318"/>
      <c r="Y9" s="316">
        <v>1183520.1715956097</v>
      </c>
      <c r="Z9" s="316">
        <v>54381.387081809997</v>
      </c>
      <c r="AA9" s="316">
        <v>106254.81239264998</v>
      </c>
      <c r="AB9" s="316">
        <v>1344156.37107007</v>
      </c>
      <c r="AC9" s="317">
        <v>7.9049442966268521E-2</v>
      </c>
      <c r="AD9" s="60"/>
      <c r="AE9" s="60" t="s">
        <v>40</v>
      </c>
      <c r="AF9" s="60" t="s">
        <v>0</v>
      </c>
      <c r="AG9" s="60"/>
      <c r="AH9" s="60" t="s">
        <v>40</v>
      </c>
      <c r="AI9" s="256">
        <f t="shared" ref="AI9:AI49" si="0">K9/M9</f>
        <v>3.9811552292802158E-2</v>
      </c>
      <c r="AJ9" s="256">
        <f t="shared" ref="AJ9:AJ49" si="1">L9/M9</f>
        <v>6.3015362514989418E-2</v>
      </c>
      <c r="AK9" s="60"/>
      <c r="AL9" s="60" t="s">
        <v>1</v>
      </c>
      <c r="AM9" s="256">
        <f t="shared" ref="AM9:AM49" si="2">Z9/AB9</f>
        <v>4.045763443320028E-2</v>
      </c>
      <c r="AN9" s="256">
        <f t="shared" ref="AN9:AN49" si="3">AA9/AB9</f>
        <v>7.9049442966268535E-2</v>
      </c>
    </row>
    <row r="10" spans="1:40" s="62" customFormat="1">
      <c r="A10" s="60"/>
      <c r="B10" s="60" t="s">
        <v>41</v>
      </c>
      <c r="C10" s="313" t="s">
        <v>0</v>
      </c>
      <c r="D10" s="313">
        <v>396959</v>
      </c>
      <c r="E10" s="314">
        <v>16544</v>
      </c>
      <c r="F10" s="314">
        <v>19890</v>
      </c>
      <c r="G10" s="313">
        <f t="shared" ref="G10:G11" si="4">SUM(D10:F10)</f>
        <v>433393</v>
      </c>
      <c r="H10" s="315">
        <v>4.5893680793183095E-2</v>
      </c>
      <c r="I10" s="6"/>
      <c r="J10" s="313">
        <v>96728.314309110079</v>
      </c>
      <c r="K10" s="314">
        <v>4468.5448575199989</v>
      </c>
      <c r="L10" s="314">
        <v>6822.9172032899987</v>
      </c>
      <c r="M10" s="314">
        <v>108019.77636992007</v>
      </c>
      <c r="N10" s="315">
        <v>6.3163593117657624E-2</v>
      </c>
      <c r="O10" s="60"/>
      <c r="P10" s="60"/>
      <c r="Q10" s="60" t="s">
        <v>41</v>
      </c>
      <c r="R10" s="60" t="s">
        <v>1</v>
      </c>
      <c r="S10" s="316">
        <v>4561466</v>
      </c>
      <c r="T10" s="316">
        <v>200791</v>
      </c>
      <c r="U10" s="316">
        <v>297369</v>
      </c>
      <c r="V10" s="316">
        <v>5059626</v>
      </c>
      <c r="W10" s="317">
        <v>5.8772921160575899E-2</v>
      </c>
      <c r="X10" s="318"/>
      <c r="Y10" s="316">
        <v>1176406.7522191401</v>
      </c>
      <c r="Z10" s="316">
        <v>55812.684088100003</v>
      </c>
      <c r="AA10" s="316">
        <v>107163.55743987</v>
      </c>
      <c r="AB10" s="316">
        <v>1339382.99374711</v>
      </c>
      <c r="AC10" s="317">
        <v>8.0009644694729903E-2</v>
      </c>
      <c r="AD10" s="60"/>
      <c r="AE10" s="60" t="s">
        <v>41</v>
      </c>
      <c r="AF10" s="60" t="s">
        <v>0</v>
      </c>
      <c r="AG10" s="60"/>
      <c r="AH10" s="60" t="s">
        <v>41</v>
      </c>
      <c r="AI10" s="256">
        <f t="shared" si="0"/>
        <v>4.1367840294514263E-2</v>
      </c>
      <c r="AJ10" s="256">
        <f t="shared" si="1"/>
        <v>6.3163593117657624E-2</v>
      </c>
      <c r="AK10" s="60"/>
      <c r="AL10" s="60" t="s">
        <v>1</v>
      </c>
      <c r="AM10" s="256">
        <f t="shared" si="2"/>
        <v>4.1670444039278311E-2</v>
      </c>
      <c r="AN10" s="256">
        <f t="shared" si="3"/>
        <v>8.0009644694729959E-2</v>
      </c>
    </row>
    <row r="11" spans="1:40" s="62" customFormat="1">
      <c r="A11" s="60"/>
      <c r="B11" s="60" t="s">
        <v>42</v>
      </c>
      <c r="C11" s="313" t="s">
        <v>0</v>
      </c>
      <c r="D11" s="313">
        <v>399346</v>
      </c>
      <c r="E11" s="314">
        <v>15796</v>
      </c>
      <c r="F11" s="314">
        <v>19644</v>
      </c>
      <c r="G11" s="313">
        <f t="shared" si="4"/>
        <v>434786</v>
      </c>
      <c r="H11" s="315">
        <v>4.5180847589388805E-2</v>
      </c>
      <c r="I11" s="6"/>
      <c r="J11" s="313">
        <v>98031.951187839994</v>
      </c>
      <c r="K11" s="314">
        <v>4309.6792990899985</v>
      </c>
      <c r="L11" s="314">
        <v>6726.7224611200008</v>
      </c>
      <c r="M11" s="314">
        <v>109068.35294805</v>
      </c>
      <c r="N11" s="315">
        <v>6.1674374640313716E-2</v>
      </c>
      <c r="O11" s="60"/>
      <c r="P11" s="60"/>
      <c r="Q11" s="60" t="s">
        <v>42</v>
      </c>
      <c r="R11" s="60" t="s">
        <v>1</v>
      </c>
      <c r="S11" s="316">
        <v>4585554</v>
      </c>
      <c r="T11" s="316">
        <v>192416</v>
      </c>
      <c r="U11" s="316">
        <v>299523</v>
      </c>
      <c r="V11" s="316">
        <v>5077493</v>
      </c>
      <c r="W11" s="317">
        <v>5.8990332433742403E-2</v>
      </c>
      <c r="X11" s="318"/>
      <c r="Y11" s="316">
        <v>1190570.0052648301</v>
      </c>
      <c r="Z11" s="316">
        <v>54139.186366900001</v>
      </c>
      <c r="AA11" s="316">
        <v>107446.57736124999</v>
      </c>
      <c r="AB11" s="316">
        <v>1352155.7689929802</v>
      </c>
      <c r="AC11" s="317">
        <v>7.9463165284034562E-2</v>
      </c>
      <c r="AD11" s="60"/>
      <c r="AE11" s="60" t="s">
        <v>42</v>
      </c>
      <c r="AF11" s="60" t="s">
        <v>0</v>
      </c>
      <c r="AG11" s="60"/>
      <c r="AH11" s="60" t="s">
        <v>42</v>
      </c>
      <c r="AI11" s="256">
        <f t="shared" si="0"/>
        <v>3.9513563582854579E-2</v>
      </c>
      <c r="AJ11" s="256">
        <f t="shared" si="1"/>
        <v>6.1674374640313716E-2</v>
      </c>
      <c r="AK11" s="60"/>
      <c r="AL11" s="60" t="s">
        <v>1</v>
      </c>
      <c r="AM11" s="256">
        <f t="shared" si="2"/>
        <v>4.0039163836293974E-2</v>
      </c>
      <c r="AN11" s="256">
        <f t="shared" si="3"/>
        <v>7.946316528403452E-2</v>
      </c>
    </row>
    <row r="12" spans="1:40" s="62" customFormat="1">
      <c r="A12" s="60"/>
      <c r="B12" s="60" t="s">
        <v>43</v>
      </c>
      <c r="C12" s="313" t="s">
        <v>0</v>
      </c>
      <c r="D12" s="313">
        <v>400196</v>
      </c>
      <c r="E12" s="314">
        <v>16142</v>
      </c>
      <c r="F12" s="314">
        <v>19492</v>
      </c>
      <c r="G12" s="314">
        <v>435830</v>
      </c>
      <c r="H12" s="315">
        <v>4.4723860220728266E-2</v>
      </c>
      <c r="I12" s="6"/>
      <c r="J12" s="313">
        <v>97669.719450770033</v>
      </c>
      <c r="K12" s="314">
        <v>4382.0836499300012</v>
      </c>
      <c r="L12" s="314">
        <v>6622.2960835700042</v>
      </c>
      <c r="M12" s="314">
        <v>108674.09918427005</v>
      </c>
      <c r="N12" s="315">
        <v>6.0937207055575426E-2</v>
      </c>
      <c r="O12" s="60"/>
      <c r="P12" s="60"/>
      <c r="Q12" s="60" t="s">
        <v>43</v>
      </c>
      <c r="R12" s="60" t="s">
        <v>1</v>
      </c>
      <c r="S12" s="316">
        <v>4587806</v>
      </c>
      <c r="T12" s="316">
        <v>197966</v>
      </c>
      <c r="U12" s="316">
        <v>296626</v>
      </c>
      <c r="V12" s="316">
        <v>5082398</v>
      </c>
      <c r="W12" s="317">
        <v>5.8363394602311741E-2</v>
      </c>
      <c r="X12" s="318"/>
      <c r="Y12" s="316">
        <v>1185305.58654708</v>
      </c>
      <c r="Z12" s="316">
        <v>55321.754173490001</v>
      </c>
      <c r="AA12" s="316">
        <v>105897.48005105001</v>
      </c>
      <c r="AB12" s="316">
        <v>1346524.8207716199</v>
      </c>
      <c r="AC12" s="317">
        <v>7.8645026380104857E-2</v>
      </c>
      <c r="AD12" s="60"/>
      <c r="AE12" s="60" t="s">
        <v>43</v>
      </c>
      <c r="AF12" s="60" t="s">
        <v>0</v>
      </c>
      <c r="AG12" s="60"/>
      <c r="AH12" s="60" t="s">
        <v>43</v>
      </c>
      <c r="AI12" s="256">
        <f t="shared" si="0"/>
        <v>4.0323165159157653E-2</v>
      </c>
      <c r="AJ12" s="256">
        <f t="shared" si="1"/>
        <v>6.0937207055575426E-2</v>
      </c>
      <c r="AK12" s="60"/>
      <c r="AL12" s="60" t="s">
        <v>1</v>
      </c>
      <c r="AM12" s="256">
        <f t="shared" si="2"/>
        <v>4.1084838036470894E-2</v>
      </c>
      <c r="AN12" s="256">
        <f t="shared" si="3"/>
        <v>7.8645026380104857E-2</v>
      </c>
    </row>
    <row r="13" spans="1:40" s="62" customFormat="1">
      <c r="A13" s="60"/>
      <c r="B13" s="60" t="s">
        <v>44</v>
      </c>
      <c r="C13" s="313" t="s">
        <v>0</v>
      </c>
      <c r="D13" s="314">
        <v>403605</v>
      </c>
      <c r="E13" s="314">
        <v>14961</v>
      </c>
      <c r="F13" s="314">
        <v>19429</v>
      </c>
      <c r="G13" s="314">
        <v>437995</v>
      </c>
      <c r="H13" s="315">
        <v>4.4358953869336408E-2</v>
      </c>
      <c r="I13" s="6"/>
      <c r="J13" s="313">
        <v>99391.866627610056</v>
      </c>
      <c r="K13" s="314">
        <v>4066.8764649399991</v>
      </c>
      <c r="L13" s="314">
        <v>6652.1276189300042</v>
      </c>
      <c r="M13" s="314">
        <v>110110.87071148008</v>
      </c>
      <c r="N13" s="315">
        <v>6.0412996245941576E-2</v>
      </c>
      <c r="O13" s="60"/>
      <c r="P13" s="60"/>
      <c r="Q13" s="60" t="s">
        <v>44</v>
      </c>
      <c r="R13" s="60" t="s">
        <v>1</v>
      </c>
      <c r="S13" s="316">
        <v>4627026</v>
      </c>
      <c r="T13" s="316">
        <v>178736</v>
      </c>
      <c r="U13" s="316">
        <v>293940</v>
      </c>
      <c r="V13" s="316">
        <v>5099702</v>
      </c>
      <c r="W13" s="317">
        <v>5.7638662023780998E-2</v>
      </c>
      <c r="X13" s="318"/>
      <c r="Y13" s="316">
        <v>1205848.31387716</v>
      </c>
      <c r="Z13" s="316">
        <v>50753.693778950008</v>
      </c>
      <c r="AA13" s="316">
        <v>105864.27648438001</v>
      </c>
      <c r="AB13" s="316">
        <v>1362466.2841404895</v>
      </c>
      <c r="AC13" s="317">
        <v>7.7700474291856933E-2</v>
      </c>
      <c r="AD13" s="60"/>
      <c r="AE13" s="60" t="s">
        <v>44</v>
      </c>
      <c r="AF13" s="60" t="s">
        <v>0</v>
      </c>
      <c r="AG13" s="60"/>
      <c r="AH13" s="60" t="s">
        <v>44</v>
      </c>
      <c r="AI13" s="256">
        <f t="shared" si="0"/>
        <v>3.6934377492993428E-2</v>
      </c>
      <c r="AJ13" s="256">
        <f t="shared" si="1"/>
        <v>6.0412996245941576E-2</v>
      </c>
      <c r="AK13" s="60"/>
      <c r="AL13" s="60" t="s">
        <v>1</v>
      </c>
      <c r="AM13" s="256">
        <f t="shared" si="2"/>
        <v>3.7251339258620939E-2</v>
      </c>
      <c r="AN13" s="256">
        <f t="shared" si="3"/>
        <v>7.7700474291856975E-2</v>
      </c>
    </row>
    <row r="14" spans="1:40" s="62" customFormat="1">
      <c r="A14" s="60"/>
      <c r="B14" s="60" t="s">
        <v>45</v>
      </c>
      <c r="C14" s="313" t="s">
        <v>0</v>
      </c>
      <c r="D14" s="314">
        <v>403404</v>
      </c>
      <c r="E14" s="314">
        <v>16076</v>
      </c>
      <c r="F14" s="313">
        <v>19622</v>
      </c>
      <c r="G14" s="314">
        <v>439102</v>
      </c>
      <c r="H14" s="315">
        <v>4.4686655947820779E-2</v>
      </c>
      <c r="I14" s="6"/>
      <c r="J14" s="319">
        <v>98731.634796059938</v>
      </c>
      <c r="K14" s="319">
        <v>4340.9931868799995</v>
      </c>
      <c r="L14" s="319">
        <v>6708.3229644900021</v>
      </c>
      <c r="M14" s="319">
        <v>109780.95094742994</v>
      </c>
      <c r="N14" s="315">
        <v>6.1106438836573483E-2</v>
      </c>
      <c r="O14" s="60"/>
      <c r="P14" s="60"/>
      <c r="Q14" s="60" t="s">
        <v>45</v>
      </c>
      <c r="R14" s="60" t="s">
        <v>1</v>
      </c>
      <c r="S14" s="316">
        <v>4626507</v>
      </c>
      <c r="T14" s="316">
        <v>190970</v>
      </c>
      <c r="U14" s="316">
        <v>293063</v>
      </c>
      <c r="V14" s="316">
        <v>5110540</v>
      </c>
      <c r="W14" s="317">
        <v>5.7344820703878648E-2</v>
      </c>
      <c r="X14" s="318"/>
      <c r="Y14" s="316">
        <v>1200281.94458741</v>
      </c>
      <c r="Z14" s="316">
        <v>53675.439663730001</v>
      </c>
      <c r="AA14" s="316">
        <v>105430.57014638999</v>
      </c>
      <c r="AB14" s="316">
        <v>1359387.9543975298</v>
      </c>
      <c r="AC14" s="317">
        <v>7.7557381471072398E-2</v>
      </c>
      <c r="AD14" s="60"/>
      <c r="AE14" s="60" t="s">
        <v>45</v>
      </c>
      <c r="AF14" s="60" t="s">
        <v>0</v>
      </c>
      <c r="AG14" s="60"/>
      <c r="AH14" s="60" t="s">
        <v>45</v>
      </c>
      <c r="AI14" s="256">
        <f t="shared" si="0"/>
        <v>3.9542317218209756E-2</v>
      </c>
      <c r="AJ14" s="256">
        <f t="shared" si="1"/>
        <v>6.110643883657349E-2</v>
      </c>
      <c r="AK14" s="60"/>
      <c r="AL14" s="60" t="s">
        <v>1</v>
      </c>
      <c r="AM14" s="256">
        <f t="shared" si="2"/>
        <v>3.9485004622921302E-2</v>
      </c>
      <c r="AN14" s="256">
        <f t="shared" si="3"/>
        <v>7.7557381471072398E-2</v>
      </c>
    </row>
    <row r="15" spans="1:40" s="62" customFormat="1">
      <c r="A15" s="60"/>
      <c r="B15" s="60" t="s">
        <v>46</v>
      </c>
      <c r="C15" s="313" t="s">
        <v>0</v>
      </c>
      <c r="D15" s="314">
        <v>406703</v>
      </c>
      <c r="E15" s="314">
        <v>14326</v>
      </c>
      <c r="F15" s="313">
        <v>19539</v>
      </c>
      <c r="G15" s="314">
        <v>440568</v>
      </c>
      <c r="H15" s="315">
        <v>4.4349566922699785E-2</v>
      </c>
      <c r="I15" s="320"/>
      <c r="J15" s="319">
        <v>100293.25028330012</v>
      </c>
      <c r="K15" s="319">
        <v>3912.5769256900007</v>
      </c>
      <c r="L15" s="319">
        <v>6721.1536631000026</v>
      </c>
      <c r="M15" s="319">
        <v>110926.98087209013</v>
      </c>
      <c r="N15" s="315">
        <v>6.0590792341586965E-2</v>
      </c>
      <c r="O15" s="60"/>
      <c r="P15" s="60"/>
      <c r="Q15" s="60" t="s">
        <v>46</v>
      </c>
      <c r="R15" s="60" t="s">
        <v>1</v>
      </c>
      <c r="S15" s="316">
        <v>4665140</v>
      </c>
      <c r="T15" s="316">
        <v>169529</v>
      </c>
      <c r="U15" s="316">
        <v>291543</v>
      </c>
      <c r="V15" s="316">
        <v>5126212</v>
      </c>
      <c r="W15" s="317">
        <v>5.6872989256004237E-2</v>
      </c>
      <c r="X15" s="318"/>
      <c r="Y15" s="316">
        <v>1219321.8335577301</v>
      </c>
      <c r="Z15" s="316">
        <v>48112.359253450013</v>
      </c>
      <c r="AA15" s="316">
        <v>105156.28578123997</v>
      </c>
      <c r="AB15" s="316">
        <v>1372590.4785924198</v>
      </c>
      <c r="AC15" s="317">
        <v>7.6611551239286535E-2</v>
      </c>
      <c r="AD15" s="60"/>
      <c r="AE15" s="60" t="s">
        <v>46</v>
      </c>
      <c r="AF15" s="60" t="s">
        <v>0</v>
      </c>
      <c r="AG15" s="60"/>
      <c r="AH15" s="60" t="s">
        <v>46</v>
      </c>
      <c r="AI15" s="256">
        <f t="shared" si="0"/>
        <v>3.5271643516572332E-2</v>
      </c>
      <c r="AJ15" s="256">
        <f t="shared" si="1"/>
        <v>6.0590792341586965E-2</v>
      </c>
      <c r="AK15" s="60"/>
      <c r="AL15" s="60" t="s">
        <v>1</v>
      </c>
      <c r="AM15" s="256">
        <f t="shared" si="2"/>
        <v>3.5052231531424317E-2</v>
      </c>
      <c r="AN15" s="256">
        <f t="shared" si="3"/>
        <v>7.6611551239286521E-2</v>
      </c>
    </row>
    <row r="16" spans="1:40" s="62" customFormat="1">
      <c r="A16" s="60"/>
      <c r="B16" s="60" t="s">
        <v>47</v>
      </c>
      <c r="C16" s="313" t="s">
        <v>0</v>
      </c>
      <c r="D16" s="314">
        <v>407015</v>
      </c>
      <c r="E16" s="314">
        <v>14959</v>
      </c>
      <c r="F16" s="313">
        <v>19214</v>
      </c>
      <c r="G16" s="314">
        <v>441188</v>
      </c>
      <c r="H16" s="315">
        <v>4.3550595211111813E-2</v>
      </c>
      <c r="I16" s="320"/>
      <c r="J16" s="319">
        <v>99681.01395154999</v>
      </c>
      <c r="K16" s="319">
        <v>4065.4530996999997</v>
      </c>
      <c r="L16" s="319">
        <v>6624.0082759500019</v>
      </c>
      <c r="M16" s="319">
        <v>110370.47532719998</v>
      </c>
      <c r="N16" s="315">
        <v>6.0016125293587137E-2</v>
      </c>
      <c r="O16" s="60"/>
      <c r="P16" s="60"/>
      <c r="Q16" s="60" t="s">
        <v>47</v>
      </c>
      <c r="R16" s="60" t="s">
        <v>1</v>
      </c>
      <c r="S16" s="316">
        <v>4666473</v>
      </c>
      <c r="T16" s="316">
        <v>179401</v>
      </c>
      <c r="U16" s="316">
        <v>288408</v>
      </c>
      <c r="V16" s="316">
        <v>5134282</v>
      </c>
      <c r="W16" s="317">
        <v>5.6172995561989E-2</v>
      </c>
      <c r="X16" s="318"/>
      <c r="Y16" s="316">
        <v>1212521.2289846397</v>
      </c>
      <c r="Z16" s="316">
        <v>50537.302808539986</v>
      </c>
      <c r="AA16" s="316">
        <v>104298.93604735</v>
      </c>
      <c r="AB16" s="316">
        <v>1367357.4678405304</v>
      </c>
      <c r="AC16" s="317">
        <v>7.6277738996861952E-2</v>
      </c>
      <c r="AD16" s="60"/>
      <c r="AE16" s="60" t="s">
        <v>47</v>
      </c>
      <c r="AF16" s="60" t="s">
        <v>0</v>
      </c>
      <c r="AG16" s="60"/>
      <c r="AH16" s="60" t="s">
        <v>47</v>
      </c>
      <c r="AI16" s="256">
        <f t="shared" si="0"/>
        <v>3.6834607150578243E-2</v>
      </c>
      <c r="AJ16" s="256">
        <f t="shared" si="1"/>
        <v>6.0016125293587137E-2</v>
      </c>
      <c r="AK16" s="60"/>
      <c r="AL16" s="60" t="s">
        <v>1</v>
      </c>
      <c r="AM16" s="256">
        <f t="shared" si="2"/>
        <v>3.6959832375328759E-2</v>
      </c>
      <c r="AN16" s="256">
        <f t="shared" si="3"/>
        <v>7.6277738996861924E-2</v>
      </c>
    </row>
    <row r="17" spans="1:40" s="62" customFormat="1">
      <c r="A17" s="60"/>
      <c r="B17" s="60" t="s">
        <v>48</v>
      </c>
      <c r="C17" s="313" t="s">
        <v>0</v>
      </c>
      <c r="D17" s="314">
        <v>409231</v>
      </c>
      <c r="E17" s="314">
        <v>13950</v>
      </c>
      <c r="F17" s="313">
        <v>19212</v>
      </c>
      <c r="G17" s="314">
        <v>442393</v>
      </c>
      <c r="H17" s="315">
        <v>4.3427450253507631E-2</v>
      </c>
      <c r="I17" s="320"/>
      <c r="J17" s="319">
        <v>101061.95285185</v>
      </c>
      <c r="K17" s="319">
        <v>3808.1827591099996</v>
      </c>
      <c r="L17" s="319">
        <v>6670.1955336599995</v>
      </c>
      <c r="M17" s="319">
        <v>111540.33114462001</v>
      </c>
      <c r="N17" s="315">
        <v>5.980075068103944E-2</v>
      </c>
      <c r="O17" s="60"/>
      <c r="P17" s="60"/>
      <c r="Q17" s="60" t="s">
        <v>48</v>
      </c>
      <c r="R17" s="60" t="s">
        <v>1</v>
      </c>
      <c r="S17" s="316">
        <v>4693376</v>
      </c>
      <c r="T17" s="316">
        <v>162497</v>
      </c>
      <c r="U17" s="316">
        <v>289226</v>
      </c>
      <c r="V17" s="316">
        <v>5145099</v>
      </c>
      <c r="W17" s="317">
        <v>5.6213884319815811E-2</v>
      </c>
      <c r="X17" s="318"/>
      <c r="Y17" s="316">
        <v>1229289.4141009497</v>
      </c>
      <c r="Z17" s="316">
        <v>46132.048463939995</v>
      </c>
      <c r="AA17" s="316">
        <v>105149.99160667999</v>
      </c>
      <c r="AB17" s="316">
        <v>1380571.4541715703</v>
      </c>
      <c r="AC17" s="317">
        <v>7.6164106746489713E-2</v>
      </c>
      <c r="AD17" s="60"/>
      <c r="AE17" s="60" t="s">
        <v>48</v>
      </c>
      <c r="AF17" s="60" t="s">
        <v>0</v>
      </c>
      <c r="AG17" s="60"/>
      <c r="AH17" s="60" t="s">
        <v>48</v>
      </c>
      <c r="AI17" s="256">
        <f t="shared" si="0"/>
        <v>3.4141755901481219E-2</v>
      </c>
      <c r="AJ17" s="256">
        <f t="shared" si="1"/>
        <v>5.980075068103944E-2</v>
      </c>
      <c r="AK17" s="60"/>
      <c r="AL17" s="60" t="s">
        <v>1</v>
      </c>
      <c r="AM17" s="256">
        <f t="shared" si="2"/>
        <v>3.3415183491260964E-2</v>
      </c>
      <c r="AN17" s="256">
        <f t="shared" si="3"/>
        <v>7.6164106746489699E-2</v>
      </c>
    </row>
    <row r="18" spans="1:40" s="62" customFormat="1">
      <c r="A18" s="60"/>
      <c r="B18" s="60" t="s">
        <v>49</v>
      </c>
      <c r="C18" s="313" t="s">
        <v>0</v>
      </c>
      <c r="D18" s="314">
        <v>410376</v>
      </c>
      <c r="E18" s="314">
        <v>13472</v>
      </c>
      <c r="F18" s="313">
        <v>19038</v>
      </c>
      <c r="G18" s="314">
        <v>442886</v>
      </c>
      <c r="H18" s="315">
        <v>4.2986231219772131E-2</v>
      </c>
      <c r="I18" s="320"/>
      <c r="J18" s="319">
        <v>100976.8651861199</v>
      </c>
      <c r="K18" s="319">
        <v>3649.5893952699998</v>
      </c>
      <c r="L18" s="319">
        <v>6610.0058081199995</v>
      </c>
      <c r="M18" s="319">
        <v>111236.4603895099</v>
      </c>
      <c r="N18" s="315">
        <v>5.9423014585093296E-2</v>
      </c>
      <c r="O18" s="60"/>
      <c r="P18" s="60"/>
      <c r="Q18" s="60" t="s">
        <v>49</v>
      </c>
      <c r="R18" s="60" t="s">
        <v>1</v>
      </c>
      <c r="S18" s="316">
        <v>4699327</v>
      </c>
      <c r="T18" s="316">
        <v>160253</v>
      </c>
      <c r="U18" s="316">
        <v>288087</v>
      </c>
      <c r="V18" s="316">
        <v>5147667</v>
      </c>
      <c r="W18" s="317">
        <v>5.5964575797152381E-2</v>
      </c>
      <c r="X18" s="318"/>
      <c r="Y18" s="316">
        <v>1226655.9842405398</v>
      </c>
      <c r="Z18" s="316">
        <v>45000.843678949997</v>
      </c>
      <c r="AA18" s="316">
        <v>104558.67558838004</v>
      </c>
      <c r="AB18" s="316">
        <v>1376215.50350787</v>
      </c>
      <c r="AC18" s="317">
        <v>7.5975510609979188E-2</v>
      </c>
      <c r="AD18" s="60"/>
      <c r="AE18" s="60" t="s">
        <v>49</v>
      </c>
      <c r="AF18" s="60" t="s">
        <v>0</v>
      </c>
      <c r="AG18" s="60"/>
      <c r="AH18" s="60" t="s">
        <v>49</v>
      </c>
      <c r="AI18" s="256">
        <f t="shared" si="0"/>
        <v>3.2809290968900451E-2</v>
      </c>
      <c r="AJ18" s="256">
        <f t="shared" si="1"/>
        <v>5.9423014585093296E-2</v>
      </c>
      <c r="AK18" s="60"/>
      <c r="AL18" s="60" t="s">
        <v>1</v>
      </c>
      <c r="AM18" s="256">
        <f t="shared" si="2"/>
        <v>3.269898032993105E-2</v>
      </c>
      <c r="AN18" s="256">
        <f t="shared" si="3"/>
        <v>7.5975510609979188E-2</v>
      </c>
    </row>
    <row r="19" spans="1:40" s="62" customFormat="1">
      <c r="A19" s="60"/>
      <c r="B19" s="60" t="s">
        <v>50</v>
      </c>
      <c r="C19" s="313" t="s">
        <v>0</v>
      </c>
      <c r="D19" s="314">
        <v>412272</v>
      </c>
      <c r="E19" s="314">
        <v>12398</v>
      </c>
      <c r="F19" s="313">
        <v>19467</v>
      </c>
      <c r="G19" s="314">
        <v>444137</v>
      </c>
      <c r="H19" s="315">
        <v>4.383107014277126E-2</v>
      </c>
      <c r="I19" s="320"/>
      <c r="J19" s="319">
        <v>102352.56572715998</v>
      </c>
      <c r="K19" s="319">
        <v>3391.2860491500005</v>
      </c>
      <c r="L19" s="319">
        <v>6779.1831900400039</v>
      </c>
      <c r="M19" s="319">
        <v>112523.03496634998</v>
      </c>
      <c r="N19" s="315">
        <v>6.0247070229374096E-2</v>
      </c>
      <c r="O19" s="60"/>
      <c r="P19" s="60"/>
      <c r="Q19" s="60" t="s">
        <v>50</v>
      </c>
      <c r="R19" s="60" t="s">
        <v>1</v>
      </c>
      <c r="S19" s="316">
        <v>4729523</v>
      </c>
      <c r="T19" s="316">
        <v>144631</v>
      </c>
      <c r="U19" s="316">
        <v>290012</v>
      </c>
      <c r="V19" s="316">
        <v>5164166</v>
      </c>
      <c r="W19" s="317">
        <v>5.6158535569925519E-2</v>
      </c>
      <c r="X19" s="318"/>
      <c r="Y19" s="316">
        <v>1245911.6393033501</v>
      </c>
      <c r="Z19" s="316">
        <v>41058.43927214</v>
      </c>
      <c r="AA19" s="316">
        <v>105528.75429682001</v>
      </c>
      <c r="AB19" s="316">
        <v>1392498.83287231</v>
      </c>
      <c r="AC19" s="317">
        <v>7.5783729081586107E-2</v>
      </c>
      <c r="AD19" s="60"/>
      <c r="AE19" s="60" t="s">
        <v>50</v>
      </c>
      <c r="AF19" s="60" t="s">
        <v>0</v>
      </c>
      <c r="AG19" s="60"/>
      <c r="AH19" s="60" t="s">
        <v>50</v>
      </c>
      <c r="AI19" s="256">
        <f t="shared" si="0"/>
        <v>3.0138593845821567E-2</v>
      </c>
      <c r="AJ19" s="256">
        <f t="shared" si="1"/>
        <v>6.0247070229374089E-2</v>
      </c>
      <c r="AK19" s="60"/>
      <c r="AL19" s="60" t="s">
        <v>1</v>
      </c>
      <c r="AM19" s="256">
        <f t="shared" si="2"/>
        <v>2.9485438912324746E-2</v>
      </c>
      <c r="AN19" s="256">
        <f t="shared" si="3"/>
        <v>7.5783729081586121E-2</v>
      </c>
    </row>
    <row r="20" spans="1:40" s="62" customFormat="1">
      <c r="A20" s="60">
        <v>2019</v>
      </c>
      <c r="B20" s="60" t="s">
        <v>39</v>
      </c>
      <c r="C20" s="313" t="s">
        <v>0</v>
      </c>
      <c r="D20" s="313">
        <v>408420</v>
      </c>
      <c r="E20" s="314">
        <v>16268</v>
      </c>
      <c r="F20" s="314">
        <v>19636</v>
      </c>
      <c r="G20" s="314">
        <v>444324</v>
      </c>
      <c r="H20" s="315">
        <v>4.4192976296576369E-2</v>
      </c>
      <c r="I20" s="6"/>
      <c r="J20" s="313">
        <v>103710.77771883</v>
      </c>
      <c r="K20" s="314">
        <v>4455.6328944199995</v>
      </c>
      <c r="L20" s="314">
        <v>7110.8330313199976</v>
      </c>
      <c r="M20" s="314">
        <v>115277.24364456999</v>
      </c>
      <c r="N20" s="315">
        <v>6.1684620541800628E-2</v>
      </c>
      <c r="O20" s="60"/>
      <c r="P20" s="60">
        <v>2019</v>
      </c>
      <c r="Q20" s="60" t="s">
        <v>39</v>
      </c>
      <c r="R20" s="60" t="s">
        <v>1</v>
      </c>
      <c r="S20" s="316">
        <v>4677706</v>
      </c>
      <c r="T20" s="316">
        <v>191588</v>
      </c>
      <c r="U20" s="316">
        <v>290506</v>
      </c>
      <c r="V20" s="316">
        <v>5159800</v>
      </c>
      <c r="W20" s="317">
        <v>5.6301794643203222E-2</v>
      </c>
      <c r="X20" s="318"/>
      <c r="Y20" s="316">
        <v>1263017.1620748397</v>
      </c>
      <c r="Z20" s="316">
        <v>54746.202005899991</v>
      </c>
      <c r="AA20" s="316">
        <v>109925.78364714998</v>
      </c>
      <c r="AB20" s="316">
        <v>1427689.1477278899</v>
      </c>
      <c r="AC20" s="317">
        <v>7.699560077352445E-2</v>
      </c>
      <c r="AD20" s="60"/>
      <c r="AE20" s="60" t="s">
        <v>39</v>
      </c>
      <c r="AF20" s="60" t="s">
        <v>0</v>
      </c>
      <c r="AG20" s="60">
        <v>2019</v>
      </c>
      <c r="AH20" s="60" t="s">
        <v>39</v>
      </c>
      <c r="AI20" s="256">
        <f t="shared" si="0"/>
        <v>3.8651452390359761E-2</v>
      </c>
      <c r="AJ20" s="256">
        <f t="shared" si="1"/>
        <v>6.1684620541800628E-2</v>
      </c>
      <c r="AK20" s="60"/>
      <c r="AL20" s="60" t="s">
        <v>1</v>
      </c>
      <c r="AM20" s="256">
        <f t="shared" si="2"/>
        <v>3.8346023777673439E-2</v>
      </c>
      <c r="AN20" s="256">
        <f t="shared" si="3"/>
        <v>7.699560077352445E-2</v>
      </c>
    </row>
    <row r="21" spans="1:40" s="62" customFormat="1">
      <c r="A21" s="60"/>
      <c r="B21" s="60" t="s">
        <v>40</v>
      </c>
      <c r="C21" s="313" t="s">
        <v>0</v>
      </c>
      <c r="D21" s="313">
        <v>411186</v>
      </c>
      <c r="E21" s="314">
        <v>14182</v>
      </c>
      <c r="F21" s="314">
        <v>19996</v>
      </c>
      <c r="G21" s="314">
        <v>445364</v>
      </c>
      <c r="H21" s="315">
        <v>4.4898105819060362E-2</v>
      </c>
      <c r="I21" s="6"/>
      <c r="J21" s="313">
        <v>105221.97193958996</v>
      </c>
      <c r="K21" s="314">
        <v>3910.9009963199983</v>
      </c>
      <c r="L21" s="314">
        <v>7216.4552163499984</v>
      </c>
      <c r="M21" s="314">
        <v>116349.32815225996</v>
      </c>
      <c r="N21" s="315">
        <v>6.2024038565192403E-2</v>
      </c>
      <c r="O21" s="60"/>
      <c r="P21" s="60"/>
      <c r="Q21" s="60" t="s">
        <v>40</v>
      </c>
      <c r="R21" s="60" t="s">
        <v>1</v>
      </c>
      <c r="S21" s="316">
        <v>4710902</v>
      </c>
      <c r="T21" s="316">
        <v>165624</v>
      </c>
      <c r="U21" s="316">
        <v>293944</v>
      </c>
      <c r="V21" s="316">
        <v>5170470</v>
      </c>
      <c r="W21" s="317">
        <v>5.6850537765425584E-2</v>
      </c>
      <c r="X21" s="318"/>
      <c r="Y21" s="316">
        <v>1281604.8156382099</v>
      </c>
      <c r="Z21" s="316">
        <v>47781.350793920006</v>
      </c>
      <c r="AA21" s="316">
        <v>110769.34604606</v>
      </c>
      <c r="AB21" s="316">
        <v>1440155.5124781895</v>
      </c>
      <c r="AC21" s="317">
        <v>7.6914850574331631E-2</v>
      </c>
      <c r="AD21" s="60"/>
      <c r="AE21" s="60" t="s">
        <v>40</v>
      </c>
      <c r="AF21" s="60" t="s">
        <v>0</v>
      </c>
      <c r="AG21" s="60"/>
      <c r="AH21" s="60" t="s">
        <v>40</v>
      </c>
      <c r="AI21" s="256">
        <f t="shared" si="0"/>
        <v>3.3613438585584417E-2</v>
      </c>
      <c r="AJ21" s="256">
        <f t="shared" si="1"/>
        <v>6.202403856519241E-2</v>
      </c>
      <c r="AK21" s="60"/>
      <c r="AL21" s="60" t="s">
        <v>1</v>
      </c>
      <c r="AM21" s="256">
        <f t="shared" si="2"/>
        <v>3.3177910565851919E-2</v>
      </c>
      <c r="AN21" s="256">
        <f t="shared" si="3"/>
        <v>7.6914850574331672E-2</v>
      </c>
    </row>
    <row r="22" spans="1:40" s="62" customFormat="1">
      <c r="A22" s="60"/>
      <c r="B22" s="60" t="s">
        <v>41</v>
      </c>
      <c r="C22" s="313" t="s">
        <v>0</v>
      </c>
      <c r="D22" s="313">
        <v>410713</v>
      </c>
      <c r="E22" s="314">
        <v>14968</v>
      </c>
      <c r="F22" s="314">
        <v>20175</v>
      </c>
      <c r="G22" s="314">
        <v>445856</v>
      </c>
      <c r="H22" s="315">
        <v>4.5250035886025983E-2</v>
      </c>
      <c r="I22" s="6"/>
      <c r="J22" s="313">
        <v>104490.20876656003</v>
      </c>
      <c r="K22" s="314">
        <v>4109.9473921599993</v>
      </c>
      <c r="L22" s="314">
        <v>7248.2097878699997</v>
      </c>
      <c r="M22" s="314">
        <v>115848.36594659003</v>
      </c>
      <c r="N22" s="315">
        <v>6.2566353255355089E-2</v>
      </c>
      <c r="O22" s="60"/>
      <c r="P22" s="60"/>
      <c r="Q22" s="60" t="s">
        <v>41</v>
      </c>
      <c r="R22" s="60" t="s">
        <v>1</v>
      </c>
      <c r="S22" s="316">
        <v>4708102</v>
      </c>
      <c r="T22" s="316">
        <v>173063</v>
      </c>
      <c r="U22" s="316">
        <v>295428</v>
      </c>
      <c r="V22" s="316">
        <v>5176593</v>
      </c>
      <c r="W22" s="317">
        <v>5.7069968606765109E-2</v>
      </c>
      <c r="X22" s="318"/>
      <c r="Y22" s="316">
        <v>1275838.70166459</v>
      </c>
      <c r="Z22" s="316">
        <v>49441.491622039997</v>
      </c>
      <c r="AA22" s="316">
        <v>110903.09932340996</v>
      </c>
      <c r="AB22" s="316">
        <v>1436183.2926100395</v>
      </c>
      <c r="AC22" s="317">
        <v>7.7220714023111092E-2</v>
      </c>
      <c r="AD22" s="60"/>
      <c r="AE22" s="60" t="s">
        <v>41</v>
      </c>
      <c r="AF22" s="60" t="s">
        <v>0</v>
      </c>
      <c r="AG22" s="60"/>
      <c r="AH22" s="60" t="s">
        <v>41</v>
      </c>
      <c r="AI22" s="256">
        <f t="shared" si="0"/>
        <v>3.5476956093233307E-2</v>
      </c>
      <c r="AJ22" s="256">
        <f t="shared" si="1"/>
        <v>6.2566353255355076E-2</v>
      </c>
      <c r="AK22" s="60"/>
      <c r="AL22" s="60" t="s">
        <v>1</v>
      </c>
      <c r="AM22" s="256">
        <f t="shared" si="2"/>
        <v>3.4425613970336465E-2</v>
      </c>
      <c r="AN22" s="256">
        <f t="shared" si="3"/>
        <v>7.7220714023111106E-2</v>
      </c>
    </row>
    <row r="23" spans="1:40" s="62" customFormat="1">
      <c r="A23" s="60"/>
      <c r="B23" s="60" t="s">
        <v>42</v>
      </c>
      <c r="C23" s="313" t="s">
        <v>0</v>
      </c>
      <c r="D23" s="313">
        <v>412033</v>
      </c>
      <c r="E23" s="314">
        <v>14129</v>
      </c>
      <c r="F23" s="314">
        <v>19980</v>
      </c>
      <c r="G23" s="314">
        <v>446142</v>
      </c>
      <c r="H23" s="315">
        <v>4.4783947711715101E-2</v>
      </c>
      <c r="I23" s="6"/>
      <c r="J23" s="313">
        <v>105482.28728323997</v>
      </c>
      <c r="K23" s="314">
        <v>3925.4177807999981</v>
      </c>
      <c r="L23" s="314">
        <v>7162.9046507300027</v>
      </c>
      <c r="M23" s="314">
        <v>116570.60971476998</v>
      </c>
      <c r="N23" s="315">
        <v>6.1446917608619429E-2</v>
      </c>
      <c r="O23" s="60"/>
      <c r="P23" s="60"/>
      <c r="Q23" s="60" t="s">
        <v>42</v>
      </c>
      <c r="R23" s="60" t="s">
        <v>1</v>
      </c>
      <c r="S23" s="316">
        <v>4724294</v>
      </c>
      <c r="T23" s="316">
        <v>162157</v>
      </c>
      <c r="U23" s="316">
        <v>297785</v>
      </c>
      <c r="V23" s="316">
        <v>5184236</v>
      </c>
      <c r="W23" s="317">
        <v>5.7440479175716534E-2</v>
      </c>
      <c r="X23" s="318"/>
      <c r="Y23" s="316">
        <v>1287208.3278814699</v>
      </c>
      <c r="Z23" s="316">
        <v>46740.482176019999</v>
      </c>
      <c r="AA23" s="316">
        <v>111577.29408832001</v>
      </c>
      <c r="AB23" s="316">
        <v>1445526.10414581</v>
      </c>
      <c r="AC23" s="317">
        <v>7.7188017406474491E-2</v>
      </c>
      <c r="AD23" s="60"/>
      <c r="AE23" s="60" t="s">
        <v>42</v>
      </c>
      <c r="AF23" s="60" t="s">
        <v>0</v>
      </c>
      <c r="AG23" s="60"/>
      <c r="AH23" s="60" t="s">
        <v>42</v>
      </c>
      <c r="AI23" s="256">
        <f t="shared" si="0"/>
        <v>3.3674163585528813E-2</v>
      </c>
      <c r="AJ23" s="256">
        <f t="shared" si="1"/>
        <v>6.1446917608619429E-2</v>
      </c>
      <c r="AK23" s="60"/>
      <c r="AL23" s="60" t="s">
        <v>1</v>
      </c>
      <c r="AM23" s="256">
        <f t="shared" si="2"/>
        <v>3.233458188127282E-2</v>
      </c>
      <c r="AN23" s="256">
        <f t="shared" si="3"/>
        <v>7.7188017406474463E-2</v>
      </c>
    </row>
    <row r="24" spans="1:40" s="62" customFormat="1">
      <c r="A24" s="60"/>
      <c r="B24" s="60" t="s">
        <v>43</v>
      </c>
      <c r="C24" s="313" t="s">
        <v>0</v>
      </c>
      <c r="D24" s="313">
        <v>411307</v>
      </c>
      <c r="E24" s="314">
        <v>15292</v>
      </c>
      <c r="F24" s="314">
        <v>20238</v>
      </c>
      <c r="G24" s="314">
        <v>446837</v>
      </c>
      <c r="H24" s="315">
        <v>4.5291683544558752E-2</v>
      </c>
      <c r="I24" s="6"/>
      <c r="J24" s="313">
        <v>104550.21966731992</v>
      </c>
      <c r="K24" s="314">
        <v>4245.0411853899996</v>
      </c>
      <c r="L24" s="314">
        <v>7286.4540767299968</v>
      </c>
      <c r="M24" s="314">
        <v>116081.71492943991</v>
      </c>
      <c r="N24" s="315">
        <v>6.2770041613867067E-2</v>
      </c>
      <c r="O24" s="60"/>
      <c r="P24" s="60"/>
      <c r="Q24" s="60" t="s">
        <v>43</v>
      </c>
      <c r="R24" s="60" t="s">
        <v>1</v>
      </c>
      <c r="S24" s="316">
        <v>4723202</v>
      </c>
      <c r="T24" s="316">
        <v>173503</v>
      </c>
      <c r="U24" s="316">
        <v>300672</v>
      </c>
      <c r="V24" s="316">
        <v>5197377</v>
      </c>
      <c r="W24" s="317">
        <v>5.7850719699571534E-2</v>
      </c>
      <c r="X24" s="318"/>
      <c r="Y24" s="316">
        <v>1279750.0232049196</v>
      </c>
      <c r="Z24" s="316">
        <v>49845.320383099999</v>
      </c>
      <c r="AA24" s="316">
        <v>112879.70349054001</v>
      </c>
      <c r="AB24" s="316">
        <v>1442475.0470785594</v>
      </c>
      <c r="AC24" s="317">
        <v>7.8254181047467633E-2</v>
      </c>
      <c r="AD24" s="60"/>
      <c r="AE24" s="60" t="s">
        <v>43</v>
      </c>
      <c r="AF24" s="60" t="s">
        <v>0</v>
      </c>
      <c r="AG24" s="60"/>
      <c r="AH24" s="60" t="s">
        <v>43</v>
      </c>
      <c r="AI24" s="256">
        <f t="shared" si="0"/>
        <v>3.6569421704101643E-2</v>
      </c>
      <c r="AJ24" s="256">
        <f t="shared" si="1"/>
        <v>6.2770041613867067E-2</v>
      </c>
      <c r="AK24" s="60"/>
      <c r="AL24" s="60" t="s">
        <v>1</v>
      </c>
      <c r="AM24" s="256">
        <f t="shared" si="2"/>
        <v>3.4555412576495921E-2</v>
      </c>
      <c r="AN24" s="256">
        <f t="shared" si="3"/>
        <v>7.8254181047467647E-2</v>
      </c>
    </row>
    <row r="25" spans="1:40" s="62" customFormat="1">
      <c r="A25" s="60"/>
      <c r="B25" s="60" t="s">
        <v>44</v>
      </c>
      <c r="C25" s="313" t="s">
        <v>0</v>
      </c>
      <c r="D25" s="314">
        <v>412977</v>
      </c>
      <c r="E25" s="314">
        <v>14497</v>
      </c>
      <c r="F25" s="314">
        <v>20572</v>
      </c>
      <c r="G25" s="314">
        <v>448046</v>
      </c>
      <c r="H25" s="315">
        <v>4.5914928377889769E-2</v>
      </c>
      <c r="I25" s="6"/>
      <c r="J25" s="313">
        <v>105781.80117108996</v>
      </c>
      <c r="K25" s="314">
        <v>4060.8855642099993</v>
      </c>
      <c r="L25" s="314">
        <v>7441.7492908399963</v>
      </c>
      <c r="M25" s="314">
        <v>117284.43602613996</v>
      </c>
      <c r="N25" s="315">
        <v>6.3450441874328536E-2</v>
      </c>
      <c r="O25" s="60"/>
      <c r="P25" s="60"/>
      <c r="Q25" s="60" t="s">
        <v>44</v>
      </c>
      <c r="R25" s="60" t="s">
        <v>1</v>
      </c>
      <c r="S25" s="316">
        <v>4747472</v>
      </c>
      <c r="T25" s="316">
        <v>165496</v>
      </c>
      <c r="U25" s="316">
        <v>301593</v>
      </c>
      <c r="V25" s="316">
        <v>5214561</v>
      </c>
      <c r="W25" s="317">
        <v>5.7836699963812868E-2</v>
      </c>
      <c r="X25" s="318"/>
      <c r="Y25" s="316">
        <v>1295922.7770073398</v>
      </c>
      <c r="Z25" s="316">
        <v>48316.622743290005</v>
      </c>
      <c r="AA25" s="316">
        <v>114015.88434871998</v>
      </c>
      <c r="AB25" s="316">
        <v>1458255.2840993498</v>
      </c>
      <c r="AC25" s="317">
        <v>7.8186505196954373E-2</v>
      </c>
      <c r="AD25" s="60"/>
      <c r="AE25" s="60" t="s">
        <v>44</v>
      </c>
      <c r="AF25" s="60" t="s">
        <v>0</v>
      </c>
      <c r="AG25" s="60"/>
      <c r="AH25" s="60" t="s">
        <v>44</v>
      </c>
      <c r="AI25" s="256">
        <f t="shared" si="0"/>
        <v>3.4624249404285178E-2</v>
      </c>
      <c r="AJ25" s="256">
        <f t="shared" si="1"/>
        <v>6.3450441874328536E-2</v>
      </c>
      <c r="AK25" s="60"/>
      <c r="AL25" s="60" t="s">
        <v>1</v>
      </c>
      <c r="AM25" s="256">
        <f t="shared" si="2"/>
        <v>3.3133171722488496E-2</v>
      </c>
      <c r="AN25" s="256">
        <f t="shared" si="3"/>
        <v>7.8186505196954373E-2</v>
      </c>
    </row>
    <row r="26" spans="1:40" s="62" customFormat="1">
      <c r="A26" s="60"/>
      <c r="B26" s="60" t="s">
        <v>45</v>
      </c>
      <c r="C26" s="313" t="s">
        <v>0</v>
      </c>
      <c r="D26" s="314">
        <v>412184</v>
      </c>
      <c r="E26" s="314">
        <v>16203</v>
      </c>
      <c r="F26" s="313">
        <v>20852</v>
      </c>
      <c r="G26" s="314">
        <v>449239</v>
      </c>
      <c r="H26" s="315">
        <v>4.6416272852535065E-2</v>
      </c>
      <c r="I26" s="6"/>
      <c r="J26" s="319">
        <v>104691.27887136007</v>
      </c>
      <c r="K26" s="319">
        <v>4461.4917545199987</v>
      </c>
      <c r="L26" s="319">
        <v>7500.6194400399991</v>
      </c>
      <c r="M26" s="319">
        <v>116653.39006592007</v>
      </c>
      <c r="N26" s="315">
        <v>6.4298340886633873E-2</v>
      </c>
      <c r="O26" s="60"/>
      <c r="P26" s="60"/>
      <c r="Q26" s="60" t="s">
        <v>45</v>
      </c>
      <c r="R26" s="60" t="s">
        <v>1</v>
      </c>
      <c r="S26" s="316">
        <v>4739766</v>
      </c>
      <c r="T26" s="316">
        <v>183389</v>
      </c>
      <c r="U26" s="316">
        <v>302421</v>
      </c>
      <c r="V26" s="316">
        <v>5225576</v>
      </c>
      <c r="W26" s="317">
        <v>5.7873237323502712E-2</v>
      </c>
      <c r="X26" s="318"/>
      <c r="Y26" s="316">
        <v>1282963.23734515</v>
      </c>
      <c r="Z26" s="316">
        <v>52822.763544469984</v>
      </c>
      <c r="AA26" s="316">
        <v>113697.54128744999</v>
      </c>
      <c r="AB26" s="316">
        <v>1449483.5421770704</v>
      </c>
      <c r="AC26" s="317">
        <v>7.8440036039788705E-2</v>
      </c>
      <c r="AD26" s="60"/>
      <c r="AE26" s="60" t="s">
        <v>45</v>
      </c>
      <c r="AF26" s="60" t="s">
        <v>0</v>
      </c>
      <c r="AG26" s="60"/>
      <c r="AH26" s="60" t="s">
        <v>45</v>
      </c>
      <c r="AI26" s="256">
        <f t="shared" si="0"/>
        <v>3.8245710236100627E-2</v>
      </c>
      <c r="AJ26" s="256">
        <f t="shared" si="1"/>
        <v>6.4298340886633873E-2</v>
      </c>
      <c r="AK26" s="60"/>
      <c r="AL26" s="60" t="s">
        <v>1</v>
      </c>
      <c r="AM26" s="256">
        <f t="shared" si="2"/>
        <v>3.6442472099498392E-2</v>
      </c>
      <c r="AN26" s="256">
        <f t="shared" si="3"/>
        <v>7.8440036039788705E-2</v>
      </c>
    </row>
    <row r="27" spans="1:40" s="62" customFormat="1">
      <c r="A27" s="60"/>
      <c r="B27" s="60" t="s">
        <v>46</v>
      </c>
      <c r="C27" s="313" t="s">
        <v>0</v>
      </c>
      <c r="D27" s="314">
        <v>410786</v>
      </c>
      <c r="E27" s="314">
        <v>15941</v>
      </c>
      <c r="F27" s="313">
        <v>21491</v>
      </c>
      <c r="G27" s="314">
        <v>448218</v>
      </c>
      <c r="H27" s="315">
        <v>4.7947650473653444E-2</v>
      </c>
      <c r="I27" s="320"/>
      <c r="J27" s="319">
        <v>105835.15050457999</v>
      </c>
      <c r="K27" s="319">
        <v>4434.6485291900008</v>
      </c>
      <c r="L27" s="319">
        <v>7683.6284536400017</v>
      </c>
      <c r="M27" s="319">
        <v>117953.42748740999</v>
      </c>
      <c r="N27" s="315">
        <v>6.5141205451279743E-2</v>
      </c>
      <c r="O27" s="60"/>
      <c r="P27" s="60"/>
      <c r="Q27" s="60" t="s">
        <v>46</v>
      </c>
      <c r="R27" s="60" t="s">
        <v>1</v>
      </c>
      <c r="S27" s="316">
        <v>4723302</v>
      </c>
      <c r="T27" s="316">
        <v>179056</v>
      </c>
      <c r="U27" s="316">
        <v>308139</v>
      </c>
      <c r="V27" s="316">
        <v>5210497</v>
      </c>
      <c r="W27" s="317">
        <v>5.9138120605385626E-2</v>
      </c>
      <c r="X27" s="318"/>
      <c r="Y27" s="316">
        <v>1297812.5106893198</v>
      </c>
      <c r="Z27" s="316">
        <v>52336.396562490001</v>
      </c>
      <c r="AA27" s="316">
        <v>115526.51320704997</v>
      </c>
      <c r="AB27" s="316">
        <v>1465675.42045886</v>
      </c>
      <c r="AC27" s="317">
        <v>7.8821348570396299E-2</v>
      </c>
      <c r="AD27" s="60"/>
      <c r="AE27" s="60" t="s">
        <v>46</v>
      </c>
      <c r="AF27" s="60" t="s">
        <v>0</v>
      </c>
      <c r="AG27" s="60"/>
      <c r="AH27" s="60" t="s">
        <v>46</v>
      </c>
      <c r="AI27" s="256">
        <f t="shared" si="0"/>
        <v>3.7596605911798045E-2</v>
      </c>
      <c r="AJ27" s="256">
        <f t="shared" si="1"/>
        <v>6.5141205451279743E-2</v>
      </c>
      <c r="AK27" s="60"/>
      <c r="AL27" s="60" t="s">
        <v>1</v>
      </c>
      <c r="AM27" s="256">
        <f t="shared" si="2"/>
        <v>3.5708040014824707E-2</v>
      </c>
      <c r="AN27" s="256">
        <f t="shared" si="3"/>
        <v>7.8821348570396299E-2</v>
      </c>
    </row>
    <row r="28" spans="1:40" s="62" customFormat="1">
      <c r="A28" s="60"/>
      <c r="B28" s="60" t="s">
        <v>47</v>
      </c>
      <c r="C28" s="313" t="s">
        <v>0</v>
      </c>
      <c r="D28" s="314">
        <v>409840</v>
      </c>
      <c r="E28" s="314">
        <v>16909</v>
      </c>
      <c r="F28" s="313">
        <v>22359</v>
      </c>
      <c r="G28" s="314">
        <f t="shared" ref="G28:G41" si="5">D28+E28+F28</f>
        <v>449108</v>
      </c>
      <c r="H28" s="315">
        <f t="shared" ref="H28:H41" si="6">F28/G28</f>
        <v>4.9785352298333585E-2</v>
      </c>
      <c r="I28" s="320"/>
      <c r="J28" s="319">
        <v>104849.74129202004</v>
      </c>
      <c r="K28" s="319">
        <v>4669.7737285099965</v>
      </c>
      <c r="L28" s="319">
        <v>7925.2200929600021</v>
      </c>
      <c r="M28" s="319">
        <f t="shared" ref="M28:M35" si="7">J28+K28+L28</f>
        <v>117444.73511349005</v>
      </c>
      <c r="N28" s="315">
        <f t="shared" ref="N28:N41" si="8">L28/M28</f>
        <v>6.7480420346656203E-2</v>
      </c>
      <c r="O28" s="60"/>
      <c r="P28" s="60"/>
      <c r="Q28" s="60" t="s">
        <v>47</v>
      </c>
      <c r="R28" s="60" t="s">
        <v>1</v>
      </c>
      <c r="S28" s="316">
        <v>4712199</v>
      </c>
      <c r="T28" s="316">
        <v>195406</v>
      </c>
      <c r="U28" s="316">
        <v>317066</v>
      </c>
      <c r="V28" s="316">
        <v>5224671</v>
      </c>
      <c r="W28" s="317">
        <v>6.068630924320402E-2</v>
      </c>
      <c r="X28" s="318"/>
      <c r="Y28" s="316">
        <v>1287387.5199575298</v>
      </c>
      <c r="Z28" s="316">
        <v>56473.610046049995</v>
      </c>
      <c r="AA28" s="316">
        <v>118061.63864399001</v>
      </c>
      <c r="AB28" s="316">
        <v>1461922.7686475702</v>
      </c>
      <c r="AC28" s="317">
        <v>8.0757780900566484E-2</v>
      </c>
      <c r="AD28" s="60"/>
      <c r="AE28" s="60" t="s">
        <v>47</v>
      </c>
      <c r="AF28" s="60" t="s">
        <v>0</v>
      </c>
      <c r="AG28" s="60"/>
      <c r="AH28" s="60" t="s">
        <v>47</v>
      </c>
      <c r="AI28" s="256">
        <f t="shared" si="0"/>
        <v>3.9761456518229335E-2</v>
      </c>
      <c r="AJ28" s="256">
        <f t="shared" si="1"/>
        <v>6.7480420346656203E-2</v>
      </c>
      <c r="AK28" s="60"/>
      <c r="AL28" s="60" t="s">
        <v>1</v>
      </c>
      <c r="AM28" s="256">
        <f t="shared" si="2"/>
        <v>3.8629680895040666E-2</v>
      </c>
      <c r="AN28" s="256">
        <f t="shared" si="3"/>
        <v>8.0757780900566484E-2</v>
      </c>
    </row>
    <row r="29" spans="1:40" s="62" customFormat="1">
      <c r="A29" s="60"/>
      <c r="B29" s="60" t="s">
        <v>48</v>
      </c>
      <c r="C29" s="313" t="s">
        <v>0</v>
      </c>
      <c r="D29" s="314">
        <v>411276</v>
      </c>
      <c r="E29" s="314">
        <v>15143</v>
      </c>
      <c r="F29" s="313">
        <v>23644</v>
      </c>
      <c r="G29" s="314">
        <f t="shared" si="5"/>
        <v>450063</v>
      </c>
      <c r="H29" s="315">
        <f t="shared" si="6"/>
        <v>5.253486734079451E-2</v>
      </c>
      <c r="I29" s="320"/>
      <c r="J29" s="319">
        <v>105217.58712254011</v>
      </c>
      <c r="K29" s="319">
        <v>4261.5015293699998</v>
      </c>
      <c r="L29" s="319">
        <v>8448.1035521100002</v>
      </c>
      <c r="M29" s="319">
        <f t="shared" si="7"/>
        <v>117927.1922040201</v>
      </c>
      <c r="N29" s="315">
        <f t="shared" si="8"/>
        <v>7.1638299820573584E-2</v>
      </c>
      <c r="O29" s="60"/>
      <c r="P29" s="60"/>
      <c r="Q29" s="60" t="s">
        <v>48</v>
      </c>
      <c r="R29" s="60" t="s">
        <v>1</v>
      </c>
      <c r="S29" s="316">
        <v>4722269</v>
      </c>
      <c r="T29" s="316">
        <v>180807</v>
      </c>
      <c r="U29" s="316">
        <v>332651</v>
      </c>
      <c r="V29" s="316">
        <v>5235727</v>
      </c>
      <c r="W29" s="317">
        <v>6.3534825249674021E-2</v>
      </c>
      <c r="X29" s="318"/>
      <c r="Y29" s="316">
        <v>1286483.4376375803</v>
      </c>
      <c r="Z29" s="316">
        <v>52925.169944760004</v>
      </c>
      <c r="AA29" s="316">
        <v>125349.21592608</v>
      </c>
      <c r="AB29" s="316">
        <v>1464757.82350842</v>
      </c>
      <c r="AC29" s="317">
        <v>8.5576751265161913E-2</v>
      </c>
      <c r="AD29" s="60"/>
      <c r="AE29" s="60" t="s">
        <v>48</v>
      </c>
      <c r="AF29" s="60" t="s">
        <v>0</v>
      </c>
      <c r="AG29" s="60"/>
      <c r="AH29" s="60" t="s">
        <v>48</v>
      </c>
      <c r="AI29" s="256">
        <f t="shared" si="0"/>
        <v>3.6136716644600365E-2</v>
      </c>
      <c r="AJ29" s="256">
        <f t="shared" si="1"/>
        <v>7.1638299820573584E-2</v>
      </c>
      <c r="AK29" s="60"/>
      <c r="AL29" s="60" t="s">
        <v>1</v>
      </c>
      <c r="AM29" s="256">
        <f t="shared" si="2"/>
        <v>3.6132368843057261E-2</v>
      </c>
      <c r="AN29" s="256">
        <f t="shared" si="3"/>
        <v>8.5576751265161913E-2</v>
      </c>
    </row>
    <row r="30" spans="1:40" s="62" customFormat="1">
      <c r="A30" s="60"/>
      <c r="B30" s="60" t="s">
        <v>49</v>
      </c>
      <c r="C30" s="313" t="s">
        <v>0</v>
      </c>
      <c r="D30" s="314">
        <v>401805</v>
      </c>
      <c r="E30" s="314">
        <v>20650</v>
      </c>
      <c r="F30" s="313">
        <v>25210</v>
      </c>
      <c r="G30" s="314">
        <f t="shared" si="5"/>
        <v>447665</v>
      </c>
      <c r="H30" s="315">
        <f t="shared" si="6"/>
        <v>5.6314431550378075E-2</v>
      </c>
      <c r="I30" s="320"/>
      <c r="J30" s="319">
        <v>101521.00072647992</v>
      </c>
      <c r="K30" s="319">
        <v>5779.6005225700019</v>
      </c>
      <c r="L30" s="319">
        <v>8974.6734240999976</v>
      </c>
      <c r="M30" s="319">
        <f t="shared" si="7"/>
        <v>116275.27467314992</v>
      </c>
      <c r="N30" s="315">
        <f t="shared" si="8"/>
        <v>7.7184710587249322E-2</v>
      </c>
      <c r="O30" s="60"/>
      <c r="P30" s="60"/>
      <c r="Q30" s="60" t="s">
        <v>49</v>
      </c>
      <c r="R30" s="60" t="s">
        <v>1</v>
      </c>
      <c r="S30" s="316">
        <v>4617153</v>
      </c>
      <c r="T30" s="316">
        <v>236118</v>
      </c>
      <c r="U30" s="316">
        <v>354046</v>
      </c>
      <c r="V30" s="316">
        <v>5207317</v>
      </c>
      <c r="W30" s="317">
        <v>6.7990099316020125E-2</v>
      </c>
      <c r="X30" s="318"/>
      <c r="Y30" s="316">
        <v>1238302.1664426399</v>
      </c>
      <c r="Z30" s="316">
        <v>69046.87537186002</v>
      </c>
      <c r="AA30" s="316">
        <v>132868.86178867999</v>
      </c>
      <c r="AB30" s="316">
        <v>1440217.9036031801</v>
      </c>
      <c r="AC30" s="317">
        <v>9.2256082538805212E-2</v>
      </c>
      <c r="AD30" s="60"/>
      <c r="AE30" s="60" t="s">
        <v>49</v>
      </c>
      <c r="AF30" s="60" t="s">
        <v>0</v>
      </c>
      <c r="AG30" s="60"/>
      <c r="AH30" s="60" t="s">
        <v>49</v>
      </c>
      <c r="AI30" s="256">
        <f t="shared" si="0"/>
        <v>4.970618679522773E-2</v>
      </c>
      <c r="AJ30" s="256">
        <f t="shared" si="1"/>
        <v>7.7184710587249322E-2</v>
      </c>
      <c r="AK30" s="60"/>
      <c r="AL30" s="60" t="s">
        <v>1</v>
      </c>
      <c r="AM30" s="256">
        <f t="shared" si="2"/>
        <v>4.7941964336866309E-2</v>
      </c>
      <c r="AN30" s="256">
        <f t="shared" si="3"/>
        <v>9.2256082538805212E-2</v>
      </c>
    </row>
    <row r="31" spans="1:40" s="62" customFormat="1">
      <c r="A31" s="60"/>
      <c r="B31" s="60" t="s">
        <v>50</v>
      </c>
      <c r="C31" s="313" t="s">
        <v>0</v>
      </c>
      <c r="D31" s="314">
        <v>399913</v>
      </c>
      <c r="E31" s="314">
        <v>16292</v>
      </c>
      <c r="F31" s="313">
        <v>32944</v>
      </c>
      <c r="G31" s="314">
        <f t="shared" si="5"/>
        <v>449149</v>
      </c>
      <c r="H31" s="315">
        <f t="shared" si="6"/>
        <v>7.3347597345201701E-2</v>
      </c>
      <c r="I31" s="320"/>
      <c r="J31" s="319">
        <v>101201.13715788</v>
      </c>
      <c r="K31" s="319">
        <v>4556.9134477699999</v>
      </c>
      <c r="L31" s="319">
        <v>11468.988219319996</v>
      </c>
      <c r="M31" s="319">
        <f t="shared" si="7"/>
        <v>117227.03882496999</v>
      </c>
      <c r="N31" s="315">
        <f t="shared" si="8"/>
        <v>9.7835689908061033E-2</v>
      </c>
      <c r="O31" s="60"/>
      <c r="P31" s="60"/>
      <c r="Q31" s="60" t="s">
        <v>50</v>
      </c>
      <c r="R31" s="60" t="s">
        <v>1</v>
      </c>
      <c r="S31" s="316">
        <v>4581746</v>
      </c>
      <c r="T31" s="316">
        <v>184666</v>
      </c>
      <c r="U31" s="316">
        <v>463726</v>
      </c>
      <c r="V31" s="316">
        <v>5230138</v>
      </c>
      <c r="W31" s="317">
        <v>8.8664199682685241E-2</v>
      </c>
      <c r="X31" s="318"/>
      <c r="Y31" s="316">
        <v>1225237.7114970102</v>
      </c>
      <c r="Z31" s="316">
        <v>54169.199341549996</v>
      </c>
      <c r="AA31" s="316">
        <v>169352.71501292003</v>
      </c>
      <c r="AB31" s="316">
        <v>1448759.6258514801</v>
      </c>
      <c r="AC31" s="317">
        <v>0.11689497138863619</v>
      </c>
      <c r="AD31" s="60"/>
      <c r="AE31" s="60" t="s">
        <v>50</v>
      </c>
      <c r="AF31" s="60" t="s">
        <v>0</v>
      </c>
      <c r="AG31" s="60"/>
      <c r="AH31" s="60" t="s">
        <v>50</v>
      </c>
      <c r="AI31" s="256">
        <f t="shared" si="0"/>
        <v>3.8872545902774717E-2</v>
      </c>
      <c r="AJ31" s="256">
        <f t="shared" si="1"/>
        <v>9.7835689908061033E-2</v>
      </c>
      <c r="AK31" s="60"/>
      <c r="AL31" s="60" t="s">
        <v>1</v>
      </c>
      <c r="AM31" s="256">
        <f t="shared" si="2"/>
        <v>3.7390053101261096E-2</v>
      </c>
      <c r="AN31" s="256">
        <f t="shared" si="3"/>
        <v>0.11689497138863619</v>
      </c>
    </row>
    <row r="32" spans="1:40" s="62" customFormat="1">
      <c r="A32" s="60">
        <v>2020</v>
      </c>
      <c r="B32" s="60" t="s">
        <v>39</v>
      </c>
      <c r="C32" s="313" t="s">
        <v>0</v>
      </c>
      <c r="D32" s="314">
        <v>393711</v>
      </c>
      <c r="E32" s="314">
        <v>19704</v>
      </c>
      <c r="F32" s="313">
        <v>35663</v>
      </c>
      <c r="G32" s="314">
        <f t="shared" si="5"/>
        <v>449078</v>
      </c>
      <c r="H32" s="315">
        <f t="shared" si="6"/>
        <v>7.9413821207006352E-2</v>
      </c>
      <c r="I32" s="320"/>
      <c r="J32" s="319">
        <v>100020.24268983996</v>
      </c>
      <c r="K32" s="319">
        <v>5538.2212699300007</v>
      </c>
      <c r="L32" s="319">
        <v>12653.16079124</v>
      </c>
      <c r="M32" s="319">
        <f t="shared" si="7"/>
        <v>118211.62475100995</v>
      </c>
      <c r="N32" s="315">
        <f t="shared" si="8"/>
        <v>0.10703821064883803</v>
      </c>
      <c r="O32" s="60"/>
      <c r="P32" s="60">
        <v>2020</v>
      </c>
      <c r="Q32" s="60" t="s">
        <v>39</v>
      </c>
      <c r="R32" s="60" t="s">
        <v>1</v>
      </c>
      <c r="S32" s="316">
        <v>4506387</v>
      </c>
      <c r="T32" s="316">
        <v>221611</v>
      </c>
      <c r="U32" s="316">
        <v>500992</v>
      </c>
      <c r="V32" s="316">
        <v>5228990</v>
      </c>
      <c r="W32" s="317">
        <v>9.5810472003197561E-2</v>
      </c>
      <c r="X32" s="318"/>
      <c r="Y32" s="316">
        <v>1209772.2397908701</v>
      </c>
      <c r="Z32" s="316">
        <v>65672.029910030004</v>
      </c>
      <c r="AA32" s="316">
        <v>186565.44095883006</v>
      </c>
      <c r="AB32" s="316">
        <v>1462009.7106597295</v>
      </c>
      <c r="AC32" s="317">
        <v>0.12760889315478124</v>
      </c>
      <c r="AD32" s="60"/>
      <c r="AE32" s="60" t="s">
        <v>39</v>
      </c>
      <c r="AF32" s="60" t="s">
        <v>0</v>
      </c>
      <c r="AG32" s="60">
        <v>2020</v>
      </c>
      <c r="AH32" s="60" t="s">
        <v>39</v>
      </c>
      <c r="AI32" s="256">
        <f t="shared" si="0"/>
        <v>4.685005625796277E-2</v>
      </c>
      <c r="AJ32" s="256">
        <f t="shared" si="1"/>
        <v>0.10703821064883803</v>
      </c>
      <c r="AK32" s="60"/>
      <c r="AL32" s="60" t="s">
        <v>1</v>
      </c>
      <c r="AM32" s="256">
        <f t="shared" si="2"/>
        <v>4.4919010750206032E-2</v>
      </c>
      <c r="AN32" s="256">
        <f t="shared" si="3"/>
        <v>0.12760889315478124</v>
      </c>
    </row>
    <row r="33" spans="1:40" s="62" customFormat="1">
      <c r="A33" s="60"/>
      <c r="B33" s="60" t="s">
        <v>40</v>
      </c>
      <c r="C33" s="313" t="s">
        <v>0</v>
      </c>
      <c r="D33" s="314">
        <v>393964</v>
      </c>
      <c r="E33" s="314">
        <v>17550</v>
      </c>
      <c r="F33" s="313">
        <v>37711</v>
      </c>
      <c r="G33" s="314">
        <f t="shared" si="5"/>
        <v>449225</v>
      </c>
      <c r="H33" s="315">
        <f t="shared" si="6"/>
        <v>8.3946797261951145E-2</v>
      </c>
      <c r="I33" s="320"/>
      <c r="J33" s="319">
        <v>100824.99007679999</v>
      </c>
      <c r="K33" s="319">
        <v>4983.1141107400035</v>
      </c>
      <c r="L33" s="319">
        <v>13361.795919449996</v>
      </c>
      <c r="M33" s="319">
        <f t="shared" si="7"/>
        <v>119169.90010699</v>
      </c>
      <c r="N33" s="315">
        <f t="shared" si="8"/>
        <v>0.11212391642062181</v>
      </c>
      <c r="O33" s="60"/>
      <c r="P33" s="60"/>
      <c r="Q33" s="60" t="s">
        <v>40</v>
      </c>
      <c r="R33" s="60" t="s">
        <v>1</v>
      </c>
      <c r="S33" s="316">
        <v>4504336</v>
      </c>
      <c r="T33" s="316">
        <v>199882</v>
      </c>
      <c r="U33" s="316">
        <v>532096</v>
      </c>
      <c r="V33" s="316">
        <v>5236314</v>
      </c>
      <c r="W33" s="317">
        <v>0.1016165187954733</v>
      </c>
      <c r="X33" s="318"/>
      <c r="Y33" s="316">
        <v>1218268.10058787</v>
      </c>
      <c r="Z33" s="316">
        <v>59808.148708120003</v>
      </c>
      <c r="AA33" s="316">
        <v>197595.28429974004</v>
      </c>
      <c r="AB33" s="316">
        <v>1475671.5335957301</v>
      </c>
      <c r="AC33" s="317">
        <v>0.1339019421336026</v>
      </c>
      <c r="AD33" s="60"/>
      <c r="AE33" s="60" t="s">
        <v>40</v>
      </c>
      <c r="AF33" s="60" t="s">
        <v>0</v>
      </c>
      <c r="AG33" s="60"/>
      <c r="AH33" s="60" t="s">
        <v>40</v>
      </c>
      <c r="AI33" s="256">
        <f t="shared" si="0"/>
        <v>4.1815207584014039E-2</v>
      </c>
      <c r="AJ33" s="256">
        <f t="shared" si="1"/>
        <v>0.11212391642062181</v>
      </c>
      <c r="AK33" s="60"/>
      <c r="AL33" s="60" t="s">
        <v>1</v>
      </c>
      <c r="AM33" s="256">
        <f t="shared" si="2"/>
        <v>4.0529445304394437E-2</v>
      </c>
      <c r="AN33" s="256">
        <f t="shared" si="3"/>
        <v>0.1339019421336026</v>
      </c>
    </row>
    <row r="34" spans="1:40" s="62" customFormat="1">
      <c r="A34" s="60"/>
      <c r="B34" s="60" t="s">
        <v>41</v>
      </c>
      <c r="C34" s="313" t="s">
        <v>0</v>
      </c>
      <c r="D34" s="314">
        <v>395181</v>
      </c>
      <c r="E34" s="314">
        <v>16370</v>
      </c>
      <c r="F34" s="313">
        <v>38667</v>
      </c>
      <c r="G34" s="314">
        <f t="shared" si="5"/>
        <v>450218</v>
      </c>
      <c r="H34" s="315">
        <f t="shared" si="6"/>
        <v>8.5885060126427645E-2</v>
      </c>
      <c r="I34" s="320"/>
      <c r="J34" s="319">
        <v>100300.53790554001</v>
      </c>
      <c r="K34" s="319">
        <v>4672.4528213300027</v>
      </c>
      <c r="L34" s="319">
        <v>13688.895379629997</v>
      </c>
      <c r="M34" s="319">
        <f t="shared" si="7"/>
        <v>118661.88610650002</v>
      </c>
      <c r="N34" s="315">
        <f t="shared" si="8"/>
        <v>0.11536050731019142</v>
      </c>
      <c r="O34" s="60"/>
      <c r="P34" s="60"/>
      <c r="Q34" s="60" t="s">
        <v>41</v>
      </c>
      <c r="R34" s="60" t="s">
        <v>1</v>
      </c>
      <c r="S34" s="316">
        <v>4515468</v>
      </c>
      <c r="T34" s="316">
        <v>185014</v>
      </c>
      <c r="U34" s="316">
        <v>546951</v>
      </c>
      <c r="V34" s="316">
        <v>5247433</v>
      </c>
      <c r="W34" s="317">
        <v>0.10423210739422495</v>
      </c>
      <c r="X34" s="318"/>
      <c r="Y34" s="316">
        <v>1212303.4934991703</v>
      </c>
      <c r="Z34" s="316">
        <v>55675.983908280017</v>
      </c>
      <c r="AA34" s="316">
        <v>202791.17856412003</v>
      </c>
      <c r="AB34" s="316">
        <v>1470770.6559715699</v>
      </c>
      <c r="AC34" s="317">
        <v>0.13788089784138308</v>
      </c>
      <c r="AD34" s="60"/>
      <c r="AE34" s="60" t="s">
        <v>41</v>
      </c>
      <c r="AF34" s="60" t="s">
        <v>0</v>
      </c>
      <c r="AG34" s="60"/>
      <c r="AH34" s="60" t="s">
        <v>41</v>
      </c>
      <c r="AI34" s="256">
        <f t="shared" si="0"/>
        <v>3.937618872108975E-2</v>
      </c>
      <c r="AJ34" s="256">
        <f t="shared" si="1"/>
        <v>0.11536050731019142</v>
      </c>
      <c r="AK34" s="60"/>
      <c r="AL34" s="60" t="s">
        <v>1</v>
      </c>
      <c r="AM34" s="256">
        <f t="shared" si="2"/>
        <v>3.7854973297316206E-2</v>
      </c>
      <c r="AN34" s="256">
        <f t="shared" si="3"/>
        <v>0.13788089784138308</v>
      </c>
    </row>
    <row r="35" spans="1:40" s="62" customFormat="1">
      <c r="A35" s="60"/>
      <c r="B35" s="60" t="s">
        <v>42</v>
      </c>
      <c r="C35" s="313" t="s">
        <v>0</v>
      </c>
      <c r="D35" s="314">
        <v>392604</v>
      </c>
      <c r="E35" s="314">
        <v>17904</v>
      </c>
      <c r="F35" s="313">
        <v>40560</v>
      </c>
      <c r="G35" s="314">
        <f t="shared" si="5"/>
        <v>451068</v>
      </c>
      <c r="H35" s="315">
        <f t="shared" si="6"/>
        <v>8.9919923381840433E-2</v>
      </c>
      <c r="I35" s="320"/>
      <c r="J35" s="319">
        <v>100209.49035113998</v>
      </c>
      <c r="K35" s="319">
        <v>5188.4464710800012</v>
      </c>
      <c r="L35" s="319">
        <v>14291.841751940008</v>
      </c>
      <c r="M35" s="319">
        <f t="shared" si="7"/>
        <v>119689.77857415998</v>
      </c>
      <c r="N35" s="315">
        <f t="shared" si="8"/>
        <v>0.11940737063929616</v>
      </c>
      <c r="O35" s="60"/>
      <c r="P35" s="60"/>
      <c r="Q35" s="60" t="s">
        <v>42</v>
      </c>
      <c r="R35" s="60" t="s">
        <v>1</v>
      </c>
      <c r="S35" s="316">
        <v>4465369</v>
      </c>
      <c r="T35" s="316">
        <v>216198</v>
      </c>
      <c r="U35" s="316">
        <v>574224</v>
      </c>
      <c r="V35" s="316">
        <v>5255791</v>
      </c>
      <c r="W35" s="317">
        <v>0.10925548599630389</v>
      </c>
      <c r="X35" s="318"/>
      <c r="Y35" s="316">
        <v>1204424.18252391</v>
      </c>
      <c r="Z35" s="316">
        <v>66216.503052609987</v>
      </c>
      <c r="AA35" s="316">
        <v>211773.61528609003</v>
      </c>
      <c r="AB35" s="316">
        <v>1482414.3008626101</v>
      </c>
      <c r="AC35" s="317">
        <v>0.14285723981673676</v>
      </c>
      <c r="AD35" s="60"/>
      <c r="AE35" s="60" t="s">
        <v>42</v>
      </c>
      <c r="AF35" s="60" t="s">
        <v>0</v>
      </c>
      <c r="AG35" s="60"/>
      <c r="AH35" s="60" t="s">
        <v>42</v>
      </c>
      <c r="AI35" s="256">
        <f t="shared" si="0"/>
        <v>4.3349119138567302E-2</v>
      </c>
      <c r="AJ35" s="256">
        <f t="shared" si="1"/>
        <v>0.11940737063929616</v>
      </c>
      <c r="AK35" s="60"/>
      <c r="AL35" s="60" t="s">
        <v>1</v>
      </c>
      <c r="AM35" s="256">
        <f t="shared" si="2"/>
        <v>4.4668014207687359E-2</v>
      </c>
      <c r="AN35" s="256">
        <f t="shared" si="3"/>
        <v>0.14285723981673676</v>
      </c>
    </row>
    <row r="36" spans="1:40" s="62" customFormat="1">
      <c r="A36" s="60"/>
      <c r="B36" s="60" t="s">
        <v>43</v>
      </c>
      <c r="C36" s="313" t="s">
        <v>0</v>
      </c>
      <c r="D36" s="314">
        <v>385015</v>
      </c>
      <c r="E36" s="314">
        <v>26804</v>
      </c>
      <c r="F36" s="313">
        <v>41443</v>
      </c>
      <c r="G36" s="314">
        <f t="shared" si="5"/>
        <v>453262</v>
      </c>
      <c r="H36" s="315">
        <f t="shared" si="6"/>
        <v>9.1432769568152633E-2</v>
      </c>
      <c r="I36" s="320"/>
      <c r="J36" s="319">
        <v>97367.332487460051</v>
      </c>
      <c r="K36" s="319">
        <v>7597.0839243799946</v>
      </c>
      <c r="L36" s="319">
        <v>14624.859271490002</v>
      </c>
      <c r="M36" s="319">
        <v>119589.27568333005</v>
      </c>
      <c r="N36" s="315">
        <f t="shared" si="8"/>
        <v>0.12229239777500057</v>
      </c>
      <c r="O36" s="60"/>
      <c r="P36" s="60"/>
      <c r="Q36" s="60" t="s">
        <v>43</v>
      </c>
      <c r="R36" s="60" t="s">
        <v>1</v>
      </c>
      <c r="S36" s="316">
        <v>4369397</v>
      </c>
      <c r="T36" s="316">
        <v>321884</v>
      </c>
      <c r="U36" s="316">
        <v>585082</v>
      </c>
      <c r="V36" s="316">
        <v>5276363</v>
      </c>
      <c r="W36" s="317">
        <v>0.11088736692301117</v>
      </c>
      <c r="X36" s="318"/>
      <c r="Y36" s="316">
        <v>1167929.4762534702</v>
      </c>
      <c r="Z36" s="316">
        <v>95617.788159949967</v>
      </c>
      <c r="AA36" s="316">
        <v>216545.01656087997</v>
      </c>
      <c r="AB36" s="316">
        <v>1480092.2809743003</v>
      </c>
      <c r="AC36" s="317">
        <v>0.14630507796333814</v>
      </c>
      <c r="AD36" s="60"/>
      <c r="AE36" s="60" t="s">
        <v>43</v>
      </c>
      <c r="AF36" s="60" t="s">
        <v>0</v>
      </c>
      <c r="AG36" s="60"/>
      <c r="AH36" s="60" t="s">
        <v>43</v>
      </c>
      <c r="AI36" s="256">
        <f t="shared" si="0"/>
        <v>6.3526464902228505E-2</v>
      </c>
      <c r="AJ36" s="256">
        <f t="shared" si="1"/>
        <v>0.12229239777500057</v>
      </c>
      <c r="AK36" s="60"/>
      <c r="AL36" s="60" t="s">
        <v>1</v>
      </c>
      <c r="AM36" s="256">
        <f t="shared" si="2"/>
        <v>6.4602585520551217E-2</v>
      </c>
      <c r="AN36" s="256">
        <f t="shared" si="3"/>
        <v>0.14630507796333814</v>
      </c>
    </row>
    <row r="37" spans="1:40" s="62" customFormat="1">
      <c r="A37" s="60"/>
      <c r="B37" s="60" t="s">
        <v>44</v>
      </c>
      <c r="C37" s="313" t="s">
        <v>0</v>
      </c>
      <c r="D37" s="314">
        <v>391983</v>
      </c>
      <c r="E37" s="314">
        <v>21201</v>
      </c>
      <c r="F37" s="313">
        <v>42970</v>
      </c>
      <c r="G37" s="314">
        <f t="shared" si="5"/>
        <v>456154</v>
      </c>
      <c r="H37" s="315">
        <f t="shared" si="6"/>
        <v>9.420064276538187E-2</v>
      </c>
      <c r="I37" s="320"/>
      <c r="J37" s="319">
        <v>99946.937574989977</v>
      </c>
      <c r="K37" s="319">
        <v>6134.1779075400009</v>
      </c>
      <c r="L37" s="319">
        <v>15145.053429279991</v>
      </c>
      <c r="M37" s="319">
        <f t="shared" ref="M37:M41" si="9">J37+K37+L37</f>
        <v>121226.16891180996</v>
      </c>
      <c r="N37" s="315">
        <f t="shared" si="8"/>
        <v>0.12493221195745094</v>
      </c>
      <c r="O37" s="60"/>
      <c r="P37" s="60"/>
      <c r="Q37" s="60" t="s">
        <v>44</v>
      </c>
      <c r="R37" s="60" t="s">
        <v>1</v>
      </c>
      <c r="S37" s="316">
        <v>4437373</v>
      </c>
      <c r="T37" s="316">
        <v>263955</v>
      </c>
      <c r="U37" s="316">
        <v>604277</v>
      </c>
      <c r="V37" s="316">
        <v>5305605</v>
      </c>
      <c r="W37" s="317">
        <v>0.113894079939988</v>
      </c>
      <c r="X37" s="318"/>
      <c r="Y37" s="316">
        <v>1194306.1253092403</v>
      </c>
      <c r="Z37" s="316">
        <v>80310.940344170012</v>
      </c>
      <c r="AA37" s="316">
        <v>223671.67899178999</v>
      </c>
      <c r="AB37" s="316">
        <v>1498288.7446452</v>
      </c>
      <c r="AC37" s="317">
        <v>0.14928476222702736</v>
      </c>
      <c r="AD37" s="60"/>
      <c r="AE37" s="60" t="s">
        <v>44</v>
      </c>
      <c r="AF37" s="60" t="s">
        <v>0</v>
      </c>
      <c r="AG37" s="60"/>
      <c r="AH37" s="60" t="s">
        <v>44</v>
      </c>
      <c r="AI37" s="256">
        <f t="shared" si="0"/>
        <v>5.0601103397093367E-2</v>
      </c>
      <c r="AJ37" s="256">
        <f t="shared" si="1"/>
        <v>0.12493221195745094</v>
      </c>
      <c r="AK37" s="60"/>
      <c r="AL37" s="60" t="s">
        <v>1</v>
      </c>
      <c r="AM37" s="256">
        <f t="shared" si="2"/>
        <v>5.3601777782284497E-2</v>
      </c>
      <c r="AN37" s="256">
        <f t="shared" si="3"/>
        <v>0.14928476222702736</v>
      </c>
    </row>
    <row r="38" spans="1:40" s="62" customFormat="1">
      <c r="A38" s="60"/>
      <c r="B38" s="60" t="s">
        <v>45</v>
      </c>
      <c r="C38" s="313" t="s">
        <v>0</v>
      </c>
      <c r="D38" s="314">
        <v>389219</v>
      </c>
      <c r="E38" s="314">
        <v>24546</v>
      </c>
      <c r="F38" s="313">
        <v>43193</v>
      </c>
      <c r="G38" s="314">
        <f t="shared" si="5"/>
        <v>456958</v>
      </c>
      <c r="H38" s="315">
        <f t="shared" si="6"/>
        <v>9.452291020181286E-2</v>
      </c>
      <c r="I38" s="320"/>
      <c r="J38" s="319">
        <v>98613.964017060047</v>
      </c>
      <c r="K38" s="319">
        <v>7014.5085677199977</v>
      </c>
      <c r="L38" s="319">
        <v>15207.771064139997</v>
      </c>
      <c r="M38" s="319">
        <f t="shared" si="9"/>
        <v>120836.24364892003</v>
      </c>
      <c r="N38" s="315">
        <f t="shared" si="8"/>
        <v>0.12585438445376496</v>
      </c>
      <c r="O38" s="60"/>
      <c r="P38" s="60"/>
      <c r="Q38" s="60" t="s">
        <v>45</v>
      </c>
      <c r="R38" s="60" t="s">
        <v>1</v>
      </c>
      <c r="S38" s="316">
        <v>4407512</v>
      </c>
      <c r="T38" s="316">
        <v>293932</v>
      </c>
      <c r="U38" s="316">
        <v>609028</v>
      </c>
      <c r="V38" s="316">
        <v>5310472</v>
      </c>
      <c r="W38" s="317">
        <v>0.11468434444245257</v>
      </c>
      <c r="X38" s="318"/>
      <c r="Y38" s="316">
        <v>1179675.2807552</v>
      </c>
      <c r="Z38" s="316">
        <v>87435.74051732001</v>
      </c>
      <c r="AA38" s="316">
        <v>225608.29711706005</v>
      </c>
      <c r="AB38" s="316">
        <v>1492719.3183895797</v>
      </c>
      <c r="AC38" s="317">
        <v>0.15113912866114548</v>
      </c>
      <c r="AD38" s="60"/>
      <c r="AE38" s="60" t="s">
        <v>45</v>
      </c>
      <c r="AF38" s="60" t="s">
        <v>0</v>
      </c>
      <c r="AG38" s="60"/>
      <c r="AH38" s="60" t="s">
        <v>45</v>
      </c>
      <c r="AI38" s="256">
        <f t="shared" si="0"/>
        <v>5.8049707239328681E-2</v>
      </c>
      <c r="AJ38" s="256">
        <f t="shared" si="1"/>
        <v>0.12585438445376496</v>
      </c>
      <c r="AK38" s="60"/>
      <c r="AL38" s="60" t="s">
        <v>1</v>
      </c>
      <c r="AM38" s="256">
        <f t="shared" si="2"/>
        <v>5.8574803340557063E-2</v>
      </c>
      <c r="AN38" s="256">
        <f t="shared" si="3"/>
        <v>0.15113912866114548</v>
      </c>
    </row>
    <row r="39" spans="1:40" s="62" customFormat="1">
      <c r="A39" s="60"/>
      <c r="B39" s="60" t="s">
        <v>46</v>
      </c>
      <c r="C39" s="313" t="s">
        <v>0</v>
      </c>
      <c r="D39" s="314">
        <v>398356</v>
      </c>
      <c r="E39" s="314">
        <v>16789</v>
      </c>
      <c r="F39" s="313">
        <v>44272</v>
      </c>
      <c r="G39" s="314">
        <f t="shared" si="5"/>
        <v>459417</v>
      </c>
      <c r="H39" s="315">
        <f t="shared" si="6"/>
        <v>9.6365611198540757E-2</v>
      </c>
      <c r="I39" s="320"/>
      <c r="J39" s="319">
        <v>101937.81027485993</v>
      </c>
      <c r="K39" s="319">
        <v>4821.019417569999</v>
      </c>
      <c r="L39" s="319">
        <v>15554.282429879993</v>
      </c>
      <c r="M39" s="319">
        <f t="shared" si="9"/>
        <v>122313.11212230993</v>
      </c>
      <c r="N39" s="315">
        <f t="shared" si="8"/>
        <v>0.12716774317970189</v>
      </c>
      <c r="O39" s="60"/>
      <c r="P39" s="60"/>
      <c r="Q39" s="60" t="s">
        <v>46</v>
      </c>
      <c r="R39" s="60" t="s">
        <v>1</v>
      </c>
      <c r="S39" s="316">
        <v>4515408</v>
      </c>
      <c r="T39" s="316">
        <v>200121</v>
      </c>
      <c r="U39" s="316">
        <v>624153</v>
      </c>
      <c r="V39" s="316">
        <v>5339682</v>
      </c>
      <c r="W39" s="317">
        <v>0.11688954510774237</v>
      </c>
      <c r="X39" s="318"/>
      <c r="Y39" s="316">
        <v>1219264.2462061297</v>
      </c>
      <c r="Z39" s="316">
        <v>60561.252389629997</v>
      </c>
      <c r="AA39" s="316">
        <v>230966.87400355999</v>
      </c>
      <c r="AB39" s="316">
        <v>1510792.3725993203</v>
      </c>
      <c r="AC39" s="317">
        <v>0.15287797197849309</v>
      </c>
      <c r="AD39" s="60"/>
      <c r="AE39" s="60" t="s">
        <v>46</v>
      </c>
      <c r="AF39" s="60" t="s">
        <v>0</v>
      </c>
      <c r="AG39" s="60"/>
      <c r="AH39" s="60" t="s">
        <v>46</v>
      </c>
      <c r="AI39" s="256">
        <f t="shared" si="0"/>
        <v>3.9415393279741792E-2</v>
      </c>
      <c r="AJ39" s="256">
        <f t="shared" si="1"/>
        <v>0.12716774317970189</v>
      </c>
      <c r="AK39" s="60"/>
      <c r="AL39" s="60" t="s">
        <v>1</v>
      </c>
      <c r="AM39" s="256">
        <f t="shared" si="2"/>
        <v>4.0085754659612345E-2</v>
      </c>
      <c r="AN39" s="256">
        <f t="shared" si="3"/>
        <v>0.15287797197849309</v>
      </c>
    </row>
    <row r="40" spans="1:40" s="62" customFormat="1">
      <c r="A40" s="60"/>
      <c r="B40" s="60" t="s">
        <v>47</v>
      </c>
      <c r="C40" s="313" t="s">
        <v>0</v>
      </c>
      <c r="D40" s="314">
        <v>392151</v>
      </c>
      <c r="E40" s="314">
        <v>23129</v>
      </c>
      <c r="F40" s="313">
        <v>44579</v>
      </c>
      <c r="G40" s="314">
        <f t="shared" si="5"/>
        <v>459859</v>
      </c>
      <c r="H40" s="315">
        <f t="shared" si="6"/>
        <v>9.6940583961605625E-2</v>
      </c>
      <c r="I40" s="320"/>
      <c r="J40" s="319">
        <v>99707.117419700051</v>
      </c>
      <c r="K40" s="319">
        <v>6493.7125167100039</v>
      </c>
      <c r="L40" s="319">
        <v>15642.048354439996</v>
      </c>
      <c r="M40" s="319">
        <f t="shared" si="9"/>
        <v>121842.87829085004</v>
      </c>
      <c r="N40" s="315">
        <f t="shared" si="8"/>
        <v>0.12837884802016086</v>
      </c>
      <c r="O40" s="60"/>
      <c r="P40" s="60"/>
      <c r="Q40" s="60" t="s">
        <v>47</v>
      </c>
      <c r="R40" s="60" t="s">
        <v>1</v>
      </c>
      <c r="S40" s="316">
        <v>4438414</v>
      </c>
      <c r="T40" s="316">
        <v>279845</v>
      </c>
      <c r="U40" s="316">
        <v>626976</v>
      </c>
      <c r="V40" s="316">
        <v>5345235</v>
      </c>
      <c r="W40" s="317">
        <v>0.11729624609582179</v>
      </c>
      <c r="X40" s="318"/>
      <c r="Y40" s="316">
        <v>1191781.0784443801</v>
      </c>
      <c r="Z40" s="316">
        <v>81949.402375830017</v>
      </c>
      <c r="AA40" s="316">
        <v>232194.42585339004</v>
      </c>
      <c r="AB40" s="316">
        <v>1505924.9066735997</v>
      </c>
      <c r="AC40" s="317">
        <v>0.15418725384274212</v>
      </c>
      <c r="AD40" s="60"/>
      <c r="AE40" s="60" t="s">
        <v>47</v>
      </c>
      <c r="AF40" s="60" t="s">
        <v>0</v>
      </c>
      <c r="AG40" s="60"/>
      <c r="AH40" s="60" t="s">
        <v>47</v>
      </c>
      <c r="AI40" s="256">
        <f t="shared" si="0"/>
        <v>5.3295790511521904E-2</v>
      </c>
      <c r="AJ40" s="256">
        <f t="shared" si="1"/>
        <v>0.12837884802016086</v>
      </c>
      <c r="AK40" s="60"/>
      <c r="AL40" s="60" t="s">
        <v>1</v>
      </c>
      <c r="AM40" s="256">
        <f t="shared" si="2"/>
        <v>5.4417987253325945E-2</v>
      </c>
      <c r="AN40" s="256">
        <f t="shared" si="3"/>
        <v>0.15418725384274212</v>
      </c>
    </row>
    <row r="41" spans="1:40" s="62" customFormat="1">
      <c r="A41" s="60"/>
      <c r="B41" s="60" t="s">
        <v>48</v>
      </c>
      <c r="C41" s="313" t="s">
        <v>0</v>
      </c>
      <c r="D41" s="314">
        <v>400072</v>
      </c>
      <c r="E41" s="314">
        <v>16557</v>
      </c>
      <c r="F41" s="313">
        <v>45778</v>
      </c>
      <c r="G41" s="314">
        <f t="shared" si="5"/>
        <v>462407</v>
      </c>
      <c r="H41" s="315">
        <f t="shared" si="6"/>
        <v>9.899936635907329E-2</v>
      </c>
      <c r="I41" s="320"/>
      <c r="J41" s="319">
        <v>102632.61181169997</v>
      </c>
      <c r="K41" s="319">
        <v>4622.2666337999981</v>
      </c>
      <c r="L41" s="319">
        <v>16025.859739449998</v>
      </c>
      <c r="M41" s="319">
        <f t="shared" si="9"/>
        <v>123280.73818494997</v>
      </c>
      <c r="N41" s="315">
        <f t="shared" si="8"/>
        <v>0.12999483922141555</v>
      </c>
      <c r="O41" s="60"/>
      <c r="P41" s="60"/>
      <c r="Q41" s="60" t="s">
        <v>48</v>
      </c>
      <c r="R41" s="60" t="s">
        <v>1</v>
      </c>
      <c r="S41" s="316">
        <v>4531371</v>
      </c>
      <c r="T41" s="316">
        <v>204171</v>
      </c>
      <c r="U41" s="316">
        <v>644359</v>
      </c>
      <c r="V41" s="316">
        <v>5379901</v>
      </c>
      <c r="W41" s="317">
        <v>0.11977153482935839</v>
      </c>
      <c r="X41" s="318"/>
      <c r="Y41" s="316">
        <v>1226315.0466399302</v>
      </c>
      <c r="Z41" s="316">
        <v>59454.734082339994</v>
      </c>
      <c r="AA41" s="316">
        <v>238097.33677551008</v>
      </c>
      <c r="AB41" s="316">
        <v>1523867.1174977804</v>
      </c>
      <c r="AC41" s="317">
        <v>0.15624547182727491</v>
      </c>
      <c r="AD41" s="60"/>
      <c r="AE41" s="60" t="s">
        <v>48</v>
      </c>
      <c r="AF41" s="60" t="s">
        <v>0</v>
      </c>
      <c r="AG41" s="60"/>
      <c r="AH41" s="60" t="s">
        <v>48</v>
      </c>
      <c r="AI41" s="256">
        <f t="shared" si="0"/>
        <v>3.7493826706857615E-2</v>
      </c>
      <c r="AJ41" s="256">
        <f t="shared" si="1"/>
        <v>0.12999483922141555</v>
      </c>
      <c r="AK41" s="60"/>
      <c r="AL41" s="60" t="s">
        <v>1</v>
      </c>
      <c r="AM41" s="256">
        <f t="shared" si="2"/>
        <v>3.9015694609885562E-2</v>
      </c>
      <c r="AN41" s="256">
        <f t="shared" si="3"/>
        <v>0.15624547182727491</v>
      </c>
    </row>
    <row r="42" spans="1:40">
      <c r="A42" s="60"/>
      <c r="B42" s="60" t="s">
        <v>49</v>
      </c>
      <c r="C42" s="313" t="s">
        <v>0</v>
      </c>
      <c r="D42" s="314">
        <v>393290</v>
      </c>
      <c r="E42" s="314">
        <v>23269</v>
      </c>
      <c r="F42" s="313">
        <v>46003</v>
      </c>
      <c r="G42" s="314">
        <f>D42+E42+F42</f>
        <v>462562</v>
      </c>
      <c r="H42" s="315">
        <f>F42/G42</f>
        <v>9.9452613919863722E-2</v>
      </c>
      <c r="I42" s="320"/>
      <c r="J42" s="319">
        <v>99659.855963609982</v>
      </c>
      <c r="K42" s="319">
        <v>6653.5575999399998</v>
      </c>
      <c r="L42" s="319">
        <v>16076.424810049999</v>
      </c>
      <c r="M42" s="319">
        <f>J42+K42+L42</f>
        <v>122389.83837359998</v>
      </c>
      <c r="N42" s="315">
        <f>L42/M42</f>
        <v>0.13135424495762513</v>
      </c>
      <c r="O42" s="60"/>
      <c r="P42" s="60"/>
      <c r="Q42" s="60" t="s">
        <v>49</v>
      </c>
      <c r="R42" s="60" t="s">
        <v>1</v>
      </c>
      <c r="S42" s="316">
        <v>4448517</v>
      </c>
      <c r="T42" s="316">
        <v>285428</v>
      </c>
      <c r="U42" s="316">
        <v>649214</v>
      </c>
      <c r="V42" s="316">
        <v>5383159</v>
      </c>
      <c r="W42" s="317">
        <v>0.12060093339245599</v>
      </c>
      <c r="X42" s="318"/>
      <c r="Y42" s="316">
        <v>1189199.07203243</v>
      </c>
      <c r="Z42" s="316">
        <v>84920.976092060009</v>
      </c>
      <c r="AA42" s="316">
        <v>239627.78874485</v>
      </c>
      <c r="AB42" s="316">
        <v>1513747.8368693399</v>
      </c>
      <c r="AC42" s="317">
        <v>0.15830099499295511</v>
      </c>
      <c r="AD42" s="60"/>
      <c r="AE42" s="60" t="s">
        <v>49</v>
      </c>
      <c r="AF42" s="60" t="s">
        <v>0</v>
      </c>
      <c r="AG42" s="60"/>
      <c r="AH42" s="60" t="s">
        <v>49</v>
      </c>
      <c r="AI42" s="256">
        <f t="shared" si="0"/>
        <v>5.4363643978593577E-2</v>
      </c>
      <c r="AJ42" s="256">
        <f t="shared" si="1"/>
        <v>0.13135424495762513</v>
      </c>
      <c r="AK42" s="60"/>
      <c r="AL42" s="60" t="s">
        <v>1</v>
      </c>
      <c r="AM42" s="256">
        <f t="shared" si="2"/>
        <v>5.6099816642968398E-2</v>
      </c>
      <c r="AN42" s="256">
        <f t="shared" si="3"/>
        <v>0.15830099499295511</v>
      </c>
    </row>
    <row r="43" spans="1:40">
      <c r="A43" s="60"/>
      <c r="B43" s="60" t="s">
        <v>50</v>
      </c>
      <c r="C43" s="313" t="s">
        <v>0</v>
      </c>
      <c r="D43" s="314">
        <v>395177</v>
      </c>
      <c r="E43" s="314">
        <v>21332</v>
      </c>
      <c r="F43" s="313">
        <v>47216</v>
      </c>
      <c r="G43" s="314">
        <f t="shared" ref="G43:G49" si="10">D43+E43+F43</f>
        <v>463725</v>
      </c>
      <c r="H43" s="315">
        <f t="shared" ref="H43:H49" si="11">F43/G43</f>
        <v>0.10181896598199364</v>
      </c>
      <c r="I43" s="320"/>
      <c r="J43" s="319">
        <v>100728.38788457004</v>
      </c>
      <c r="K43" s="319">
        <v>6374.5472478799993</v>
      </c>
      <c r="L43" s="319">
        <v>16463.170609040004</v>
      </c>
      <c r="M43" s="319">
        <f t="shared" ref="M43:M49" si="12">J43+K43+L43</f>
        <v>123566.10574149003</v>
      </c>
      <c r="N43" s="315">
        <f t="shared" ref="N43:N49" si="13">L43/M43</f>
        <v>0.13323370927851563</v>
      </c>
      <c r="O43" s="60"/>
      <c r="P43" s="60"/>
      <c r="Q43" s="60" t="s">
        <v>50</v>
      </c>
      <c r="R43" s="60" t="s">
        <v>1</v>
      </c>
      <c r="S43" s="316">
        <v>4477544</v>
      </c>
      <c r="T43" s="316">
        <v>259220</v>
      </c>
      <c r="U43" s="316">
        <v>664471</v>
      </c>
      <c r="V43" s="316">
        <v>5401235</v>
      </c>
      <c r="W43" s="317">
        <v>0.12302204958680746</v>
      </c>
      <c r="X43" s="318"/>
      <c r="Y43" s="316">
        <v>1203817.4996137901</v>
      </c>
      <c r="Z43" s="316">
        <v>81132.96965506002</v>
      </c>
      <c r="AA43" s="316">
        <v>244714.08037747006</v>
      </c>
      <c r="AB43" s="316">
        <v>1529664.5496463198</v>
      </c>
      <c r="AC43" s="317">
        <v>0.15997891853743451</v>
      </c>
      <c r="AD43" s="60"/>
      <c r="AE43" s="60" t="s">
        <v>50</v>
      </c>
      <c r="AF43" s="60" t="s">
        <v>0</v>
      </c>
      <c r="AG43" s="60"/>
      <c r="AH43" s="60" t="s">
        <v>50</v>
      </c>
      <c r="AI43" s="256">
        <f t="shared" si="0"/>
        <v>5.1588153641549984E-2</v>
      </c>
      <c r="AJ43" s="256">
        <f t="shared" si="1"/>
        <v>0.13323370927851563</v>
      </c>
      <c r="AK43" s="60"/>
      <c r="AL43" s="60" t="s">
        <v>1</v>
      </c>
      <c r="AM43" s="256">
        <f t="shared" si="2"/>
        <v>5.3039713624676153E-2</v>
      </c>
      <c r="AN43" s="256">
        <f t="shared" si="3"/>
        <v>0.15997891853743451</v>
      </c>
    </row>
    <row r="44" spans="1:40">
      <c r="A44" s="60">
        <v>2021</v>
      </c>
      <c r="B44" s="60" t="s">
        <v>39</v>
      </c>
      <c r="C44" s="313" t="s">
        <v>0</v>
      </c>
      <c r="D44" s="314">
        <v>388178</v>
      </c>
      <c r="E44" s="314">
        <v>27559</v>
      </c>
      <c r="F44" s="313">
        <v>47720</v>
      </c>
      <c r="G44" s="314">
        <f t="shared" si="10"/>
        <v>463457</v>
      </c>
      <c r="H44" s="315">
        <f t="shared" si="11"/>
        <v>0.10296532364383319</v>
      </c>
      <c r="I44" s="320"/>
      <c r="J44" s="319">
        <v>99410.502482340016</v>
      </c>
      <c r="K44" s="319">
        <v>8266.3048885599947</v>
      </c>
      <c r="L44" s="319">
        <v>17017.261467969998</v>
      </c>
      <c r="M44" s="319">
        <f t="shared" si="12"/>
        <v>124694.06883887001</v>
      </c>
      <c r="N44" s="315">
        <f t="shared" si="13"/>
        <v>0.13647210028858506</v>
      </c>
      <c r="O44" s="60"/>
      <c r="P44" s="60">
        <v>2021</v>
      </c>
      <c r="Q44" s="60" t="s">
        <v>39</v>
      </c>
      <c r="R44" s="60" t="s">
        <v>1</v>
      </c>
      <c r="S44" s="316">
        <v>4398163</v>
      </c>
      <c r="T44" s="316">
        <v>327006</v>
      </c>
      <c r="U44" s="316">
        <v>671357</v>
      </c>
      <c r="V44" s="316">
        <v>5396526</v>
      </c>
      <c r="W44" s="317">
        <v>0.12440540451394101</v>
      </c>
      <c r="X44" s="318"/>
      <c r="Y44" s="316">
        <v>1188122.5034733301</v>
      </c>
      <c r="Z44" s="316">
        <v>103240.95345572998</v>
      </c>
      <c r="AA44" s="316">
        <v>253361.45568978999</v>
      </c>
      <c r="AB44" s="316">
        <v>1544724.9126188501</v>
      </c>
      <c r="AC44" s="317">
        <v>0.16401720048668958</v>
      </c>
      <c r="AD44" s="60"/>
      <c r="AE44" s="60" t="s">
        <v>39</v>
      </c>
      <c r="AF44" s="60" t="s">
        <v>0</v>
      </c>
      <c r="AG44" s="60">
        <v>2021</v>
      </c>
      <c r="AH44" s="60" t="s">
        <v>39</v>
      </c>
      <c r="AI44" s="256">
        <f t="shared" si="0"/>
        <v>6.6292687098387454E-2</v>
      </c>
      <c r="AJ44" s="256">
        <f t="shared" si="1"/>
        <v>0.13647210028858506</v>
      </c>
      <c r="AK44" s="60"/>
      <c r="AL44" s="60" t="s">
        <v>1</v>
      </c>
      <c r="AM44" s="256">
        <f t="shared" si="2"/>
        <v>6.6834523488522229E-2</v>
      </c>
      <c r="AN44" s="256">
        <f t="shared" si="3"/>
        <v>0.16401720048668958</v>
      </c>
    </row>
    <row r="45" spans="1:40">
      <c r="A45" s="60"/>
      <c r="B45" s="60" t="s">
        <v>40</v>
      </c>
      <c r="C45" s="313" t="s">
        <v>0</v>
      </c>
      <c r="D45" s="314">
        <v>387235</v>
      </c>
      <c r="E45" s="314">
        <v>27531</v>
      </c>
      <c r="F45" s="313">
        <v>49059</v>
      </c>
      <c r="G45" s="314">
        <f t="shared" si="10"/>
        <v>463825</v>
      </c>
      <c r="H45" s="315">
        <f t="shared" si="11"/>
        <v>0.10577049533768124</v>
      </c>
      <c r="I45" s="320"/>
      <c r="J45" s="319">
        <v>99778.458708300008</v>
      </c>
      <c r="K45" s="319">
        <v>8470.2281089300086</v>
      </c>
      <c r="L45" s="319">
        <v>17472.16395011</v>
      </c>
      <c r="M45" s="319">
        <f t="shared" si="12"/>
        <v>125720.85076734002</v>
      </c>
      <c r="N45" s="315">
        <f t="shared" si="13"/>
        <v>0.13897586473101525</v>
      </c>
      <c r="O45" s="60"/>
      <c r="P45" s="60"/>
      <c r="Q45" s="60" t="s">
        <v>40</v>
      </c>
      <c r="R45" s="60" t="s">
        <v>1</v>
      </c>
      <c r="S45" s="316">
        <v>4387723</v>
      </c>
      <c r="T45" s="316">
        <v>325765</v>
      </c>
      <c r="U45" s="316">
        <v>689413</v>
      </c>
      <c r="V45" s="316">
        <v>5402901</v>
      </c>
      <c r="W45" s="317">
        <v>0.12760052423688681</v>
      </c>
      <c r="X45" s="318"/>
      <c r="Y45" s="316">
        <v>1192413.41146351</v>
      </c>
      <c r="Z45" s="316">
        <v>105745.12036790999</v>
      </c>
      <c r="AA45" s="316">
        <v>259573.92138714</v>
      </c>
      <c r="AB45" s="316">
        <v>1557732.4532185602</v>
      </c>
      <c r="AC45" s="317">
        <v>0.16663575368851871</v>
      </c>
      <c r="AD45" s="60"/>
      <c r="AE45" s="60" t="s">
        <v>40</v>
      </c>
      <c r="AF45" s="60" t="s">
        <v>0</v>
      </c>
      <c r="AG45" s="60"/>
      <c r="AH45" s="60" t="s">
        <v>40</v>
      </c>
      <c r="AI45" s="256">
        <f t="shared" si="0"/>
        <v>6.7373296133710375E-2</v>
      </c>
      <c r="AJ45" s="256">
        <f t="shared" si="1"/>
        <v>0.13897586473101525</v>
      </c>
      <c r="AK45" s="60"/>
      <c r="AL45" s="60" t="s">
        <v>1</v>
      </c>
      <c r="AM45" s="256">
        <f t="shared" si="2"/>
        <v>6.7884006749311304E-2</v>
      </c>
      <c r="AN45" s="256">
        <f t="shared" si="3"/>
        <v>0.16663575368851871</v>
      </c>
    </row>
    <row r="46" spans="1:40">
      <c r="A46" s="60"/>
      <c r="B46" s="60" t="s">
        <v>41</v>
      </c>
      <c r="C46" s="313" t="s">
        <v>0</v>
      </c>
      <c r="D46" s="314">
        <v>385514</v>
      </c>
      <c r="E46" s="314">
        <v>29416</v>
      </c>
      <c r="F46" s="313">
        <v>49131</v>
      </c>
      <c r="G46" s="314">
        <f t="shared" si="10"/>
        <v>464061</v>
      </c>
      <c r="H46" s="315">
        <f t="shared" si="11"/>
        <v>0.10587185736357936</v>
      </c>
      <c r="I46" s="320"/>
      <c r="J46" s="319">
        <v>98756.407153640059</v>
      </c>
      <c r="K46" s="319">
        <v>8867.8315378299958</v>
      </c>
      <c r="L46" s="319">
        <v>17512.999096400003</v>
      </c>
      <c r="M46" s="319">
        <f t="shared" si="12"/>
        <v>125137.23778787006</v>
      </c>
      <c r="N46" s="315">
        <f t="shared" si="13"/>
        <v>0.13995034096954945</v>
      </c>
      <c r="O46" s="60"/>
      <c r="P46" s="60"/>
      <c r="Q46" s="60" t="s">
        <v>41</v>
      </c>
      <c r="R46" s="60" t="s">
        <v>1</v>
      </c>
      <c r="S46" s="316">
        <v>4367288</v>
      </c>
      <c r="T46" s="316">
        <v>348058</v>
      </c>
      <c r="U46" s="316">
        <v>688495</v>
      </c>
      <c r="V46" s="316">
        <v>5403841</v>
      </c>
      <c r="W46" s="317">
        <v>0.12740844891624309</v>
      </c>
      <c r="X46" s="318"/>
      <c r="Y46" s="316">
        <v>1180792.8602364301</v>
      </c>
      <c r="Z46" s="316">
        <v>110426.43201645998</v>
      </c>
      <c r="AA46" s="316">
        <v>259525.67251673993</v>
      </c>
      <c r="AB46" s="316">
        <v>1550744.9647696305</v>
      </c>
      <c r="AC46" s="317">
        <v>0.1673554829535065</v>
      </c>
      <c r="AD46" s="60"/>
      <c r="AE46" s="60" t="s">
        <v>41</v>
      </c>
      <c r="AF46" s="60" t="s">
        <v>0</v>
      </c>
      <c r="AG46" s="60"/>
      <c r="AH46" s="60" t="s">
        <v>41</v>
      </c>
      <c r="AI46" s="256">
        <f t="shared" si="0"/>
        <v>7.0864849621042073E-2</v>
      </c>
      <c r="AJ46" s="256">
        <f t="shared" si="1"/>
        <v>0.13995034096954945</v>
      </c>
      <c r="AK46" s="60"/>
      <c r="AL46" s="60" t="s">
        <v>1</v>
      </c>
      <c r="AM46" s="256">
        <f t="shared" si="2"/>
        <v>7.1208634898172488E-2</v>
      </c>
      <c r="AN46" s="256">
        <f t="shared" si="3"/>
        <v>0.1673554829535065</v>
      </c>
    </row>
    <row r="47" spans="1:40">
      <c r="A47" s="60"/>
      <c r="B47" s="60" t="s">
        <v>42</v>
      </c>
      <c r="C47" s="313" t="s">
        <v>0</v>
      </c>
      <c r="D47" s="314">
        <v>392680</v>
      </c>
      <c r="E47" s="314">
        <v>21403</v>
      </c>
      <c r="F47" s="313">
        <v>50485</v>
      </c>
      <c r="G47" s="314">
        <f t="shared" si="10"/>
        <v>464568</v>
      </c>
      <c r="H47" s="315">
        <f t="shared" si="11"/>
        <v>0.10867085119939385</v>
      </c>
      <c r="I47" s="320"/>
      <c r="J47" s="319">
        <v>101910.70286961997</v>
      </c>
      <c r="K47" s="319">
        <v>6367.3998716700007</v>
      </c>
      <c r="L47" s="319">
        <v>17971.892890849998</v>
      </c>
      <c r="M47" s="319">
        <f t="shared" si="12"/>
        <v>126249.99563213997</v>
      </c>
      <c r="N47" s="315">
        <f t="shared" si="13"/>
        <v>0.14235163178314456</v>
      </c>
      <c r="O47" s="60"/>
      <c r="P47" s="60"/>
      <c r="Q47" s="60" t="s">
        <v>42</v>
      </c>
      <c r="R47" s="60" t="s">
        <v>1</v>
      </c>
      <c r="S47" s="316">
        <v>4456705</v>
      </c>
      <c r="T47" s="316">
        <v>248875</v>
      </c>
      <c r="U47" s="316">
        <v>705958</v>
      </c>
      <c r="V47" s="316">
        <v>5411538</v>
      </c>
      <c r="W47" s="317">
        <v>0.13045422576724031</v>
      </c>
      <c r="X47" s="321"/>
      <c r="Y47" s="316">
        <v>1221604.9651668896</v>
      </c>
      <c r="Z47" s="316">
        <v>77171.151183509995</v>
      </c>
      <c r="AA47" s="316">
        <v>265854.55207919003</v>
      </c>
      <c r="AB47" s="316">
        <v>1564630.6684295903</v>
      </c>
      <c r="AC47" s="317">
        <v>0.16991521222450953</v>
      </c>
      <c r="AD47" s="60"/>
      <c r="AE47" s="60" t="s">
        <v>42</v>
      </c>
      <c r="AF47" s="60" t="s">
        <v>0</v>
      </c>
      <c r="AG47" s="60"/>
      <c r="AH47" s="60" t="s">
        <v>42</v>
      </c>
      <c r="AI47" s="256">
        <f t="shared" si="0"/>
        <v>5.0434852213563378E-2</v>
      </c>
      <c r="AJ47" s="256">
        <f t="shared" si="1"/>
        <v>0.14235163178314456</v>
      </c>
      <c r="AK47" s="60"/>
      <c r="AL47" s="60" t="s">
        <v>1</v>
      </c>
      <c r="AM47" s="256">
        <f t="shared" si="2"/>
        <v>4.9322279526174816E-2</v>
      </c>
      <c r="AN47" s="256">
        <f t="shared" si="3"/>
        <v>0.16991521222450953</v>
      </c>
    </row>
    <row r="48" spans="1:40">
      <c r="A48" s="60"/>
      <c r="B48" s="60" t="s">
        <v>43</v>
      </c>
      <c r="C48" s="313" t="s">
        <v>0</v>
      </c>
      <c r="D48" s="314">
        <v>390762</v>
      </c>
      <c r="E48" s="314">
        <v>23079</v>
      </c>
      <c r="F48" s="313">
        <v>51031</v>
      </c>
      <c r="G48" s="314">
        <f t="shared" si="10"/>
        <v>464872</v>
      </c>
      <c r="H48" s="315">
        <f t="shared" si="11"/>
        <v>0.10977430346417939</v>
      </c>
      <c r="I48" s="320"/>
      <c r="J48" s="319">
        <v>100903.21513254994</v>
      </c>
      <c r="K48" s="319">
        <v>6705.6426928400006</v>
      </c>
      <c r="L48" s="319">
        <v>18122.766177720001</v>
      </c>
      <c r="M48" s="319">
        <f t="shared" si="12"/>
        <v>125731.62400310994</v>
      </c>
      <c r="N48" s="315">
        <f t="shared" si="13"/>
        <v>0.14413848800101189</v>
      </c>
      <c r="O48" s="60"/>
      <c r="P48" s="60"/>
      <c r="Q48" s="60" t="s">
        <v>43</v>
      </c>
      <c r="R48" s="60" t="s">
        <v>1</v>
      </c>
      <c r="S48" s="316">
        <v>4436728</v>
      </c>
      <c r="T48" s="316">
        <v>273241</v>
      </c>
      <c r="U48" s="316">
        <v>708967</v>
      </c>
      <c r="V48" s="316">
        <v>5418936</v>
      </c>
      <c r="W48" s="317">
        <v>0.13083140306510355</v>
      </c>
      <c r="X48" s="321"/>
      <c r="Y48" s="316">
        <v>1210358.3269891602</v>
      </c>
      <c r="Z48" s="316">
        <v>82683.484300159995</v>
      </c>
      <c r="AA48" s="316">
        <v>266803.72687137988</v>
      </c>
      <c r="AB48" s="316">
        <v>1559845.5381607001</v>
      </c>
      <c r="AC48" s="317">
        <v>0.17104496589193238</v>
      </c>
      <c r="AD48" s="60"/>
      <c r="AE48" s="60" t="s">
        <v>43</v>
      </c>
      <c r="AF48" s="60" t="s">
        <v>0</v>
      </c>
      <c r="AG48" s="60"/>
      <c r="AH48" s="60" t="s">
        <v>43</v>
      </c>
      <c r="AI48" s="256">
        <f t="shared" si="0"/>
        <v>5.3332984012631049E-2</v>
      </c>
      <c r="AJ48" s="256">
        <f t="shared" si="1"/>
        <v>0.14413848800101189</v>
      </c>
      <c r="AK48" s="60"/>
      <c r="AL48" s="60" t="s">
        <v>1</v>
      </c>
      <c r="AM48" s="256">
        <f t="shared" si="2"/>
        <v>5.300748200854339E-2</v>
      </c>
      <c r="AN48" s="256">
        <f t="shared" si="3"/>
        <v>0.17104496589193238</v>
      </c>
    </row>
    <row r="49" spans="1:40">
      <c r="A49" s="60"/>
      <c r="B49" s="60" t="s">
        <v>44</v>
      </c>
      <c r="C49" s="313" t="s">
        <v>0</v>
      </c>
      <c r="D49" s="314">
        <v>395524</v>
      </c>
      <c r="E49" s="314">
        <v>17426</v>
      </c>
      <c r="F49" s="313">
        <v>51981</v>
      </c>
      <c r="G49" s="314">
        <f t="shared" si="10"/>
        <v>464931</v>
      </c>
      <c r="H49" s="315">
        <f t="shared" si="11"/>
        <v>0.11180368699871594</v>
      </c>
      <c r="I49" s="320"/>
      <c r="J49" s="319">
        <v>103412.48387299001</v>
      </c>
      <c r="K49" s="319">
        <v>4965.4194781099986</v>
      </c>
      <c r="L49" s="319">
        <v>18428.767330310009</v>
      </c>
      <c r="M49" s="319">
        <f t="shared" si="12"/>
        <v>126806.67068141</v>
      </c>
      <c r="N49" s="315">
        <f t="shared" si="13"/>
        <v>0.14532963629816115</v>
      </c>
      <c r="O49" s="60"/>
      <c r="P49" s="60"/>
      <c r="Q49" s="60" t="s">
        <v>44</v>
      </c>
      <c r="R49" s="60" t="s">
        <v>1</v>
      </c>
      <c r="S49" s="316">
        <v>4493695</v>
      </c>
      <c r="T49" s="316">
        <v>209532</v>
      </c>
      <c r="U49" s="316">
        <v>721641</v>
      </c>
      <c r="V49" s="316">
        <v>5424868</v>
      </c>
      <c r="W49" s="317">
        <v>0.1330246192165413</v>
      </c>
      <c r="X49" s="321"/>
      <c r="Y49" s="316">
        <v>1241655.6678422601</v>
      </c>
      <c r="Z49" s="316">
        <v>61691.950219810002</v>
      </c>
      <c r="AA49" s="316">
        <v>271258.38662566995</v>
      </c>
      <c r="AB49" s="316">
        <v>1574606.0046877402</v>
      </c>
      <c r="AC49" s="317">
        <v>0.17227064155611621</v>
      </c>
      <c r="AD49" s="60"/>
      <c r="AE49" s="60" t="s">
        <v>44</v>
      </c>
      <c r="AF49" s="60" t="s">
        <v>0</v>
      </c>
      <c r="AG49" s="60"/>
      <c r="AH49" s="60" t="s">
        <v>44</v>
      </c>
      <c r="AI49" s="256">
        <f t="shared" si="0"/>
        <v>3.9157399618078091E-2</v>
      </c>
      <c r="AJ49" s="256">
        <f t="shared" si="1"/>
        <v>0.14532963629816115</v>
      </c>
      <c r="AK49" s="60"/>
      <c r="AL49" s="60" t="s">
        <v>1</v>
      </c>
      <c r="AM49" s="256">
        <f t="shared" si="2"/>
        <v>3.9179293128660538E-2</v>
      </c>
      <c r="AN49" s="256">
        <f t="shared" si="3"/>
        <v>0.17227064155611621</v>
      </c>
    </row>
  </sheetData>
  <mergeCells count="5">
    <mergeCell ref="H1:I1"/>
    <mergeCell ref="D6:H6"/>
    <mergeCell ref="J6:N6"/>
    <mergeCell ref="S6:W6"/>
    <mergeCell ref="Y6:AC6"/>
  </mergeCells>
  <hyperlinks>
    <hyperlink ref="H1:I1" location="Index!A1" display="Regresar al Índice" xr:uid="{00000000-0004-0000-3900-000000000000}"/>
  </hyperlink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ED993-0EF7-4D70-8016-E97F297EDAA9}">
  <sheetPr codeName="Hoja13"/>
  <dimension ref="A1:I15"/>
  <sheetViews>
    <sheetView workbookViewId="0">
      <selection activeCell="B19" sqref="B19"/>
    </sheetView>
  </sheetViews>
  <sheetFormatPr baseColWidth="10" defaultRowHeight="12"/>
  <cols>
    <col min="1" max="3" width="14.7109375" style="421" customWidth="1"/>
    <col min="4" max="4" width="12.7109375" style="421" customWidth="1"/>
    <col min="5" max="5" width="14.140625" style="421" customWidth="1"/>
    <col min="6" max="16384" width="11.42578125" style="421"/>
  </cols>
  <sheetData>
    <row r="1" spans="1:9" ht="15">
      <c r="A1" t="s">
        <v>1748</v>
      </c>
      <c r="H1" s="688" t="s">
        <v>38</v>
      </c>
      <c r="I1" s="688"/>
    </row>
    <row r="2" spans="1:9">
      <c r="A2" s="583" t="s">
        <v>1632</v>
      </c>
    </row>
    <row r="6" spans="1:9" ht="38.25" customHeight="1">
      <c r="A6" s="610" t="s">
        <v>787</v>
      </c>
      <c r="B6" s="610" t="s">
        <v>1532</v>
      </c>
      <c r="C6" s="610" t="s">
        <v>1533</v>
      </c>
      <c r="D6" s="610" t="s">
        <v>1534</v>
      </c>
      <c r="E6" s="610" t="s">
        <v>1535</v>
      </c>
    </row>
    <row r="7" spans="1:9">
      <c r="A7" s="611" t="s">
        <v>168</v>
      </c>
      <c r="B7" s="612">
        <v>15</v>
      </c>
      <c r="C7" s="612">
        <v>100</v>
      </c>
      <c r="D7" s="612">
        <v>115</v>
      </c>
      <c r="E7" s="613">
        <v>0.13</v>
      </c>
    </row>
    <row r="8" spans="1:9">
      <c r="A8" s="611" t="s">
        <v>57</v>
      </c>
      <c r="B8" s="614">
        <v>212</v>
      </c>
      <c r="C8" s="614">
        <v>81</v>
      </c>
      <c r="D8" s="614">
        <v>293</v>
      </c>
      <c r="E8" s="615">
        <v>0.72399999999999998</v>
      </c>
    </row>
    <row r="9" spans="1:9">
      <c r="A9" s="611" t="s">
        <v>1529</v>
      </c>
      <c r="B9" s="612">
        <v>153</v>
      </c>
      <c r="C9" s="612">
        <v>208</v>
      </c>
      <c r="D9" s="612">
        <v>361</v>
      </c>
      <c r="E9" s="616">
        <v>0.42399999999999999</v>
      </c>
    </row>
    <row r="10" spans="1:9">
      <c r="A10" s="611" t="s">
        <v>157</v>
      </c>
      <c r="B10" s="614">
        <v>106</v>
      </c>
      <c r="C10" s="614">
        <v>163</v>
      </c>
      <c r="D10" s="614">
        <v>269</v>
      </c>
      <c r="E10" s="615">
        <v>0.39400000000000002</v>
      </c>
    </row>
    <row r="11" spans="1:9">
      <c r="A11" s="611" t="s">
        <v>166</v>
      </c>
      <c r="B11" s="612">
        <v>85</v>
      </c>
      <c r="C11" s="612">
        <v>248</v>
      </c>
      <c r="D11" s="612">
        <v>333</v>
      </c>
      <c r="E11" s="616">
        <v>0.255</v>
      </c>
    </row>
    <row r="12" spans="1:9">
      <c r="A12" s="611" t="s">
        <v>154</v>
      </c>
      <c r="B12" s="614">
        <v>400</v>
      </c>
      <c r="C12" s="614">
        <v>314</v>
      </c>
      <c r="D12" s="614">
        <v>714</v>
      </c>
      <c r="E12" s="615">
        <v>0.56000000000000005</v>
      </c>
    </row>
    <row r="13" spans="1:9">
      <c r="A13" s="611" t="s">
        <v>53</v>
      </c>
      <c r="B13" s="617">
        <v>971</v>
      </c>
      <c r="C13" s="618">
        <v>1114</v>
      </c>
      <c r="D13" s="618">
        <v>2085</v>
      </c>
      <c r="E13" s="619">
        <v>0.46600000000000003</v>
      </c>
    </row>
    <row r="15" spans="1:9">
      <c r="G15" s="288"/>
    </row>
  </sheetData>
  <mergeCells count="1">
    <mergeCell ref="H1:I1"/>
  </mergeCells>
  <hyperlinks>
    <hyperlink ref="H1:I1" location="Index!A1" display="Regresar al Índice" xr:uid="{34877529-7053-40A8-986D-49C5DB10F9E4}"/>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43"/>
  <dimension ref="A1:I38"/>
  <sheetViews>
    <sheetView zoomScale="106" zoomScaleNormal="106" workbookViewId="0">
      <selection activeCell="B19" sqref="B19"/>
    </sheetView>
  </sheetViews>
  <sheetFormatPr baseColWidth="10" defaultColWidth="9.140625" defaultRowHeight="12"/>
  <cols>
    <col min="1" max="16384" width="9.140625" style="295"/>
  </cols>
  <sheetData>
    <row r="1" spans="1:9" ht="15">
      <c r="A1" t="s">
        <v>1822</v>
      </c>
      <c r="H1" s="688" t="s">
        <v>38</v>
      </c>
      <c r="I1" s="688"/>
    </row>
    <row r="2" spans="1:9">
      <c r="A2" s="296" t="s">
        <v>984</v>
      </c>
    </row>
    <row r="3" spans="1:9">
      <c r="A3" s="296" t="s">
        <v>982</v>
      </c>
    </row>
    <row r="6" spans="1:9">
      <c r="A6" s="303" t="s">
        <v>28</v>
      </c>
      <c r="B6" s="304">
        <v>0.2074448017534089</v>
      </c>
    </row>
    <row r="7" spans="1:9">
      <c r="A7" s="303" t="s">
        <v>27</v>
      </c>
      <c r="B7" s="304">
        <v>0.17578523489932885</v>
      </c>
    </row>
    <row r="8" spans="1:9">
      <c r="A8" s="303" t="s">
        <v>29</v>
      </c>
      <c r="B8" s="304">
        <v>0.16681642419408577</v>
      </c>
    </row>
    <row r="9" spans="1:9">
      <c r="A9" s="303" t="s">
        <v>31</v>
      </c>
      <c r="B9" s="304">
        <v>0.16080145064081017</v>
      </c>
    </row>
    <row r="10" spans="1:9">
      <c r="A10" s="303" t="s">
        <v>15</v>
      </c>
      <c r="B10" s="304">
        <v>0.15040350229442481</v>
      </c>
    </row>
    <row r="11" spans="1:9">
      <c r="A11" s="303" t="s">
        <v>51</v>
      </c>
      <c r="B11" s="304">
        <v>0.14824595338614815</v>
      </c>
    </row>
    <row r="12" spans="1:9">
      <c r="A12" s="303" t="s">
        <v>9</v>
      </c>
      <c r="B12" s="304">
        <v>0.14598269244695489</v>
      </c>
    </row>
    <row r="13" spans="1:9">
      <c r="A13" s="303" t="s">
        <v>24</v>
      </c>
      <c r="B13" s="304">
        <v>0.14383829304988374</v>
      </c>
    </row>
    <row r="14" spans="1:9">
      <c r="A14" s="303" t="s">
        <v>10</v>
      </c>
      <c r="B14" s="304">
        <v>0.14133176824308322</v>
      </c>
    </row>
    <row r="15" spans="1:9">
      <c r="A15" s="303" t="s">
        <v>21</v>
      </c>
      <c r="B15" s="304">
        <v>0.14027880959664379</v>
      </c>
    </row>
    <row r="16" spans="1:9">
      <c r="A16" s="303" t="s">
        <v>12</v>
      </c>
      <c r="B16" s="304">
        <v>0.13940550732059309</v>
      </c>
    </row>
    <row r="17" spans="1:2">
      <c r="A17" s="303" t="s">
        <v>4</v>
      </c>
      <c r="B17" s="304">
        <v>0.13744231136841531</v>
      </c>
    </row>
    <row r="18" spans="1:2">
      <c r="A18" s="303" t="s">
        <v>6</v>
      </c>
      <c r="B18" s="304">
        <v>0.13359830001574061</v>
      </c>
    </row>
    <row r="19" spans="1:2">
      <c r="A19" s="303" t="s">
        <v>18</v>
      </c>
      <c r="B19" s="304">
        <v>0.13329123397885678</v>
      </c>
    </row>
    <row r="20" spans="1:2">
      <c r="A20" s="303" t="s">
        <v>1</v>
      </c>
      <c r="B20" s="304">
        <v>0.1330246192165413</v>
      </c>
    </row>
    <row r="21" spans="1:2">
      <c r="A21" s="305" t="s">
        <v>26</v>
      </c>
      <c r="B21" s="306">
        <v>0.13300263698610965</v>
      </c>
    </row>
    <row r="22" spans="1:2">
      <c r="A22" s="303" t="s">
        <v>8</v>
      </c>
      <c r="B22" s="304">
        <v>0.13062095557533498</v>
      </c>
    </row>
    <row r="23" spans="1:2">
      <c r="A23" s="303" t="s">
        <v>32</v>
      </c>
      <c r="B23" s="304">
        <v>0.13027656477438138</v>
      </c>
    </row>
    <row r="24" spans="1:2">
      <c r="A24" s="303" t="s">
        <v>30</v>
      </c>
      <c r="B24" s="304">
        <v>0.12990776407393009</v>
      </c>
    </row>
    <row r="25" spans="1:2">
      <c r="A25" s="303" t="s">
        <v>5</v>
      </c>
      <c r="B25" s="304">
        <v>0.12844237746231951</v>
      </c>
    </row>
    <row r="26" spans="1:2">
      <c r="A26" s="303" t="s">
        <v>20</v>
      </c>
      <c r="B26" s="304">
        <v>0.12834155878284526</v>
      </c>
    </row>
    <row r="27" spans="1:2">
      <c r="A27" s="303" t="s">
        <v>16</v>
      </c>
      <c r="B27" s="304">
        <v>0.1266254972982602</v>
      </c>
    </row>
    <row r="28" spans="1:2">
      <c r="A28" s="303" t="s">
        <v>7</v>
      </c>
      <c r="B28" s="304">
        <v>0.12428373066317251</v>
      </c>
    </row>
    <row r="29" spans="1:2">
      <c r="A29" s="303" t="s">
        <v>22</v>
      </c>
      <c r="B29" s="304">
        <v>0.12052796351947789</v>
      </c>
    </row>
    <row r="30" spans="1:2">
      <c r="A30" s="303" t="s">
        <v>11</v>
      </c>
      <c r="B30" s="304">
        <v>0.11783158859398682</v>
      </c>
    </row>
    <row r="31" spans="1:2">
      <c r="A31" s="303" t="s">
        <v>17</v>
      </c>
      <c r="B31" s="304">
        <v>0.11462794853145848</v>
      </c>
    </row>
    <row r="32" spans="1:2">
      <c r="A32" s="303" t="s">
        <v>14</v>
      </c>
      <c r="B32" s="304">
        <v>0.11315884533508219</v>
      </c>
    </row>
    <row r="33" spans="1:2">
      <c r="A33" s="303" t="s">
        <v>0</v>
      </c>
      <c r="B33" s="304">
        <v>0.11180368699871594</v>
      </c>
    </row>
    <row r="34" spans="1:2">
      <c r="A34" s="303" t="s">
        <v>19</v>
      </c>
      <c r="B34" s="304">
        <v>0.1091952814517316</v>
      </c>
    </row>
    <row r="35" spans="1:2">
      <c r="A35" s="303" t="s">
        <v>23</v>
      </c>
      <c r="B35" s="304">
        <v>9.800393507851872E-2</v>
      </c>
    </row>
    <row r="36" spans="1:2">
      <c r="A36" s="303" t="s">
        <v>33</v>
      </c>
      <c r="B36" s="304">
        <v>9.1109646008722997E-2</v>
      </c>
    </row>
    <row r="37" spans="1:2">
      <c r="A37" s="303" t="s">
        <v>3</v>
      </c>
      <c r="B37" s="304">
        <v>9.0823568860490672E-2</v>
      </c>
    </row>
    <row r="38" spans="1:2">
      <c r="A38" s="303" t="s">
        <v>25</v>
      </c>
      <c r="B38" s="304">
        <v>8.2345825586344387E-2</v>
      </c>
    </row>
  </sheetData>
  <mergeCells count="1">
    <mergeCell ref="H1:I1"/>
  </mergeCells>
  <hyperlinks>
    <hyperlink ref="H1:I1" location="Index!A1" display="Regresar al Índice" xr:uid="{00000000-0004-0000-3A00-000000000000}"/>
  </hyperlinks>
  <pageMargins left="0.7" right="0.7" top="0.75" bottom="0.75" header="0.3" footer="0.3"/>
  <pageSetup orientation="portrait" horizontalDpi="300" verticalDpi="30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2"/>
  <dimension ref="A1:L49"/>
  <sheetViews>
    <sheetView zoomScale="106" zoomScaleNormal="106" workbookViewId="0">
      <selection activeCell="B19" sqref="B19"/>
    </sheetView>
  </sheetViews>
  <sheetFormatPr baseColWidth="10" defaultColWidth="9.140625" defaultRowHeight="12"/>
  <cols>
    <col min="1" max="1" width="9.140625" style="295"/>
    <col min="2" max="2" width="11.42578125" style="295" bestFit="1" customWidth="1"/>
    <col min="3" max="5" width="11.42578125" style="295" customWidth="1"/>
    <col min="6" max="6" width="32.28515625" style="295" bestFit="1" customWidth="1"/>
    <col min="7" max="7" width="15.5703125" style="295" bestFit="1" customWidth="1"/>
    <col min="8" max="16384" width="9.140625" style="295"/>
  </cols>
  <sheetData>
    <row r="1" spans="1:11" ht="15">
      <c r="A1" t="s">
        <v>1823</v>
      </c>
      <c r="H1" s="688" t="s">
        <v>38</v>
      </c>
      <c r="I1" s="688"/>
    </row>
    <row r="2" spans="1:11">
      <c r="A2" s="296" t="s">
        <v>984</v>
      </c>
    </row>
    <row r="3" spans="1:11">
      <c r="A3" s="296" t="s">
        <v>983</v>
      </c>
    </row>
    <row r="6" spans="1:11">
      <c r="B6" s="60"/>
      <c r="C6" s="60"/>
      <c r="D6" s="60"/>
      <c r="E6" s="60"/>
      <c r="F6" s="60" t="s">
        <v>569</v>
      </c>
      <c r="G6" s="60"/>
      <c r="H6" s="60"/>
      <c r="I6" s="60"/>
      <c r="J6" s="60" t="s">
        <v>569</v>
      </c>
      <c r="K6" s="60"/>
    </row>
    <row r="7" spans="1:11">
      <c r="B7" s="60" t="s">
        <v>419</v>
      </c>
      <c r="C7" s="60"/>
      <c r="D7" s="60"/>
      <c r="E7" s="60"/>
      <c r="F7" s="60" t="s">
        <v>542</v>
      </c>
      <c r="G7" s="60" t="s">
        <v>543</v>
      </c>
      <c r="H7" s="60"/>
      <c r="I7" s="60"/>
      <c r="J7" s="60" t="s">
        <v>544</v>
      </c>
      <c r="K7" s="60" t="s">
        <v>545</v>
      </c>
    </row>
    <row r="8" spans="1:11">
      <c r="B8" s="60" t="s">
        <v>39</v>
      </c>
      <c r="C8" s="60" t="s">
        <v>0</v>
      </c>
      <c r="D8" s="60">
        <v>2018</v>
      </c>
      <c r="E8" s="60" t="s">
        <v>39</v>
      </c>
      <c r="F8" s="302">
        <v>4.0931184479757965E-2</v>
      </c>
      <c r="G8" s="302">
        <v>6.2933926924759451E-2</v>
      </c>
      <c r="H8" s="60"/>
      <c r="I8" s="60" t="s">
        <v>1</v>
      </c>
      <c r="J8" s="302">
        <v>4.1908600566468536E-2</v>
      </c>
      <c r="K8" s="302">
        <v>7.8838823001645075E-2</v>
      </c>
    </row>
    <row r="9" spans="1:11">
      <c r="B9" s="60" t="s">
        <v>40</v>
      </c>
      <c r="C9" s="60" t="s">
        <v>0</v>
      </c>
      <c r="D9" s="60"/>
      <c r="E9" s="60" t="s">
        <v>40</v>
      </c>
      <c r="F9" s="302">
        <v>3.9811552292802158E-2</v>
      </c>
      <c r="G9" s="302">
        <v>6.3015362514989418E-2</v>
      </c>
      <c r="H9" s="60"/>
      <c r="I9" s="60" t="s">
        <v>1</v>
      </c>
      <c r="J9" s="302">
        <v>4.045763443320028E-2</v>
      </c>
      <c r="K9" s="302">
        <v>7.9049442966268535E-2</v>
      </c>
    </row>
    <row r="10" spans="1:11">
      <c r="B10" s="60" t="s">
        <v>41</v>
      </c>
      <c r="C10" s="60" t="s">
        <v>0</v>
      </c>
      <c r="D10" s="60"/>
      <c r="E10" s="60" t="s">
        <v>41</v>
      </c>
      <c r="F10" s="302">
        <v>4.1367840294514263E-2</v>
      </c>
      <c r="G10" s="302">
        <v>6.3163593117657624E-2</v>
      </c>
      <c r="H10" s="60"/>
      <c r="I10" s="60" t="s">
        <v>1</v>
      </c>
      <c r="J10" s="302">
        <v>4.1670444039278311E-2</v>
      </c>
      <c r="K10" s="302">
        <v>8.0009644694729959E-2</v>
      </c>
    </row>
    <row r="11" spans="1:11">
      <c r="B11" s="60" t="s">
        <v>42</v>
      </c>
      <c r="C11" s="60" t="s">
        <v>0</v>
      </c>
      <c r="D11" s="60"/>
      <c r="E11" s="60" t="s">
        <v>42</v>
      </c>
      <c r="F11" s="302">
        <v>3.9513563582854579E-2</v>
      </c>
      <c r="G11" s="302">
        <v>6.1674374640313716E-2</v>
      </c>
      <c r="H11" s="60"/>
      <c r="I11" s="60" t="s">
        <v>1</v>
      </c>
      <c r="J11" s="302">
        <v>4.0039163836293974E-2</v>
      </c>
      <c r="K11" s="302">
        <v>7.946316528403452E-2</v>
      </c>
    </row>
    <row r="12" spans="1:11">
      <c r="B12" s="60" t="s">
        <v>43</v>
      </c>
      <c r="C12" s="60" t="s">
        <v>0</v>
      </c>
      <c r="D12" s="60"/>
      <c r="E12" s="60" t="s">
        <v>43</v>
      </c>
      <c r="F12" s="302">
        <v>4.0323165159157653E-2</v>
      </c>
      <c r="G12" s="302">
        <v>6.0937207055575426E-2</v>
      </c>
      <c r="H12" s="60"/>
      <c r="I12" s="60" t="s">
        <v>1</v>
      </c>
      <c r="J12" s="302">
        <v>4.1084838036470894E-2</v>
      </c>
      <c r="K12" s="302">
        <v>7.8645026380104857E-2</v>
      </c>
    </row>
    <row r="13" spans="1:11">
      <c r="B13" s="60" t="s">
        <v>44</v>
      </c>
      <c r="C13" s="60" t="s">
        <v>0</v>
      </c>
      <c r="D13" s="60"/>
      <c r="E13" s="60" t="s">
        <v>44</v>
      </c>
      <c r="F13" s="302">
        <v>3.6934377492993428E-2</v>
      </c>
      <c r="G13" s="302">
        <v>6.0412996245941576E-2</v>
      </c>
      <c r="H13" s="60"/>
      <c r="I13" s="60" t="s">
        <v>1</v>
      </c>
      <c r="J13" s="302">
        <v>3.7251339258620939E-2</v>
      </c>
      <c r="K13" s="302">
        <v>7.7700474291856975E-2</v>
      </c>
    </row>
    <row r="14" spans="1:11">
      <c r="B14" s="60" t="s">
        <v>45</v>
      </c>
      <c r="C14" s="60" t="s">
        <v>0</v>
      </c>
      <c r="D14" s="60"/>
      <c r="E14" s="60" t="s">
        <v>45</v>
      </c>
      <c r="F14" s="302">
        <v>3.9542317218209756E-2</v>
      </c>
      <c r="G14" s="302">
        <v>6.110643883657349E-2</v>
      </c>
      <c r="H14" s="60"/>
      <c r="I14" s="60" t="s">
        <v>1</v>
      </c>
      <c r="J14" s="302">
        <v>3.9485004622921302E-2</v>
      </c>
      <c r="K14" s="302">
        <v>7.7557381471072398E-2</v>
      </c>
    </row>
    <row r="15" spans="1:11">
      <c r="B15" s="60" t="s">
        <v>46</v>
      </c>
      <c r="C15" s="60" t="s">
        <v>0</v>
      </c>
      <c r="D15" s="60"/>
      <c r="E15" s="60" t="s">
        <v>46</v>
      </c>
      <c r="F15" s="302">
        <v>3.5271643516572332E-2</v>
      </c>
      <c r="G15" s="302">
        <v>6.0590792341586965E-2</v>
      </c>
      <c r="H15" s="60"/>
      <c r="I15" s="60" t="s">
        <v>1</v>
      </c>
      <c r="J15" s="302">
        <v>3.5052231531424317E-2</v>
      </c>
      <c r="K15" s="302">
        <v>7.6611551239286521E-2</v>
      </c>
    </row>
    <row r="16" spans="1:11">
      <c r="B16" s="60" t="s">
        <v>47</v>
      </c>
      <c r="C16" s="60" t="s">
        <v>0</v>
      </c>
      <c r="D16" s="60"/>
      <c r="E16" s="60" t="s">
        <v>47</v>
      </c>
      <c r="F16" s="302">
        <v>3.6834607150578243E-2</v>
      </c>
      <c r="G16" s="302">
        <v>6.0016125293587137E-2</v>
      </c>
      <c r="H16" s="60"/>
      <c r="I16" s="60" t="s">
        <v>1</v>
      </c>
      <c r="J16" s="302">
        <v>3.6959832375328759E-2</v>
      </c>
      <c r="K16" s="302">
        <v>7.6277738996861924E-2</v>
      </c>
    </row>
    <row r="17" spans="2:11">
      <c r="B17" s="60" t="s">
        <v>48</v>
      </c>
      <c r="C17" s="60" t="s">
        <v>0</v>
      </c>
      <c r="D17" s="60"/>
      <c r="E17" s="60" t="s">
        <v>48</v>
      </c>
      <c r="F17" s="302">
        <v>3.4141755901481219E-2</v>
      </c>
      <c r="G17" s="302">
        <v>5.980075068103944E-2</v>
      </c>
      <c r="H17" s="60"/>
      <c r="I17" s="60" t="s">
        <v>1</v>
      </c>
      <c r="J17" s="302">
        <v>3.3415183491260964E-2</v>
      </c>
      <c r="K17" s="302">
        <v>7.6164106746489699E-2</v>
      </c>
    </row>
    <row r="18" spans="2:11">
      <c r="B18" s="60" t="s">
        <v>49</v>
      </c>
      <c r="C18" s="60" t="s">
        <v>0</v>
      </c>
      <c r="D18" s="60"/>
      <c r="E18" s="60" t="s">
        <v>49</v>
      </c>
      <c r="F18" s="302">
        <v>3.2809290968900451E-2</v>
      </c>
      <c r="G18" s="302">
        <v>5.9423014585093296E-2</v>
      </c>
      <c r="H18" s="60"/>
      <c r="I18" s="60" t="s">
        <v>1</v>
      </c>
      <c r="J18" s="302">
        <v>3.269898032993105E-2</v>
      </c>
      <c r="K18" s="302">
        <v>7.5975510609979188E-2</v>
      </c>
    </row>
    <row r="19" spans="2:11">
      <c r="B19" s="60" t="s">
        <v>50</v>
      </c>
      <c r="C19" s="60" t="s">
        <v>0</v>
      </c>
      <c r="D19" s="60"/>
      <c r="E19" s="60" t="s">
        <v>50</v>
      </c>
      <c r="F19" s="302">
        <v>3.0138593845821567E-2</v>
      </c>
      <c r="G19" s="302">
        <v>6.0247070229374089E-2</v>
      </c>
      <c r="H19" s="60"/>
      <c r="I19" s="60" t="s">
        <v>1</v>
      </c>
      <c r="J19" s="302">
        <v>2.9485438912324746E-2</v>
      </c>
      <c r="K19" s="302">
        <v>7.5783729081586121E-2</v>
      </c>
    </row>
    <row r="20" spans="2:11">
      <c r="B20" s="60" t="s">
        <v>39</v>
      </c>
      <c r="C20" s="60" t="s">
        <v>0</v>
      </c>
      <c r="D20" s="60">
        <v>2019</v>
      </c>
      <c r="E20" s="60" t="s">
        <v>39</v>
      </c>
      <c r="F20" s="302">
        <v>3.8651452390359761E-2</v>
      </c>
      <c r="G20" s="302">
        <v>6.1684620541800628E-2</v>
      </c>
      <c r="H20" s="60"/>
      <c r="I20" s="60" t="s">
        <v>1</v>
      </c>
      <c r="J20" s="302">
        <v>3.8346023777673439E-2</v>
      </c>
      <c r="K20" s="302">
        <v>7.699560077352445E-2</v>
      </c>
    </row>
    <row r="21" spans="2:11">
      <c r="B21" s="60" t="s">
        <v>40</v>
      </c>
      <c r="C21" s="60" t="s">
        <v>0</v>
      </c>
      <c r="D21" s="60"/>
      <c r="E21" s="60" t="s">
        <v>40</v>
      </c>
      <c r="F21" s="302">
        <v>3.3613438585584417E-2</v>
      </c>
      <c r="G21" s="302">
        <v>6.202403856519241E-2</v>
      </c>
      <c r="H21" s="60"/>
      <c r="I21" s="60" t="s">
        <v>1</v>
      </c>
      <c r="J21" s="302">
        <v>3.3177910565851919E-2</v>
      </c>
      <c r="K21" s="302">
        <v>7.6914850574331672E-2</v>
      </c>
    </row>
    <row r="22" spans="2:11">
      <c r="B22" s="60" t="s">
        <v>41</v>
      </c>
      <c r="C22" s="60" t="s">
        <v>0</v>
      </c>
      <c r="D22" s="60"/>
      <c r="E22" s="60" t="s">
        <v>41</v>
      </c>
      <c r="F22" s="302">
        <v>3.5476956093233307E-2</v>
      </c>
      <c r="G22" s="302">
        <v>6.2566353255355076E-2</v>
      </c>
      <c r="H22" s="60"/>
      <c r="I22" s="60" t="s">
        <v>1</v>
      </c>
      <c r="J22" s="302">
        <v>3.4425613970336465E-2</v>
      </c>
      <c r="K22" s="302">
        <v>7.7220714023111106E-2</v>
      </c>
    </row>
    <row r="23" spans="2:11">
      <c r="B23" s="60" t="s">
        <v>42</v>
      </c>
      <c r="C23" s="60" t="s">
        <v>0</v>
      </c>
      <c r="D23" s="60"/>
      <c r="E23" s="60" t="s">
        <v>42</v>
      </c>
      <c r="F23" s="302">
        <v>3.3674163585528813E-2</v>
      </c>
      <c r="G23" s="302">
        <v>6.1446917608619429E-2</v>
      </c>
      <c r="H23" s="60"/>
      <c r="I23" s="60" t="s">
        <v>1</v>
      </c>
      <c r="J23" s="302">
        <v>3.233458188127282E-2</v>
      </c>
      <c r="K23" s="302">
        <v>7.7188017406474463E-2</v>
      </c>
    </row>
    <row r="24" spans="2:11">
      <c r="B24" s="60" t="s">
        <v>43</v>
      </c>
      <c r="C24" s="60" t="s">
        <v>0</v>
      </c>
      <c r="D24" s="60"/>
      <c r="E24" s="60" t="s">
        <v>43</v>
      </c>
      <c r="F24" s="302">
        <v>3.6569421704101643E-2</v>
      </c>
      <c r="G24" s="302">
        <v>6.2770041613867067E-2</v>
      </c>
      <c r="H24" s="60"/>
      <c r="I24" s="60" t="s">
        <v>1</v>
      </c>
      <c r="J24" s="302">
        <v>3.4555412576495921E-2</v>
      </c>
      <c r="K24" s="302">
        <v>7.8254181047467647E-2</v>
      </c>
    </row>
    <row r="25" spans="2:11">
      <c r="B25" s="60" t="s">
        <v>44</v>
      </c>
      <c r="C25" s="60" t="s">
        <v>0</v>
      </c>
      <c r="D25" s="60"/>
      <c r="E25" s="60" t="s">
        <v>44</v>
      </c>
      <c r="F25" s="302">
        <v>3.4624249404285178E-2</v>
      </c>
      <c r="G25" s="302">
        <v>6.3450441874328536E-2</v>
      </c>
      <c r="H25" s="60"/>
      <c r="I25" s="60" t="s">
        <v>1</v>
      </c>
      <c r="J25" s="302">
        <v>3.3133171722488496E-2</v>
      </c>
      <c r="K25" s="302">
        <v>7.8186505196954373E-2</v>
      </c>
    </row>
    <row r="26" spans="2:11">
      <c r="B26" s="60" t="s">
        <v>45</v>
      </c>
      <c r="C26" s="60" t="s">
        <v>0</v>
      </c>
      <c r="D26" s="60"/>
      <c r="E26" s="60" t="s">
        <v>45</v>
      </c>
      <c r="F26" s="302">
        <v>3.8245710236100627E-2</v>
      </c>
      <c r="G26" s="302">
        <v>6.4298340886633873E-2</v>
      </c>
      <c r="H26" s="60"/>
      <c r="I26" s="60" t="s">
        <v>1</v>
      </c>
      <c r="J26" s="302">
        <v>3.6442472099498392E-2</v>
      </c>
      <c r="K26" s="302">
        <v>7.8440036039788705E-2</v>
      </c>
    </row>
    <row r="27" spans="2:11">
      <c r="B27" s="60" t="s">
        <v>46</v>
      </c>
      <c r="C27" s="60" t="s">
        <v>0</v>
      </c>
      <c r="D27" s="60"/>
      <c r="E27" s="60" t="s">
        <v>46</v>
      </c>
      <c r="F27" s="302">
        <v>3.7596605911798045E-2</v>
      </c>
      <c r="G27" s="302">
        <v>6.5141205451279743E-2</v>
      </c>
      <c r="H27" s="60"/>
      <c r="I27" s="60" t="s">
        <v>1</v>
      </c>
      <c r="J27" s="302">
        <v>3.5708040014824707E-2</v>
      </c>
      <c r="K27" s="302">
        <v>7.8821348570396299E-2</v>
      </c>
    </row>
    <row r="28" spans="2:11">
      <c r="B28" s="60" t="s">
        <v>47</v>
      </c>
      <c r="C28" s="60" t="s">
        <v>0</v>
      </c>
      <c r="D28" s="60"/>
      <c r="E28" s="60" t="s">
        <v>47</v>
      </c>
      <c r="F28" s="302">
        <v>3.9761456518229335E-2</v>
      </c>
      <c r="G28" s="302">
        <v>6.7480420346656203E-2</v>
      </c>
      <c r="H28" s="60"/>
      <c r="I28" s="60" t="s">
        <v>1</v>
      </c>
      <c r="J28" s="302">
        <v>3.8629680895040666E-2</v>
      </c>
      <c r="K28" s="302">
        <v>8.0757780900566484E-2</v>
      </c>
    </row>
    <row r="29" spans="2:11">
      <c r="B29" s="60" t="s">
        <v>48</v>
      </c>
      <c r="C29" s="60" t="s">
        <v>0</v>
      </c>
      <c r="D29" s="60"/>
      <c r="E29" s="60" t="s">
        <v>48</v>
      </c>
      <c r="F29" s="302">
        <v>3.6136716644600365E-2</v>
      </c>
      <c r="G29" s="302">
        <v>7.1638299820573584E-2</v>
      </c>
      <c r="H29" s="60"/>
      <c r="I29" s="60" t="s">
        <v>1</v>
      </c>
      <c r="J29" s="302">
        <v>3.6132368843057261E-2</v>
      </c>
      <c r="K29" s="302">
        <v>8.5576751265161913E-2</v>
      </c>
    </row>
    <row r="30" spans="2:11">
      <c r="B30" s="60" t="s">
        <v>49</v>
      </c>
      <c r="C30" s="60" t="s">
        <v>0</v>
      </c>
      <c r="D30" s="60"/>
      <c r="E30" s="60" t="s">
        <v>49</v>
      </c>
      <c r="F30" s="302">
        <v>4.970618679522773E-2</v>
      </c>
      <c r="G30" s="302">
        <v>7.7184710587249322E-2</v>
      </c>
      <c r="H30" s="60"/>
      <c r="I30" s="60" t="s">
        <v>1</v>
      </c>
      <c r="J30" s="302">
        <v>4.7941964336866309E-2</v>
      </c>
      <c r="K30" s="302">
        <v>9.2256082538805212E-2</v>
      </c>
    </row>
    <row r="31" spans="2:11">
      <c r="B31" s="60" t="s">
        <v>50</v>
      </c>
      <c r="C31" s="60" t="s">
        <v>0</v>
      </c>
      <c r="D31" s="60"/>
      <c r="E31" s="60" t="s">
        <v>50</v>
      </c>
      <c r="F31" s="302">
        <v>3.8872545902774717E-2</v>
      </c>
      <c r="G31" s="302">
        <v>9.7835689908061033E-2</v>
      </c>
      <c r="H31" s="60"/>
      <c r="I31" s="60" t="s">
        <v>1</v>
      </c>
      <c r="J31" s="302">
        <v>3.7390053101261096E-2</v>
      </c>
      <c r="K31" s="302">
        <v>0.11689497138863619</v>
      </c>
    </row>
    <row r="32" spans="2:11">
      <c r="B32" s="60" t="s">
        <v>39</v>
      </c>
      <c r="C32" s="60" t="s">
        <v>0</v>
      </c>
      <c r="D32" s="60">
        <v>2020</v>
      </c>
      <c r="E32" s="60" t="s">
        <v>39</v>
      </c>
      <c r="F32" s="302">
        <v>4.685005625796277E-2</v>
      </c>
      <c r="G32" s="302">
        <v>0.10703821064883803</v>
      </c>
      <c r="H32" s="60"/>
      <c r="I32" s="60" t="s">
        <v>1</v>
      </c>
      <c r="J32" s="302">
        <v>4.4919010750206032E-2</v>
      </c>
      <c r="K32" s="302">
        <v>0.12760889315478124</v>
      </c>
    </row>
    <row r="33" spans="2:12">
      <c r="B33" s="60" t="s">
        <v>40</v>
      </c>
      <c r="C33" s="60" t="s">
        <v>0</v>
      </c>
      <c r="D33" s="60"/>
      <c r="E33" s="60" t="s">
        <v>40</v>
      </c>
      <c r="F33" s="302">
        <v>4.1815207584014039E-2</v>
      </c>
      <c r="G33" s="302">
        <v>0.11212391642062181</v>
      </c>
      <c r="H33" s="60"/>
      <c r="I33" s="60" t="s">
        <v>1</v>
      </c>
      <c r="J33" s="302">
        <v>4.0529445304394437E-2</v>
      </c>
      <c r="K33" s="302">
        <v>0.1339019421336026</v>
      </c>
    </row>
    <row r="34" spans="2:12">
      <c r="B34" s="60" t="s">
        <v>41</v>
      </c>
      <c r="C34" s="60" t="s">
        <v>0</v>
      </c>
      <c r="D34" s="60"/>
      <c r="E34" s="60" t="s">
        <v>41</v>
      </c>
      <c r="F34" s="302">
        <v>3.937618872108975E-2</v>
      </c>
      <c r="G34" s="302">
        <v>0.11536050731019142</v>
      </c>
      <c r="H34" s="60"/>
      <c r="I34" s="60" t="s">
        <v>1</v>
      </c>
      <c r="J34" s="302">
        <v>3.7854973297316206E-2</v>
      </c>
      <c r="K34" s="302">
        <v>0.13788089784138308</v>
      </c>
    </row>
    <row r="35" spans="2:12">
      <c r="B35" s="60" t="s">
        <v>42</v>
      </c>
      <c r="C35" s="60" t="s">
        <v>0</v>
      </c>
      <c r="D35" s="60"/>
      <c r="E35" s="60" t="s">
        <v>42</v>
      </c>
      <c r="F35" s="302">
        <v>4.3349119138567302E-2</v>
      </c>
      <c r="G35" s="302">
        <v>0.11940737063929616</v>
      </c>
      <c r="H35" s="60"/>
      <c r="I35" s="60" t="s">
        <v>1</v>
      </c>
      <c r="J35" s="302">
        <v>4.4668014207687359E-2</v>
      </c>
      <c r="K35" s="302">
        <v>0.14285723981673676</v>
      </c>
    </row>
    <row r="36" spans="2:12">
      <c r="B36" s="60" t="s">
        <v>43</v>
      </c>
      <c r="C36" s="60" t="s">
        <v>0</v>
      </c>
      <c r="D36" s="60"/>
      <c r="E36" s="60" t="s">
        <v>43</v>
      </c>
      <c r="F36" s="302">
        <v>6.3526464902228505E-2</v>
      </c>
      <c r="G36" s="302">
        <v>0.12229239777500057</v>
      </c>
      <c r="H36" s="60"/>
      <c r="I36" s="60" t="s">
        <v>1</v>
      </c>
      <c r="J36" s="302">
        <v>6.4602585520551217E-2</v>
      </c>
      <c r="K36" s="302">
        <v>0.14630507796333814</v>
      </c>
    </row>
    <row r="37" spans="2:12">
      <c r="B37" s="60" t="s">
        <v>44</v>
      </c>
      <c r="C37" s="60" t="s">
        <v>0</v>
      </c>
      <c r="D37" s="60"/>
      <c r="E37" s="60" t="s">
        <v>44</v>
      </c>
      <c r="F37" s="302">
        <v>5.0601103397093367E-2</v>
      </c>
      <c r="G37" s="302">
        <v>0.12493221195745094</v>
      </c>
      <c r="H37" s="60"/>
      <c r="I37" s="60" t="s">
        <v>1</v>
      </c>
      <c r="J37" s="302">
        <v>5.3601777782284497E-2</v>
      </c>
      <c r="K37" s="302">
        <v>0.14928476222702736</v>
      </c>
    </row>
    <row r="38" spans="2:12">
      <c r="B38" s="60" t="s">
        <v>45</v>
      </c>
      <c r="C38" s="60" t="s">
        <v>0</v>
      </c>
      <c r="D38" s="60"/>
      <c r="E38" s="60" t="s">
        <v>45</v>
      </c>
      <c r="F38" s="302">
        <v>5.8049707239328681E-2</v>
      </c>
      <c r="G38" s="302">
        <v>0.12585438445376496</v>
      </c>
      <c r="H38" s="60"/>
      <c r="I38" s="60" t="s">
        <v>1</v>
      </c>
      <c r="J38" s="302">
        <v>5.8574803340557063E-2</v>
      </c>
      <c r="K38" s="302">
        <v>0.15113912866114548</v>
      </c>
    </row>
    <row r="39" spans="2:12">
      <c r="B39" s="60" t="s">
        <v>46</v>
      </c>
      <c r="C39" s="60" t="s">
        <v>0</v>
      </c>
      <c r="D39" s="60"/>
      <c r="E39" s="60" t="s">
        <v>46</v>
      </c>
      <c r="F39" s="302">
        <v>3.9415393279741792E-2</v>
      </c>
      <c r="G39" s="302">
        <v>0.12716774317970189</v>
      </c>
      <c r="H39" s="60"/>
      <c r="I39" s="60" t="s">
        <v>1</v>
      </c>
      <c r="J39" s="302">
        <v>4.0085754659612345E-2</v>
      </c>
      <c r="K39" s="302">
        <v>0.15287797197849309</v>
      </c>
    </row>
    <row r="40" spans="2:12">
      <c r="B40" s="60" t="s">
        <v>47</v>
      </c>
      <c r="C40" s="60" t="s">
        <v>0</v>
      </c>
      <c r="D40" s="60"/>
      <c r="E40" s="60" t="s">
        <v>47</v>
      </c>
      <c r="F40" s="302">
        <v>5.3295790511521904E-2</v>
      </c>
      <c r="G40" s="302">
        <v>0.12837884802016086</v>
      </c>
      <c r="H40" s="60"/>
      <c r="I40" s="60" t="s">
        <v>1</v>
      </c>
      <c r="J40" s="302">
        <v>5.4417987253325945E-2</v>
      </c>
      <c r="K40" s="302">
        <v>0.15418725384274212</v>
      </c>
    </row>
    <row r="41" spans="2:12">
      <c r="B41" s="60" t="s">
        <v>48</v>
      </c>
      <c r="C41" s="60" t="s">
        <v>0</v>
      </c>
      <c r="D41" s="60"/>
      <c r="E41" s="60" t="s">
        <v>48</v>
      </c>
      <c r="F41" s="302">
        <v>3.7493826706857615E-2</v>
      </c>
      <c r="G41" s="302">
        <v>0.12999483922141555</v>
      </c>
      <c r="H41" s="60"/>
      <c r="I41" s="60" t="s">
        <v>1</v>
      </c>
      <c r="J41" s="302">
        <v>3.9015694609885562E-2</v>
      </c>
      <c r="K41" s="302">
        <v>0.15624547182727491</v>
      </c>
    </row>
    <row r="42" spans="2:12">
      <c r="B42" s="60" t="s">
        <v>49</v>
      </c>
      <c r="C42" s="60" t="s">
        <v>0</v>
      </c>
      <c r="D42" s="60"/>
      <c r="E42" s="60" t="s">
        <v>49</v>
      </c>
      <c r="F42" s="302">
        <v>5.4363643978593577E-2</v>
      </c>
      <c r="G42" s="302">
        <v>0.13135424495762513</v>
      </c>
      <c r="H42" s="60"/>
      <c r="I42" s="60" t="s">
        <v>1</v>
      </c>
      <c r="J42" s="302">
        <v>5.6099816642968398E-2</v>
      </c>
      <c r="K42" s="302">
        <v>0.15830099499295511</v>
      </c>
    </row>
    <row r="43" spans="2:12">
      <c r="B43" s="60" t="s">
        <v>50</v>
      </c>
      <c r="C43" s="60" t="s">
        <v>0</v>
      </c>
      <c r="D43" s="60"/>
      <c r="E43" s="60" t="s">
        <v>50</v>
      </c>
      <c r="F43" s="302">
        <v>5.1588153641549984E-2</v>
      </c>
      <c r="G43" s="302">
        <v>0.13323370927851563</v>
      </c>
      <c r="H43" s="60"/>
      <c r="I43" s="60" t="s">
        <v>1</v>
      </c>
      <c r="J43" s="302">
        <v>5.3039713624676153E-2</v>
      </c>
      <c r="K43" s="302">
        <v>0.15997891853743451</v>
      </c>
    </row>
    <row r="44" spans="2:12">
      <c r="B44" s="60" t="s">
        <v>39</v>
      </c>
      <c r="C44" s="60" t="s">
        <v>0</v>
      </c>
      <c r="D44" s="60">
        <v>2021</v>
      </c>
      <c r="E44" s="60" t="s">
        <v>39</v>
      </c>
      <c r="F44" s="302">
        <v>6.6292687098387454E-2</v>
      </c>
      <c r="G44" s="302">
        <v>0.13647210028858506</v>
      </c>
      <c r="H44" s="60"/>
      <c r="I44" s="60" t="s">
        <v>1</v>
      </c>
      <c r="J44" s="302">
        <v>6.6834523488522229E-2</v>
      </c>
      <c r="K44" s="302">
        <v>0.16401720048668958</v>
      </c>
    </row>
    <row r="45" spans="2:12">
      <c r="B45" s="60" t="s">
        <v>40</v>
      </c>
      <c r="C45" s="60" t="s">
        <v>0</v>
      </c>
      <c r="D45" s="60"/>
      <c r="E45" s="60" t="s">
        <v>40</v>
      </c>
      <c r="F45" s="302">
        <v>6.7373296133710375E-2</v>
      </c>
      <c r="G45" s="302">
        <v>0.13897586473101525</v>
      </c>
      <c r="H45" s="60"/>
      <c r="I45" s="60" t="s">
        <v>1</v>
      </c>
      <c r="J45" s="302">
        <v>6.7884006749311304E-2</v>
      </c>
      <c r="K45" s="302">
        <v>0.16663575368851871</v>
      </c>
    </row>
    <row r="46" spans="2:12">
      <c r="B46" s="60" t="s">
        <v>41</v>
      </c>
      <c r="C46" s="60" t="s">
        <v>0</v>
      </c>
      <c r="D46" s="60"/>
      <c r="E46" s="60" t="s">
        <v>41</v>
      </c>
      <c r="F46" s="302">
        <v>7.0864849621042073E-2</v>
      </c>
      <c r="G46" s="302">
        <v>0.13995034096954945</v>
      </c>
      <c r="H46" s="60"/>
      <c r="I46" s="60" t="s">
        <v>1</v>
      </c>
      <c r="J46" s="302">
        <v>7.1208634898172488E-2</v>
      </c>
      <c r="K46" s="302">
        <v>0.1673554829535065</v>
      </c>
      <c r="L46" s="302"/>
    </row>
    <row r="47" spans="2:12">
      <c r="B47" s="295" t="s">
        <v>42</v>
      </c>
      <c r="C47" s="295" t="s">
        <v>0</v>
      </c>
      <c r="E47" s="295" t="s">
        <v>42</v>
      </c>
      <c r="F47" s="302">
        <v>5.0434852213563378E-2</v>
      </c>
      <c r="G47" s="302">
        <v>0.14235163178314456</v>
      </c>
      <c r="I47" s="295" t="s">
        <v>1</v>
      </c>
      <c r="J47" s="302">
        <v>4.9322279526174816E-2</v>
      </c>
      <c r="K47" s="302">
        <v>0.16991521222450953</v>
      </c>
      <c r="L47" s="302"/>
    </row>
    <row r="48" spans="2:12">
      <c r="B48" s="295" t="s">
        <v>43</v>
      </c>
      <c r="C48" s="295" t="s">
        <v>0</v>
      </c>
      <c r="E48" s="295" t="s">
        <v>43</v>
      </c>
      <c r="F48" s="302">
        <v>5.3332984012631049E-2</v>
      </c>
      <c r="G48" s="302">
        <v>0.14413848800101189</v>
      </c>
      <c r="I48" s="295" t="s">
        <v>1</v>
      </c>
      <c r="J48" s="302">
        <v>5.300748200854339E-2</v>
      </c>
      <c r="K48" s="302">
        <v>0.17104496589193238</v>
      </c>
      <c r="L48" s="302"/>
    </row>
    <row r="49" spans="2:12">
      <c r="B49" s="295" t="s">
        <v>44</v>
      </c>
      <c r="C49" s="295" t="s">
        <v>0</v>
      </c>
      <c r="E49" s="295" t="s">
        <v>44</v>
      </c>
      <c r="F49" s="302">
        <v>3.9157399618078091E-2</v>
      </c>
      <c r="G49" s="302">
        <v>0.14532963629816115</v>
      </c>
      <c r="I49" s="295" t="s">
        <v>1</v>
      </c>
      <c r="J49" s="302">
        <v>3.9179293128660538E-2</v>
      </c>
      <c r="K49" s="302">
        <v>0.17227064155611621</v>
      </c>
      <c r="L49" s="302"/>
    </row>
  </sheetData>
  <mergeCells count="1">
    <mergeCell ref="H1:I1"/>
  </mergeCells>
  <hyperlinks>
    <hyperlink ref="H1:I1" location="Index!A1" display="Regresar al Índice" xr:uid="{00000000-0004-0000-3B00-000000000000}"/>
  </hyperlinks>
  <pageMargins left="0.7" right="0.7" top="0.75" bottom="0.75" header="0.3" footer="0.3"/>
  <pageSetup orientation="portrait" horizontalDpi="300" verticalDpi="30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4"/>
  <dimension ref="A1:I38"/>
  <sheetViews>
    <sheetView zoomScale="106" zoomScaleNormal="106" workbookViewId="0">
      <selection activeCell="B19" sqref="B19"/>
    </sheetView>
  </sheetViews>
  <sheetFormatPr baseColWidth="10" defaultColWidth="9.140625" defaultRowHeight="12"/>
  <cols>
    <col min="1" max="16384" width="9.140625" style="295"/>
  </cols>
  <sheetData>
    <row r="1" spans="1:9" ht="15">
      <c r="A1" t="s">
        <v>1824</v>
      </c>
      <c r="H1" s="688" t="s">
        <v>38</v>
      </c>
      <c r="I1" s="688"/>
    </row>
    <row r="2" spans="1:9">
      <c r="A2" s="296" t="s">
        <v>984</v>
      </c>
    </row>
    <row r="3" spans="1:9">
      <c r="A3" s="296" t="s">
        <v>982</v>
      </c>
    </row>
    <row r="6" spans="1:9">
      <c r="A6" s="297" t="s">
        <v>28</v>
      </c>
      <c r="B6" s="298">
        <v>0.26967587038353047</v>
      </c>
    </row>
    <row r="7" spans="1:9">
      <c r="A7" s="297" t="s">
        <v>15</v>
      </c>
      <c r="B7" s="298">
        <v>0.21853406990862195</v>
      </c>
    </row>
    <row r="8" spans="1:9">
      <c r="A8" s="297" t="s">
        <v>27</v>
      </c>
      <c r="B8" s="298">
        <v>0.2180620667227369</v>
      </c>
    </row>
    <row r="9" spans="1:9">
      <c r="A9" s="297" t="s">
        <v>9</v>
      </c>
      <c r="B9" s="298">
        <v>0.2165022337120654</v>
      </c>
    </row>
    <row r="10" spans="1:9">
      <c r="A10" s="297" t="s">
        <v>31</v>
      </c>
      <c r="B10" s="298">
        <v>0.20988160389257132</v>
      </c>
    </row>
    <row r="11" spans="1:9">
      <c r="A11" s="297" t="s">
        <v>29</v>
      </c>
      <c r="B11" s="298">
        <v>0.20639021467823848</v>
      </c>
    </row>
    <row r="12" spans="1:9">
      <c r="A12" s="297" t="s">
        <v>51</v>
      </c>
      <c r="B12" s="298">
        <v>0.19787583377864909</v>
      </c>
    </row>
    <row r="13" spans="1:9">
      <c r="A13" s="297" t="s">
        <v>21</v>
      </c>
      <c r="B13" s="298">
        <v>0.19727349158687513</v>
      </c>
    </row>
    <row r="14" spans="1:9">
      <c r="A14" s="297" t="s">
        <v>18</v>
      </c>
      <c r="B14" s="298">
        <v>0.190920777109402</v>
      </c>
    </row>
    <row r="15" spans="1:9">
      <c r="A15" s="297" t="s">
        <v>6</v>
      </c>
      <c r="B15" s="298">
        <v>0.18776544835173115</v>
      </c>
    </row>
    <row r="16" spans="1:9">
      <c r="A16" s="297" t="s">
        <v>24</v>
      </c>
      <c r="B16" s="298">
        <v>0.18215248132309156</v>
      </c>
    </row>
    <row r="17" spans="1:2">
      <c r="A17" s="297" t="s">
        <v>30</v>
      </c>
      <c r="B17" s="298">
        <v>0.17454369687791951</v>
      </c>
    </row>
    <row r="18" spans="1:2">
      <c r="A18" s="297" t="s">
        <v>26</v>
      </c>
      <c r="B18" s="298">
        <v>0.17384978424595088</v>
      </c>
    </row>
    <row r="19" spans="1:2">
      <c r="A19" s="297" t="s">
        <v>10</v>
      </c>
      <c r="B19" s="298">
        <v>0.17231800018589477</v>
      </c>
    </row>
    <row r="20" spans="1:2">
      <c r="A20" s="297" t="s">
        <v>1</v>
      </c>
      <c r="B20" s="298">
        <v>0.17227064155611621</v>
      </c>
    </row>
    <row r="21" spans="1:2">
      <c r="A21" s="297" t="s">
        <v>5</v>
      </c>
      <c r="B21" s="298">
        <v>0.17181878860364916</v>
      </c>
    </row>
    <row r="22" spans="1:2">
      <c r="A22" s="299" t="s">
        <v>4</v>
      </c>
      <c r="B22" s="300">
        <v>0.17068405238071735</v>
      </c>
    </row>
    <row r="23" spans="1:2">
      <c r="A23" s="297" t="s">
        <v>12</v>
      </c>
      <c r="B23" s="298">
        <v>0.17019843722469857</v>
      </c>
    </row>
    <row r="24" spans="1:2">
      <c r="A24" s="297" t="s">
        <v>32</v>
      </c>
      <c r="B24" s="298">
        <v>0.16973531784084453</v>
      </c>
    </row>
    <row r="25" spans="1:2">
      <c r="A25" s="297" t="s">
        <v>16</v>
      </c>
      <c r="B25" s="298">
        <v>0.16438625356137254</v>
      </c>
    </row>
    <row r="26" spans="1:2">
      <c r="A26" s="297" t="s">
        <v>22</v>
      </c>
      <c r="B26" s="298">
        <v>0.16316083717711252</v>
      </c>
    </row>
    <row r="27" spans="1:2">
      <c r="A27" s="297" t="s">
        <v>7</v>
      </c>
      <c r="B27" s="298">
        <v>0.1628345598756529</v>
      </c>
    </row>
    <row r="28" spans="1:2">
      <c r="A28" s="297" t="s">
        <v>8</v>
      </c>
      <c r="B28" s="298">
        <v>0.16145384708744623</v>
      </c>
    </row>
    <row r="29" spans="1:2">
      <c r="A29" s="297" t="s">
        <v>20</v>
      </c>
      <c r="B29" s="298">
        <v>0.15954304944200856</v>
      </c>
    </row>
    <row r="30" spans="1:2">
      <c r="A30" s="297" t="s">
        <v>11</v>
      </c>
      <c r="B30" s="298">
        <v>0.15615184216292</v>
      </c>
    </row>
    <row r="31" spans="1:2">
      <c r="A31" s="297" t="s">
        <v>17</v>
      </c>
      <c r="B31" s="298">
        <v>0.15332663336764901</v>
      </c>
    </row>
    <row r="32" spans="1:2">
      <c r="A32" s="297" t="s">
        <v>19</v>
      </c>
      <c r="B32" s="298">
        <v>0.14664249011832928</v>
      </c>
    </row>
    <row r="33" spans="1:3">
      <c r="A33" s="297" t="s">
        <v>0</v>
      </c>
      <c r="B33" s="298">
        <v>0.14532963629816115</v>
      </c>
    </row>
    <row r="34" spans="1:3">
      <c r="A34" s="297" t="s">
        <v>14</v>
      </c>
      <c r="B34" s="298">
        <v>0.14379185313662526</v>
      </c>
    </row>
    <row r="35" spans="1:3">
      <c r="A35" s="297" t="s">
        <v>23</v>
      </c>
      <c r="B35" s="298">
        <v>0.13342459762171924</v>
      </c>
    </row>
    <row r="36" spans="1:3">
      <c r="A36" s="297" t="s">
        <v>33</v>
      </c>
      <c r="B36" s="298">
        <v>0.1180701983679824</v>
      </c>
    </row>
    <row r="37" spans="1:3">
      <c r="A37" s="297" t="s">
        <v>3</v>
      </c>
      <c r="B37" s="298">
        <v>0.115431170467655</v>
      </c>
    </row>
    <row r="38" spans="1:3">
      <c r="A38" s="297" t="s">
        <v>25</v>
      </c>
      <c r="B38" s="298">
        <v>0.11040656182768001</v>
      </c>
      <c r="C38" s="301"/>
    </row>
  </sheetData>
  <mergeCells count="1">
    <mergeCell ref="H1:I1"/>
  </mergeCells>
  <hyperlinks>
    <hyperlink ref="H1:I1" location="Index!A1" display="Regresar al Índice" xr:uid="{00000000-0004-0000-3C00-000000000000}"/>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45"/>
  <dimension ref="A1:I34"/>
  <sheetViews>
    <sheetView zoomScale="106" zoomScaleNormal="106" workbookViewId="0">
      <selection activeCell="B19" sqref="B19"/>
    </sheetView>
  </sheetViews>
  <sheetFormatPr baseColWidth="10" defaultColWidth="11.42578125" defaultRowHeight="12"/>
  <cols>
    <col min="1" max="16384" width="11.42578125" style="219"/>
  </cols>
  <sheetData>
    <row r="1" spans="1:9" ht="15">
      <c r="A1" t="s">
        <v>1825</v>
      </c>
      <c r="H1" s="688" t="s">
        <v>38</v>
      </c>
      <c r="I1" s="688"/>
    </row>
    <row r="2" spans="1:9">
      <c r="A2" s="219" t="s">
        <v>526</v>
      </c>
    </row>
    <row r="3" spans="1:9">
      <c r="A3" s="219" t="s">
        <v>590</v>
      </c>
    </row>
    <row r="6" spans="1:9">
      <c r="A6" s="60" t="s">
        <v>591</v>
      </c>
      <c r="B6" s="60" t="s">
        <v>53</v>
      </c>
      <c r="C6" s="60"/>
    </row>
    <row r="7" spans="1:9">
      <c r="A7" s="60">
        <v>2013</v>
      </c>
      <c r="B7" s="293">
        <v>4647</v>
      </c>
      <c r="C7" s="281"/>
    </row>
    <row r="8" spans="1:9">
      <c r="A8" s="60">
        <v>2014</v>
      </c>
      <c r="B8" s="293">
        <v>5954</v>
      </c>
      <c r="C8" s="281">
        <v>0.28125672476866792</v>
      </c>
    </row>
    <row r="9" spans="1:9">
      <c r="A9" s="60">
        <v>2015</v>
      </c>
      <c r="B9" s="293">
        <v>7214</v>
      </c>
      <c r="C9" s="281">
        <v>0.21162243869667452</v>
      </c>
    </row>
    <row r="10" spans="1:9">
      <c r="A10" s="60">
        <v>2016</v>
      </c>
      <c r="B10" s="293">
        <v>8808</v>
      </c>
      <c r="C10" s="281">
        <v>0.22095924591072924</v>
      </c>
    </row>
    <row r="11" spans="1:9">
      <c r="A11" s="60">
        <v>2017</v>
      </c>
      <c r="B11" s="293">
        <v>5905</v>
      </c>
      <c r="C11" s="281">
        <v>-0.32958673932788374</v>
      </c>
    </row>
    <row r="12" spans="1:9">
      <c r="A12" s="60">
        <v>2018</v>
      </c>
      <c r="B12" s="293">
        <v>5607</v>
      </c>
      <c r="C12" s="281">
        <v>-5.0465707027942397E-2</v>
      </c>
    </row>
    <row r="13" spans="1:9">
      <c r="A13" s="60">
        <v>2019</v>
      </c>
      <c r="B13" s="293">
        <v>3602</v>
      </c>
      <c r="C13" s="281">
        <v>-0.35758872837524525</v>
      </c>
    </row>
    <row r="14" spans="1:9">
      <c r="A14" s="60">
        <v>2020</v>
      </c>
      <c r="B14" s="293">
        <v>3711</v>
      </c>
      <c r="C14" s="281">
        <v>3.0260966129927791E-2</v>
      </c>
    </row>
    <row r="15" spans="1:9">
      <c r="A15" s="60">
        <v>2021</v>
      </c>
      <c r="B15" s="294">
        <v>3521</v>
      </c>
      <c r="C15" s="281">
        <v>-5.1199137698733521E-2</v>
      </c>
    </row>
    <row r="26" ht="15" customHeight="1"/>
    <row r="27" ht="15" customHeight="1"/>
    <row r="28" ht="15" customHeight="1"/>
    <row r="29" ht="15" customHeight="1"/>
    <row r="30" ht="15" customHeight="1"/>
    <row r="31" ht="15" customHeight="1"/>
    <row r="32" ht="15" customHeight="1"/>
    <row r="33" ht="15" customHeight="1"/>
    <row r="34" ht="15" customHeight="1"/>
  </sheetData>
  <mergeCells count="1">
    <mergeCell ref="H1:I1"/>
  </mergeCells>
  <hyperlinks>
    <hyperlink ref="H1:I1" location="Index!A1" display="Regresar al Índice" xr:uid="{00000000-0004-0000-3D00-000000000000}"/>
  </hyperlink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46"/>
  <dimension ref="A1:J76"/>
  <sheetViews>
    <sheetView zoomScale="106" zoomScaleNormal="106" workbookViewId="0">
      <selection activeCell="B19" sqref="B19"/>
    </sheetView>
  </sheetViews>
  <sheetFormatPr baseColWidth="10" defaultColWidth="11.42578125" defaultRowHeight="12"/>
  <cols>
    <col min="1" max="2" width="11.42578125" style="219"/>
    <col min="3" max="3" width="14.42578125" style="219" customWidth="1"/>
    <col min="4" max="16384" width="11.42578125" style="219"/>
  </cols>
  <sheetData>
    <row r="1" spans="1:9" ht="15">
      <c r="A1" t="s">
        <v>1826</v>
      </c>
      <c r="H1" s="688" t="s">
        <v>38</v>
      </c>
      <c r="I1" s="688"/>
    </row>
    <row r="2" spans="1:9">
      <c r="A2" s="219" t="s">
        <v>526</v>
      </c>
    </row>
    <row r="5" spans="1:9">
      <c r="B5" s="289"/>
      <c r="C5" s="289"/>
      <c r="D5" s="281"/>
    </row>
    <row r="6" spans="1:9">
      <c r="A6" s="219" t="s">
        <v>546</v>
      </c>
      <c r="B6" s="219" t="s">
        <v>52</v>
      </c>
    </row>
    <row r="7" spans="1:9">
      <c r="A7" s="219" t="s">
        <v>11</v>
      </c>
      <c r="B7" s="281">
        <v>-0.22178988326848248</v>
      </c>
    </row>
    <row r="8" spans="1:9">
      <c r="A8" s="219" t="s">
        <v>10</v>
      </c>
      <c r="B8" s="281">
        <v>-0.14689742507387082</v>
      </c>
    </row>
    <row r="9" spans="1:9">
      <c r="A9" s="219" t="s">
        <v>14</v>
      </c>
      <c r="B9" s="281">
        <v>-0.14594792812614599</v>
      </c>
    </row>
    <row r="10" spans="1:9">
      <c r="A10" s="219" t="s">
        <v>17</v>
      </c>
      <c r="B10" s="281">
        <v>-0.1174496644295302</v>
      </c>
    </row>
    <row r="11" spans="1:9">
      <c r="A11" s="219" t="s">
        <v>29</v>
      </c>
      <c r="B11" s="281">
        <v>-0.11721789883268485</v>
      </c>
    </row>
    <row r="12" spans="1:9">
      <c r="A12" s="219" t="s">
        <v>12</v>
      </c>
      <c r="B12" s="281">
        <v>-8.8915956151035314E-2</v>
      </c>
    </row>
    <row r="13" spans="1:9">
      <c r="A13" s="219" t="s">
        <v>0</v>
      </c>
      <c r="B13" s="281">
        <v>-5.1199137698733521E-2</v>
      </c>
    </row>
    <row r="14" spans="1:9">
      <c r="A14" s="219" t="s">
        <v>33</v>
      </c>
      <c r="B14" s="281">
        <v>-3.1884057971014457E-2</v>
      </c>
    </row>
    <row r="15" spans="1:9">
      <c r="A15" s="219" t="s">
        <v>3</v>
      </c>
      <c r="B15" s="281">
        <v>-2.6737967914438499E-2</v>
      </c>
    </row>
    <row r="16" spans="1:9">
      <c r="A16" s="219" t="s">
        <v>25</v>
      </c>
      <c r="B16" s="281">
        <v>6.2667860340197556E-3</v>
      </c>
    </row>
    <row r="17" spans="1:2">
      <c r="A17" s="219" t="s">
        <v>16</v>
      </c>
      <c r="B17" s="281">
        <v>3.2392026578073052E-2</v>
      </c>
    </row>
    <row r="18" spans="1:2">
      <c r="A18" s="219" t="s">
        <v>8</v>
      </c>
      <c r="B18" s="281">
        <v>4.323570432357049E-2</v>
      </c>
    </row>
    <row r="19" spans="1:2">
      <c r="A19" s="219" t="s">
        <v>22</v>
      </c>
      <c r="B19" s="281">
        <v>6.2597809076682331E-2</v>
      </c>
    </row>
    <row r="20" spans="1:2">
      <c r="A20" s="219" t="s">
        <v>1</v>
      </c>
      <c r="B20" s="281">
        <v>9.365919082035612E-2</v>
      </c>
    </row>
    <row r="21" spans="1:2">
      <c r="A21" s="219" t="s">
        <v>23</v>
      </c>
      <c r="B21" s="281">
        <v>0.10025380710659904</v>
      </c>
    </row>
    <row r="22" spans="1:2">
      <c r="A22" s="219" t="s">
        <v>31</v>
      </c>
      <c r="B22" s="281">
        <v>0.10084541062801922</v>
      </c>
    </row>
    <row r="23" spans="1:2">
      <c r="A23" s="219" t="s">
        <v>26</v>
      </c>
      <c r="B23" s="281">
        <v>0.1165644171779141</v>
      </c>
    </row>
    <row r="24" spans="1:2">
      <c r="A24" s="219" t="s">
        <v>30</v>
      </c>
      <c r="B24" s="281">
        <v>0.14574898785425106</v>
      </c>
    </row>
    <row r="25" spans="1:2">
      <c r="A25" s="219" t="s">
        <v>51</v>
      </c>
      <c r="B25" s="281">
        <v>0.1547700754975978</v>
      </c>
    </row>
    <row r="26" spans="1:2">
      <c r="A26" s="219" t="s">
        <v>24</v>
      </c>
      <c r="B26" s="281">
        <v>0.16723842195540306</v>
      </c>
    </row>
    <row r="27" spans="1:2">
      <c r="A27" s="219" t="s">
        <v>5</v>
      </c>
      <c r="B27" s="281">
        <v>0.18786127167630062</v>
      </c>
    </row>
    <row r="28" spans="1:2">
      <c r="A28" s="219" t="s">
        <v>20</v>
      </c>
      <c r="B28" s="281">
        <v>0.19029374201787985</v>
      </c>
    </row>
    <row r="29" spans="1:2">
      <c r="A29" s="219" t="s">
        <v>9</v>
      </c>
      <c r="B29" s="281">
        <v>0.33516819571865453</v>
      </c>
    </row>
    <row r="30" spans="1:2">
      <c r="A30" s="219" t="s">
        <v>21</v>
      </c>
      <c r="B30" s="281">
        <v>0.35051546391752586</v>
      </c>
    </row>
    <row r="31" spans="1:2">
      <c r="A31" s="219" t="s">
        <v>27</v>
      </c>
      <c r="B31" s="281">
        <v>0.35626767200753995</v>
      </c>
    </row>
    <row r="32" spans="1:2">
      <c r="A32" s="219" t="s">
        <v>7</v>
      </c>
      <c r="B32" s="281">
        <v>0.36037735849056607</v>
      </c>
    </row>
    <row r="33" spans="1:10">
      <c r="A33" s="219" t="s">
        <v>4</v>
      </c>
      <c r="B33" s="281">
        <v>0.37037037037037046</v>
      </c>
    </row>
    <row r="34" spans="1:10">
      <c r="A34" s="219" t="s">
        <v>18</v>
      </c>
      <c r="B34" s="281">
        <v>0.41316270566727598</v>
      </c>
    </row>
    <row r="35" spans="1:10">
      <c r="A35" s="219" t="s">
        <v>19</v>
      </c>
      <c r="B35" s="281">
        <v>0.47272727272727266</v>
      </c>
    </row>
    <row r="36" spans="1:10">
      <c r="A36" s="219" t="s">
        <v>32</v>
      </c>
      <c r="B36" s="281">
        <v>0.47593582887700525</v>
      </c>
    </row>
    <row r="37" spans="1:10">
      <c r="A37" s="219" t="s">
        <v>15</v>
      </c>
      <c r="B37" s="281">
        <v>0.52229299363057335</v>
      </c>
    </row>
    <row r="38" spans="1:10">
      <c r="A38" s="219" t="s">
        <v>6</v>
      </c>
      <c r="B38" s="281">
        <v>0.7814569536423841</v>
      </c>
    </row>
    <row r="39" spans="1:10">
      <c r="A39" s="219" t="s">
        <v>28</v>
      </c>
      <c r="B39" s="281">
        <v>2.4394904458598727</v>
      </c>
    </row>
    <row r="40" spans="1:10">
      <c r="A40" s="292"/>
    </row>
    <row r="41" spans="1:10">
      <c r="A41" s="60"/>
      <c r="B41" s="60"/>
      <c r="C41" s="60"/>
      <c r="D41" s="60"/>
      <c r="E41" s="60"/>
      <c r="F41" s="60"/>
      <c r="G41" s="60"/>
      <c r="H41" s="60"/>
      <c r="I41" s="60"/>
      <c r="J41" s="60"/>
    </row>
    <row r="42" spans="1:10" ht="15" customHeight="1">
      <c r="A42" s="60"/>
      <c r="B42" s="60"/>
      <c r="C42" s="60"/>
      <c r="D42" s="60"/>
      <c r="E42" s="60"/>
      <c r="F42" s="60"/>
      <c r="G42" s="60"/>
      <c r="H42" s="60"/>
      <c r="I42" s="60"/>
      <c r="J42" s="60"/>
    </row>
    <row r="43" spans="1:10" ht="15" customHeight="1">
      <c r="A43" s="60"/>
      <c r="B43" s="60"/>
      <c r="C43" s="60"/>
      <c r="D43" s="60"/>
      <c r="E43" s="60"/>
      <c r="F43" s="60"/>
      <c r="G43" s="60"/>
      <c r="H43" s="60"/>
      <c r="I43" s="60"/>
      <c r="J43" s="60"/>
    </row>
    <row r="44" spans="1:10" ht="15" customHeight="1">
      <c r="A44" s="60"/>
      <c r="B44" s="60"/>
      <c r="C44" s="60"/>
      <c r="D44" s="60"/>
      <c r="E44" s="60"/>
      <c r="F44" s="60"/>
      <c r="G44" s="60"/>
      <c r="H44" s="60"/>
      <c r="I44" s="60"/>
      <c r="J44" s="60"/>
    </row>
    <row r="45" spans="1:10" ht="15" customHeight="1">
      <c r="A45" s="60"/>
      <c r="B45" s="60"/>
      <c r="C45" s="60"/>
      <c r="D45" s="60"/>
      <c r="E45" s="60"/>
      <c r="F45" s="60"/>
      <c r="G45" s="60"/>
      <c r="H45" s="60"/>
      <c r="I45" s="60"/>
      <c r="J45" s="60"/>
    </row>
    <row r="46" spans="1:10" ht="15" customHeight="1">
      <c r="A46" s="60"/>
      <c r="B46" s="60"/>
      <c r="C46" s="60"/>
      <c r="D46" s="60"/>
      <c r="E46" s="60"/>
      <c r="F46" s="60"/>
      <c r="G46" s="60"/>
      <c r="H46" s="60"/>
      <c r="I46" s="60"/>
      <c r="J46" s="60"/>
    </row>
    <row r="47" spans="1:10" ht="15" customHeight="1">
      <c r="A47" s="60"/>
      <c r="B47" s="60"/>
      <c r="C47" s="60"/>
      <c r="D47" s="60"/>
      <c r="E47" s="60"/>
      <c r="F47" s="60"/>
      <c r="G47" s="60"/>
      <c r="H47" s="60"/>
      <c r="I47" s="60"/>
      <c r="J47" s="60"/>
    </row>
    <row r="48" spans="1:10" ht="15" customHeight="1">
      <c r="A48" s="60"/>
      <c r="B48" s="60"/>
      <c r="C48" s="60"/>
      <c r="D48" s="60"/>
      <c r="E48" s="60"/>
      <c r="F48" s="60"/>
      <c r="G48" s="60"/>
      <c r="H48" s="60"/>
      <c r="I48" s="60"/>
      <c r="J48" s="60"/>
    </row>
    <row r="49" spans="1:10" ht="15" customHeight="1">
      <c r="A49" s="60"/>
      <c r="B49" s="60"/>
      <c r="C49" s="60"/>
      <c r="D49" s="60"/>
      <c r="E49" s="60"/>
      <c r="F49" s="60"/>
      <c r="G49" s="60"/>
      <c r="H49" s="60"/>
      <c r="I49" s="60"/>
      <c r="J49" s="60"/>
    </row>
    <row r="50" spans="1:10" ht="15" customHeight="1">
      <c r="A50" s="60"/>
      <c r="B50" s="60"/>
      <c r="C50" s="60"/>
      <c r="D50" s="60"/>
      <c r="E50" s="60"/>
      <c r="F50" s="60"/>
      <c r="G50" s="60"/>
      <c r="H50" s="60"/>
      <c r="I50" s="60"/>
      <c r="J50" s="60"/>
    </row>
    <row r="51" spans="1:10" ht="15" customHeight="1">
      <c r="A51" s="60"/>
      <c r="B51" s="60"/>
      <c r="C51" s="60"/>
      <c r="D51" s="60"/>
      <c r="E51" s="60"/>
      <c r="F51" s="60"/>
      <c r="G51" s="60"/>
      <c r="H51" s="60"/>
      <c r="I51" s="60"/>
      <c r="J51" s="60"/>
    </row>
    <row r="52" spans="1:10" ht="15" customHeight="1">
      <c r="A52" s="60"/>
      <c r="B52" s="60"/>
      <c r="C52" s="60"/>
      <c r="D52" s="60"/>
      <c r="E52" s="60"/>
      <c r="F52" s="60"/>
      <c r="G52" s="60"/>
      <c r="H52" s="60"/>
      <c r="I52" s="60"/>
      <c r="J52" s="60"/>
    </row>
    <row r="53" spans="1:10" ht="15" customHeight="1">
      <c r="A53" s="60"/>
      <c r="B53" s="60"/>
      <c r="C53" s="60"/>
      <c r="D53" s="60"/>
      <c r="E53" s="60"/>
      <c r="F53" s="60"/>
      <c r="G53" s="60"/>
      <c r="H53" s="60"/>
      <c r="I53" s="60"/>
      <c r="J53" s="60"/>
    </row>
    <row r="54" spans="1:10" ht="15" customHeight="1">
      <c r="A54" s="60"/>
      <c r="B54" s="60"/>
      <c r="C54" s="60"/>
      <c r="D54" s="60"/>
      <c r="E54" s="60"/>
      <c r="F54" s="60"/>
      <c r="G54" s="60"/>
      <c r="H54" s="60"/>
      <c r="I54" s="60"/>
      <c r="J54" s="60"/>
    </row>
    <row r="55" spans="1:10" ht="15" customHeight="1">
      <c r="A55" s="60"/>
      <c r="B55" s="60"/>
      <c r="C55" s="60"/>
      <c r="D55" s="60"/>
      <c r="E55" s="60"/>
      <c r="F55" s="60"/>
      <c r="G55" s="60"/>
      <c r="H55" s="60"/>
      <c r="I55" s="60"/>
      <c r="J55" s="60"/>
    </row>
    <row r="56" spans="1:10" ht="15" customHeight="1">
      <c r="A56" s="60"/>
      <c r="B56" s="60"/>
      <c r="C56" s="60"/>
      <c r="D56" s="60"/>
      <c r="E56" s="60"/>
      <c r="F56" s="60"/>
      <c r="G56" s="60"/>
      <c r="H56" s="60"/>
      <c r="I56" s="60"/>
      <c r="J56" s="60"/>
    </row>
    <row r="57" spans="1:10" ht="15" customHeight="1">
      <c r="A57" s="60"/>
      <c r="B57" s="60"/>
      <c r="C57" s="60"/>
      <c r="D57" s="60"/>
      <c r="E57" s="60"/>
      <c r="F57" s="60"/>
      <c r="G57" s="60"/>
      <c r="H57" s="60"/>
      <c r="I57" s="60"/>
      <c r="J57" s="60"/>
    </row>
    <row r="58" spans="1:10" ht="15" customHeight="1">
      <c r="A58" s="60"/>
      <c r="B58" s="60"/>
      <c r="C58" s="60"/>
      <c r="D58" s="60"/>
      <c r="E58" s="60"/>
      <c r="F58" s="60"/>
      <c r="G58" s="60"/>
      <c r="H58" s="60"/>
      <c r="I58" s="60"/>
      <c r="J58" s="60"/>
    </row>
    <row r="59" spans="1:10" ht="15" customHeight="1">
      <c r="A59" s="60"/>
      <c r="B59" s="60"/>
      <c r="C59" s="60"/>
      <c r="D59" s="60"/>
      <c r="E59" s="60"/>
      <c r="F59" s="60"/>
      <c r="G59" s="60"/>
      <c r="H59" s="60"/>
      <c r="I59" s="60"/>
      <c r="J59" s="60"/>
    </row>
    <row r="60" spans="1:10" ht="15" customHeight="1">
      <c r="A60" s="60"/>
      <c r="B60" s="60"/>
      <c r="C60" s="60"/>
      <c r="D60" s="60"/>
      <c r="E60" s="60"/>
      <c r="F60" s="60"/>
      <c r="G60" s="60"/>
      <c r="H60" s="60"/>
      <c r="I60" s="60"/>
      <c r="J60" s="60"/>
    </row>
    <row r="61" spans="1:10" ht="15" customHeight="1">
      <c r="A61" s="60"/>
      <c r="B61" s="60"/>
      <c r="C61" s="60"/>
      <c r="D61" s="60"/>
      <c r="E61" s="60"/>
      <c r="F61" s="60"/>
      <c r="G61" s="60"/>
      <c r="H61" s="60"/>
      <c r="I61" s="60"/>
      <c r="J61" s="60"/>
    </row>
    <row r="62" spans="1:10" ht="15" customHeight="1">
      <c r="A62" s="60"/>
      <c r="B62" s="60"/>
      <c r="C62" s="60"/>
      <c r="D62" s="60"/>
      <c r="E62" s="60"/>
      <c r="F62" s="60"/>
      <c r="G62" s="60"/>
      <c r="H62" s="60"/>
      <c r="I62" s="60"/>
      <c r="J62" s="60"/>
    </row>
    <row r="63" spans="1:10" ht="15" customHeight="1">
      <c r="A63" s="60"/>
      <c r="B63" s="60"/>
      <c r="C63" s="60"/>
      <c r="D63" s="60"/>
      <c r="E63" s="60"/>
      <c r="F63" s="60"/>
      <c r="G63" s="60"/>
      <c r="H63" s="60"/>
      <c r="I63" s="60"/>
      <c r="J63" s="60"/>
    </row>
    <row r="64" spans="1:10" ht="15" customHeight="1">
      <c r="A64" s="60"/>
      <c r="B64" s="60"/>
      <c r="C64" s="60"/>
      <c r="D64" s="60"/>
      <c r="E64" s="60"/>
      <c r="F64" s="60"/>
      <c r="G64" s="60"/>
      <c r="H64" s="60"/>
      <c r="I64" s="60"/>
      <c r="J64" s="60"/>
    </row>
    <row r="65" spans="1:10" ht="15" customHeight="1">
      <c r="A65" s="60"/>
      <c r="B65" s="60"/>
      <c r="C65" s="60"/>
      <c r="D65" s="60"/>
      <c r="E65" s="60"/>
      <c r="F65" s="60"/>
      <c r="G65" s="60"/>
      <c r="H65" s="60"/>
      <c r="I65" s="60"/>
      <c r="J65" s="60"/>
    </row>
    <row r="66" spans="1:10" ht="15" customHeight="1">
      <c r="A66" s="60"/>
      <c r="B66" s="60"/>
      <c r="C66" s="60"/>
      <c r="D66" s="60"/>
      <c r="E66" s="60"/>
      <c r="F66" s="60"/>
      <c r="G66" s="60"/>
      <c r="H66" s="60"/>
      <c r="I66" s="60"/>
      <c r="J66" s="60"/>
    </row>
    <row r="67" spans="1:10" ht="15" customHeight="1">
      <c r="A67" s="60"/>
      <c r="B67" s="60"/>
      <c r="C67" s="60"/>
      <c r="D67" s="60"/>
      <c r="E67" s="60"/>
      <c r="F67" s="60"/>
      <c r="G67" s="60"/>
      <c r="H67" s="60"/>
      <c r="I67" s="60"/>
      <c r="J67" s="60"/>
    </row>
    <row r="68" spans="1:10" ht="15" customHeight="1">
      <c r="A68" s="60"/>
      <c r="B68" s="60"/>
      <c r="C68" s="60"/>
      <c r="D68" s="60"/>
      <c r="E68" s="60"/>
      <c r="F68" s="60"/>
      <c r="G68" s="60"/>
      <c r="H68" s="60"/>
      <c r="I68" s="60"/>
      <c r="J68" s="60"/>
    </row>
    <row r="69" spans="1:10" ht="15" customHeight="1">
      <c r="A69" s="60"/>
      <c r="B69" s="60"/>
      <c r="C69" s="60"/>
      <c r="D69" s="60"/>
      <c r="E69" s="60"/>
      <c r="F69" s="60"/>
      <c r="G69" s="60"/>
      <c r="H69" s="60"/>
      <c r="I69" s="60"/>
      <c r="J69" s="60"/>
    </row>
    <row r="70" spans="1:10" ht="30" customHeight="1">
      <c r="A70" s="60"/>
      <c r="B70" s="60"/>
      <c r="C70" s="60"/>
      <c r="D70" s="60"/>
      <c r="E70" s="60"/>
      <c r="F70" s="60"/>
      <c r="G70" s="60"/>
      <c r="H70" s="60"/>
      <c r="I70" s="60"/>
      <c r="J70" s="60"/>
    </row>
    <row r="71" spans="1:10" ht="15" customHeight="1">
      <c r="A71" s="60"/>
      <c r="B71" s="60"/>
      <c r="C71" s="60"/>
      <c r="D71" s="60"/>
      <c r="E71" s="60"/>
      <c r="F71" s="60"/>
      <c r="G71" s="60"/>
      <c r="H71" s="60"/>
      <c r="I71" s="60"/>
      <c r="J71" s="60"/>
    </row>
    <row r="72" spans="1:10" ht="15" customHeight="1">
      <c r="A72" s="60"/>
      <c r="B72" s="60"/>
      <c r="C72" s="60"/>
      <c r="D72" s="60"/>
      <c r="E72" s="60"/>
      <c r="F72" s="60"/>
      <c r="G72" s="60"/>
      <c r="H72" s="60"/>
      <c r="I72" s="60"/>
      <c r="J72" s="60"/>
    </row>
    <row r="73" spans="1:10" ht="30" customHeight="1">
      <c r="A73" s="60"/>
      <c r="B73" s="60"/>
      <c r="C73" s="60"/>
      <c r="D73" s="60"/>
      <c r="E73" s="60"/>
      <c r="F73" s="60"/>
      <c r="G73" s="60"/>
      <c r="H73" s="60"/>
      <c r="I73" s="60"/>
      <c r="J73" s="60"/>
    </row>
    <row r="74" spans="1:10" ht="15" customHeight="1">
      <c r="A74" s="60"/>
      <c r="B74" s="60"/>
      <c r="C74" s="60"/>
      <c r="D74" s="60"/>
      <c r="E74" s="60"/>
      <c r="F74" s="60"/>
      <c r="G74" s="60"/>
      <c r="H74" s="60"/>
      <c r="I74" s="60"/>
      <c r="J74" s="60"/>
    </row>
    <row r="75" spans="1:10" ht="15" customHeight="1">
      <c r="A75" s="60"/>
      <c r="B75" s="60"/>
      <c r="C75" s="60"/>
      <c r="D75" s="60"/>
      <c r="E75" s="60"/>
      <c r="F75" s="60"/>
      <c r="G75" s="60"/>
      <c r="H75" s="60"/>
      <c r="I75" s="60"/>
      <c r="J75" s="60"/>
    </row>
    <row r="76" spans="1:10">
      <c r="A76" s="60"/>
      <c r="B76" s="60"/>
      <c r="C76" s="60"/>
      <c r="D76" s="60"/>
      <c r="E76" s="60"/>
      <c r="F76" s="60"/>
      <c r="G76" s="60"/>
      <c r="H76" s="60"/>
      <c r="I76" s="60"/>
      <c r="J76" s="60"/>
    </row>
  </sheetData>
  <autoFilter ref="A6:B39" xr:uid="{00000000-0009-0000-0000-00003E000000}">
    <sortState ref="A7:B39">
      <sortCondition ref="B6:B39"/>
    </sortState>
  </autoFilter>
  <mergeCells count="1">
    <mergeCell ref="H1:I1"/>
  </mergeCells>
  <hyperlinks>
    <hyperlink ref="H1:I1" location="Index!A1" display="Regresar al Índice" xr:uid="{00000000-0004-0000-3E00-000000000000}"/>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47"/>
  <dimension ref="A1:J39"/>
  <sheetViews>
    <sheetView zoomScale="106" zoomScaleNormal="106" workbookViewId="0">
      <selection activeCell="B19" sqref="B19"/>
    </sheetView>
  </sheetViews>
  <sheetFormatPr baseColWidth="10" defaultColWidth="11.42578125" defaultRowHeight="12"/>
  <cols>
    <col min="1" max="6" width="13.85546875" style="219" customWidth="1"/>
    <col min="7" max="7" width="16" style="219" customWidth="1"/>
    <col min="8" max="11" width="13.85546875" style="219" customWidth="1"/>
    <col min="12" max="16384" width="11.42578125" style="219"/>
  </cols>
  <sheetData>
    <row r="1" spans="1:9" ht="15">
      <c r="A1" t="s">
        <v>1827</v>
      </c>
      <c r="H1" s="688" t="s">
        <v>38</v>
      </c>
      <c r="I1" s="688"/>
    </row>
    <row r="2" spans="1:9">
      <c r="A2" s="219" t="s">
        <v>526</v>
      </c>
    </row>
    <row r="3" spans="1:9">
      <c r="A3" s="219" t="s">
        <v>592</v>
      </c>
    </row>
    <row r="5" spans="1:9">
      <c r="A5" s="60" t="s">
        <v>527</v>
      </c>
      <c r="B5" s="60" t="s">
        <v>528</v>
      </c>
      <c r="C5" s="60" t="s">
        <v>872</v>
      </c>
      <c r="D5" s="60"/>
      <c r="E5" s="60"/>
    </row>
    <row r="6" spans="1:9">
      <c r="A6" s="60" t="s">
        <v>529</v>
      </c>
      <c r="B6" s="60"/>
      <c r="C6" s="60">
        <v>1777</v>
      </c>
      <c r="D6" s="281">
        <v>0.50468616870207328</v>
      </c>
      <c r="E6" s="281">
        <v>0.62924929178470257</v>
      </c>
    </row>
    <row r="7" spans="1:9">
      <c r="A7" s="60" t="s">
        <v>530</v>
      </c>
      <c r="B7" s="60"/>
      <c r="C7" s="60">
        <v>910</v>
      </c>
      <c r="D7" s="281">
        <v>0.25844930417495032</v>
      </c>
      <c r="E7" s="281">
        <v>0.32223796033994334</v>
      </c>
    </row>
    <row r="8" spans="1:9">
      <c r="A8" s="60" t="s">
        <v>531</v>
      </c>
      <c r="B8" s="60"/>
      <c r="C8" s="60">
        <v>130</v>
      </c>
      <c r="D8" s="281">
        <v>3.6921329167850042E-2</v>
      </c>
      <c r="E8" s="281">
        <v>4.6033994334277621E-2</v>
      </c>
    </row>
    <row r="9" spans="1:9">
      <c r="A9" s="60" t="s">
        <v>883</v>
      </c>
      <c r="B9" s="60"/>
      <c r="C9" s="60">
        <v>7</v>
      </c>
      <c r="D9" s="281">
        <v>1.9880715705765406E-3</v>
      </c>
      <c r="E9" s="281">
        <v>2.4787535410764872E-3</v>
      </c>
    </row>
    <row r="10" spans="1:9">
      <c r="A10" s="60" t="s">
        <v>528</v>
      </c>
      <c r="B10" s="60">
        <v>697</v>
      </c>
      <c r="C10" s="60"/>
      <c r="D10" s="281">
        <v>0.19795512638454985</v>
      </c>
      <c r="E10" s="287">
        <v>1</v>
      </c>
    </row>
    <row r="11" spans="1:9">
      <c r="A11" s="60"/>
      <c r="B11" s="60"/>
      <c r="C11" s="60">
        <v>2824</v>
      </c>
      <c r="D11" s="60"/>
      <c r="E11" s="60"/>
    </row>
    <row r="12" spans="1:9">
      <c r="A12" s="60"/>
      <c r="B12" s="60"/>
      <c r="C12" s="60"/>
      <c r="D12" s="60"/>
      <c r="E12" s="287">
        <v>0.80204487361545029</v>
      </c>
    </row>
    <row r="13" spans="1:9">
      <c r="A13" s="60"/>
      <c r="B13" s="60"/>
      <c r="C13" s="60" t="s">
        <v>53</v>
      </c>
      <c r="D13" s="60">
        <v>3521</v>
      </c>
      <c r="E13" s="60"/>
    </row>
    <row r="14" spans="1:9">
      <c r="A14" s="60"/>
      <c r="B14" s="60"/>
      <c r="C14" s="60"/>
      <c r="D14" s="60"/>
      <c r="E14" s="287"/>
    </row>
    <row r="15" spans="1:9">
      <c r="A15" s="60"/>
      <c r="B15" s="60"/>
      <c r="C15" s="60"/>
      <c r="D15" s="60"/>
      <c r="E15" s="60"/>
    </row>
    <row r="16" spans="1:9">
      <c r="A16" s="60" t="s">
        <v>528</v>
      </c>
      <c r="B16" s="60"/>
      <c r="C16" s="288">
        <f>B10/D13</f>
        <v>0.19795512638454985</v>
      </c>
      <c r="D16" s="60"/>
      <c r="E16" s="60"/>
    </row>
    <row r="17" spans="1:10">
      <c r="A17" s="60" t="s">
        <v>532</v>
      </c>
      <c r="B17" s="60"/>
      <c r="C17" s="288">
        <f>C11/D13</f>
        <v>0.80204487361545018</v>
      </c>
      <c r="D17" s="60"/>
      <c r="E17" s="60"/>
    </row>
    <row r="22" spans="1:10" ht="30" customHeight="1"/>
    <row r="24" spans="1:10" ht="15" customHeight="1">
      <c r="G24" s="289"/>
      <c r="H24" s="289"/>
      <c r="I24" s="281"/>
      <c r="J24" s="281"/>
    </row>
    <row r="25" spans="1:10" ht="15" customHeight="1">
      <c r="G25" s="289"/>
      <c r="H25" s="289"/>
      <c r="I25" s="281"/>
      <c r="J25" s="281"/>
    </row>
    <row r="26" spans="1:10" ht="15" customHeight="1">
      <c r="G26" s="289"/>
      <c r="H26" s="289"/>
      <c r="I26" s="281"/>
      <c r="J26" s="281"/>
    </row>
    <row r="27" spans="1:10" ht="15" customHeight="1">
      <c r="G27" s="289"/>
      <c r="H27" s="289"/>
      <c r="I27" s="281"/>
      <c r="J27" s="281"/>
    </row>
    <row r="28" spans="1:10" ht="15" customHeight="1">
      <c r="G28" s="289"/>
      <c r="H28" s="289"/>
      <c r="I28" s="281"/>
      <c r="J28" s="281"/>
    </row>
    <row r="29" spans="1:10" ht="15" customHeight="1">
      <c r="H29" s="289"/>
    </row>
    <row r="30" spans="1:10" ht="15" customHeight="1"/>
    <row r="31" spans="1:10" ht="15" customHeight="1">
      <c r="I31" s="289"/>
    </row>
    <row r="35" spans="4:5">
      <c r="D35" s="281"/>
      <c r="E35" s="290"/>
    </row>
    <row r="36" spans="4:5">
      <c r="D36" s="281"/>
      <c r="E36" s="290"/>
    </row>
    <row r="37" spans="4:5">
      <c r="D37" s="281"/>
      <c r="E37" s="290"/>
    </row>
    <row r="38" spans="4:5">
      <c r="D38" s="281"/>
      <c r="E38" s="290"/>
    </row>
    <row r="39" spans="4:5">
      <c r="D39" s="281"/>
      <c r="E39" s="291"/>
    </row>
  </sheetData>
  <mergeCells count="1">
    <mergeCell ref="H1:I1"/>
  </mergeCells>
  <hyperlinks>
    <hyperlink ref="H1:I1" location="Index!A1" display="Regresar al Índice" xr:uid="{00000000-0004-0000-3F00-000000000000}"/>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48"/>
  <dimension ref="A1:J56"/>
  <sheetViews>
    <sheetView zoomScale="106" zoomScaleNormal="106" workbookViewId="0">
      <selection activeCell="B19" sqref="B19"/>
    </sheetView>
  </sheetViews>
  <sheetFormatPr baseColWidth="10" defaultColWidth="11.42578125" defaultRowHeight="12"/>
  <cols>
    <col min="1" max="1" width="11.42578125" style="219"/>
    <col min="2" max="2" width="13.7109375" style="219" bestFit="1" customWidth="1"/>
    <col min="3" max="3" width="17.28515625" style="219" bestFit="1" customWidth="1"/>
    <col min="4" max="6" width="17.28515625" style="219" customWidth="1"/>
    <col min="7" max="7" width="17.28515625" style="219" bestFit="1" customWidth="1"/>
    <col min="8" max="8" width="15.85546875" style="219" bestFit="1" customWidth="1"/>
    <col min="9" max="16384" width="11.42578125" style="219"/>
  </cols>
  <sheetData>
    <row r="1" spans="1:10" ht="15">
      <c r="A1" t="s">
        <v>1828</v>
      </c>
      <c r="H1" s="688" t="s">
        <v>38</v>
      </c>
      <c r="I1" s="688"/>
    </row>
    <row r="2" spans="1:10">
      <c r="A2" s="219" t="s">
        <v>526</v>
      </c>
    </row>
    <row r="5" spans="1:10">
      <c r="A5" s="60"/>
      <c r="B5" s="60" t="s">
        <v>533</v>
      </c>
      <c r="C5" s="60"/>
      <c r="D5" s="60"/>
      <c r="E5" s="60"/>
      <c r="F5" s="60"/>
    </row>
    <row r="6" spans="1:10">
      <c r="A6" s="60" t="s">
        <v>534</v>
      </c>
      <c r="B6" s="60" t="s">
        <v>535</v>
      </c>
      <c r="C6" s="280" t="s">
        <v>529</v>
      </c>
      <c r="D6" s="280" t="s">
        <v>530</v>
      </c>
      <c r="E6" s="280" t="s">
        <v>531</v>
      </c>
      <c r="F6" s="280" t="s">
        <v>873</v>
      </c>
      <c r="G6" s="280"/>
      <c r="H6" s="280"/>
      <c r="I6" s="280"/>
      <c r="J6" s="280"/>
    </row>
    <row r="7" spans="1:10">
      <c r="A7" s="60">
        <v>1</v>
      </c>
      <c r="B7" s="281" t="s">
        <v>536</v>
      </c>
      <c r="C7" s="281">
        <v>1.8292682926829267E-2</v>
      </c>
      <c r="D7" s="281">
        <v>0</v>
      </c>
      <c r="E7" s="281">
        <v>0</v>
      </c>
      <c r="F7" s="281">
        <v>0</v>
      </c>
      <c r="G7" s="281"/>
      <c r="H7" s="282"/>
      <c r="I7" s="282"/>
      <c r="J7" s="282"/>
    </row>
    <row r="8" spans="1:10">
      <c r="A8" s="60">
        <v>2</v>
      </c>
      <c r="B8" s="281" t="s">
        <v>537</v>
      </c>
      <c r="C8" s="281">
        <v>0.48824041811846691</v>
      </c>
      <c r="D8" s="281">
        <v>6.7114093959731542E-3</v>
      </c>
      <c r="E8" s="281">
        <v>2.7210884353741496E-2</v>
      </c>
      <c r="F8" s="281">
        <v>0</v>
      </c>
      <c r="G8" s="281"/>
      <c r="H8" s="282"/>
      <c r="I8" s="282"/>
      <c r="J8" s="282"/>
    </row>
    <row r="9" spans="1:10">
      <c r="A9" s="60">
        <v>3</v>
      </c>
      <c r="B9" s="281" t="s">
        <v>538</v>
      </c>
      <c r="C9" s="281">
        <v>0.29094076655052264</v>
      </c>
      <c r="D9" s="281">
        <v>0.10642377756471716</v>
      </c>
      <c r="E9" s="281">
        <v>0.45578231292517007</v>
      </c>
      <c r="F9" s="281">
        <v>0.42857142857142855</v>
      </c>
      <c r="G9" s="281"/>
      <c r="H9" s="282"/>
      <c r="I9" s="282"/>
      <c r="J9" s="282"/>
    </row>
    <row r="10" spans="1:10">
      <c r="A10" s="60">
        <v>4</v>
      </c>
      <c r="B10" s="281" t="s">
        <v>539</v>
      </c>
      <c r="C10" s="281">
        <v>0.13763066202090593</v>
      </c>
      <c r="D10" s="281">
        <v>0.40268456375838924</v>
      </c>
      <c r="E10" s="281">
        <v>0.45578231292517007</v>
      </c>
      <c r="F10" s="281">
        <v>0.5714285714285714</v>
      </c>
      <c r="G10" s="281"/>
      <c r="H10" s="282"/>
      <c r="I10" s="282"/>
      <c r="J10" s="282"/>
    </row>
    <row r="11" spans="1:10">
      <c r="A11" s="60">
        <v>5</v>
      </c>
      <c r="B11" s="281" t="s">
        <v>540</v>
      </c>
      <c r="C11" s="281">
        <v>5.7055749128919864E-2</v>
      </c>
      <c r="D11" s="281">
        <v>0.32598274209012462</v>
      </c>
      <c r="E11" s="281">
        <v>6.1224489795918366E-2</v>
      </c>
      <c r="F11" s="281">
        <v>0</v>
      </c>
      <c r="G11" s="281"/>
      <c r="H11" s="282"/>
      <c r="I11" s="282"/>
      <c r="J11" s="282"/>
    </row>
    <row r="12" spans="1:10">
      <c r="A12" s="60">
        <v>6</v>
      </c>
      <c r="B12" s="281" t="s">
        <v>541</v>
      </c>
      <c r="C12" s="281">
        <v>7.8397212543554005E-3</v>
      </c>
      <c r="D12" s="281">
        <v>0.15819750719079578</v>
      </c>
      <c r="E12" s="281">
        <v>0</v>
      </c>
      <c r="F12" s="281">
        <v>0</v>
      </c>
      <c r="G12" s="281"/>
      <c r="H12" s="282"/>
      <c r="I12" s="282"/>
      <c r="J12" s="282"/>
    </row>
    <row r="13" spans="1:10">
      <c r="A13" s="60"/>
      <c r="B13" s="60" t="s">
        <v>53</v>
      </c>
      <c r="C13" s="281">
        <v>1</v>
      </c>
      <c r="D13" s="281">
        <v>1</v>
      </c>
      <c r="E13" s="281">
        <v>1</v>
      </c>
      <c r="F13" s="281">
        <v>1</v>
      </c>
      <c r="G13" s="281"/>
      <c r="H13" s="282"/>
      <c r="I13" s="282"/>
      <c r="J13" s="282"/>
    </row>
    <row r="14" spans="1:10">
      <c r="A14" s="60"/>
      <c r="B14" s="60"/>
      <c r="C14" s="282"/>
      <c r="D14" s="282"/>
      <c r="E14" s="282"/>
      <c r="F14" s="282"/>
    </row>
    <row r="15" spans="1:10">
      <c r="A15" s="60"/>
      <c r="B15" s="60"/>
      <c r="C15" s="281">
        <v>0.50653310104529614</v>
      </c>
      <c r="D15" s="281">
        <v>6.7114093959731542E-3</v>
      </c>
      <c r="E15" s="280">
        <v>6.1224489795918366E-2</v>
      </c>
      <c r="F15" s="280"/>
      <c r="G15" s="280"/>
    </row>
    <row r="16" spans="1:10">
      <c r="C16" s="280">
        <v>6.4895470383275269E-2</v>
      </c>
      <c r="D16" s="280"/>
      <c r="E16" s="280"/>
      <c r="F16" s="280"/>
      <c r="G16" s="280"/>
    </row>
    <row r="17" spans="1:7">
      <c r="C17" s="280"/>
      <c r="D17" s="280"/>
      <c r="E17" s="280"/>
      <c r="F17" s="283"/>
      <c r="G17" s="280"/>
    </row>
    <row r="18" spans="1:7">
      <c r="C18" s="280"/>
      <c r="D18" s="280"/>
      <c r="E18" s="280"/>
      <c r="F18" s="280"/>
      <c r="G18" s="280"/>
    </row>
    <row r="20" spans="1:7">
      <c r="A20" s="281"/>
      <c r="B20" s="284"/>
      <c r="C20" s="284"/>
      <c r="D20" s="284"/>
      <c r="E20" s="284"/>
    </row>
    <row r="21" spans="1:7" ht="15" customHeight="1">
      <c r="A21" s="281"/>
      <c r="B21" s="281"/>
      <c r="C21" s="281"/>
      <c r="D21" s="281"/>
      <c r="E21" s="281"/>
    </row>
    <row r="22" spans="1:7" ht="15" customHeight="1">
      <c r="A22" s="281"/>
      <c r="B22" s="281"/>
      <c r="C22" s="281"/>
      <c r="D22" s="281"/>
      <c r="E22" s="281"/>
    </row>
    <row r="23" spans="1:7" ht="15" customHeight="1">
      <c r="A23" s="281"/>
      <c r="B23" s="281"/>
      <c r="C23" s="281"/>
      <c r="D23" s="281"/>
      <c r="E23" s="281"/>
    </row>
    <row r="24" spans="1:7" ht="15" customHeight="1">
      <c r="A24" s="281"/>
      <c r="B24" s="281"/>
      <c r="C24" s="281"/>
      <c r="D24" s="281"/>
      <c r="E24" s="281"/>
    </row>
    <row r="25" spans="1:7" ht="15" customHeight="1">
      <c r="A25" s="281"/>
      <c r="B25" s="281"/>
      <c r="C25" s="281"/>
      <c r="D25" s="281"/>
      <c r="E25" s="281"/>
    </row>
    <row r="26" spans="1:7" ht="15" customHeight="1">
      <c r="A26" s="281"/>
      <c r="B26" s="281"/>
      <c r="C26" s="281"/>
      <c r="D26" s="281"/>
      <c r="E26" s="281"/>
    </row>
    <row r="27" spans="1:7" ht="15" customHeight="1">
      <c r="A27" s="281"/>
      <c r="B27" s="281"/>
      <c r="C27" s="281"/>
      <c r="D27" s="281"/>
      <c r="E27" s="281"/>
    </row>
    <row r="28" spans="1:7" ht="15" customHeight="1"/>
    <row r="29" spans="1:7" ht="15" customHeight="1"/>
    <row r="40" spans="1:7">
      <c r="A40" s="284"/>
      <c r="B40" s="284"/>
      <c r="C40" s="284"/>
      <c r="D40" s="284"/>
      <c r="E40" s="284"/>
      <c r="F40" s="284"/>
    </row>
    <row r="41" spans="1:7">
      <c r="A41" s="284"/>
      <c r="B41" s="284"/>
      <c r="C41" s="284"/>
      <c r="D41" s="284"/>
      <c r="F41" s="284"/>
    </row>
    <row r="42" spans="1:7">
      <c r="A42" s="284"/>
      <c r="B42" s="285"/>
      <c r="C42" s="285"/>
      <c r="D42" s="285"/>
      <c r="F42" s="285"/>
    </row>
    <row r="43" spans="1:7">
      <c r="A43" s="284"/>
      <c r="B43" s="286"/>
      <c r="C43" s="286"/>
      <c r="D43" s="285"/>
      <c r="F43" s="286"/>
    </row>
    <row r="44" spans="1:7">
      <c r="A44" s="284"/>
      <c r="B44" s="286"/>
      <c r="C44" s="285"/>
      <c r="D44" s="285"/>
      <c r="F44" s="286"/>
    </row>
    <row r="45" spans="1:7">
      <c r="A45" s="284"/>
      <c r="B45" s="286"/>
      <c r="C45" s="286"/>
      <c r="D45" s="285"/>
      <c r="F45" s="286"/>
    </row>
    <row r="46" spans="1:7">
      <c r="A46" s="284"/>
      <c r="B46" s="285"/>
      <c r="C46" s="286"/>
      <c r="D46" s="285"/>
      <c r="F46" s="286"/>
    </row>
    <row r="47" spans="1:7">
      <c r="A47" s="284"/>
      <c r="B47" s="286"/>
      <c r="C47" s="286"/>
      <c r="D47" s="285"/>
      <c r="F47" s="286"/>
      <c r="G47" s="281"/>
    </row>
    <row r="48" spans="1:7">
      <c r="A48" s="284"/>
      <c r="B48" s="286"/>
      <c r="C48" s="286"/>
      <c r="D48" s="286"/>
      <c r="F48" s="286"/>
    </row>
    <row r="50" spans="1:6">
      <c r="A50" s="284"/>
      <c r="B50" s="281"/>
      <c r="C50" s="281"/>
      <c r="D50" s="281"/>
      <c r="E50" s="281"/>
      <c r="F50" s="281"/>
    </row>
    <row r="51" spans="1:6">
      <c r="A51" s="284"/>
      <c r="B51" s="281"/>
      <c r="C51" s="281"/>
      <c r="D51" s="281"/>
      <c r="E51" s="281"/>
      <c r="F51" s="281"/>
    </row>
    <row r="52" spans="1:6">
      <c r="A52" s="284"/>
      <c r="B52" s="281"/>
      <c r="C52" s="281"/>
      <c r="D52" s="281"/>
      <c r="E52" s="281"/>
      <c r="F52" s="281"/>
    </row>
    <row r="53" spans="1:6">
      <c r="A53" s="284"/>
      <c r="B53" s="281"/>
      <c r="C53" s="281"/>
      <c r="D53" s="281"/>
      <c r="E53" s="281"/>
      <c r="F53" s="281"/>
    </row>
    <row r="54" spans="1:6">
      <c r="A54" s="284"/>
      <c r="B54" s="281"/>
      <c r="C54" s="281"/>
      <c r="D54" s="281"/>
      <c r="E54" s="281"/>
      <c r="F54" s="281"/>
    </row>
    <row r="55" spans="1:6">
      <c r="A55" s="284"/>
      <c r="B55" s="281"/>
      <c r="C55" s="281"/>
      <c r="D55" s="281"/>
      <c r="E55" s="281"/>
      <c r="F55" s="281"/>
    </row>
    <row r="56" spans="1:6">
      <c r="A56" s="284"/>
      <c r="B56" s="281"/>
      <c r="C56" s="281"/>
      <c r="D56" s="281"/>
      <c r="E56" s="281"/>
      <c r="F56" s="281"/>
    </row>
  </sheetData>
  <mergeCells count="1">
    <mergeCell ref="H1:I1"/>
  </mergeCells>
  <hyperlinks>
    <hyperlink ref="H1:I1" location="Index!A1" display="Regresar al Índice" xr:uid="{00000000-0004-0000-4000-000000000000}"/>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E65BF-819C-4DF7-B5C4-DE7EE95F7E78}">
  <sheetPr codeName="Hoja79"/>
  <dimension ref="A1:Q161"/>
  <sheetViews>
    <sheetView topLeftCell="A100" zoomScale="95" zoomScaleNormal="95" workbookViewId="0">
      <selection activeCell="B19" sqref="B19"/>
    </sheetView>
  </sheetViews>
  <sheetFormatPr baseColWidth="10" defaultColWidth="9.140625" defaultRowHeight="12"/>
  <cols>
    <col min="1" max="1" width="15.42578125" style="79" customWidth="1"/>
    <col min="2" max="2" width="6.42578125" style="79" customWidth="1"/>
    <col min="3" max="3" width="13.7109375" style="79" customWidth="1"/>
    <col min="4" max="4" width="8.7109375" style="79" customWidth="1"/>
    <col min="5" max="5" width="14.7109375" style="79" bestFit="1" customWidth="1"/>
    <col min="6" max="6" width="8.7109375" style="79" customWidth="1"/>
    <col min="7" max="7" width="11.7109375" style="79" customWidth="1"/>
    <col min="8" max="8" width="17" style="79" customWidth="1"/>
    <col min="9" max="9" width="35.7109375" style="79" customWidth="1"/>
    <col min="10" max="10" width="37.7109375" style="79" customWidth="1"/>
    <col min="11" max="11" width="17.7109375" style="79" customWidth="1"/>
    <col min="12" max="12" width="35.7109375" style="79" customWidth="1"/>
    <col min="13" max="13" width="37.7109375" style="79" customWidth="1"/>
    <col min="14" max="16384" width="9.140625" style="79"/>
  </cols>
  <sheetData>
    <row r="1" spans="1:17" ht="15">
      <c r="A1" t="s">
        <v>1829</v>
      </c>
      <c r="B1" s="79" t="s">
        <v>54</v>
      </c>
      <c r="C1" s="79" t="s">
        <v>54</v>
      </c>
      <c r="D1" s="79" t="s">
        <v>54</v>
      </c>
      <c r="E1" s="79" t="s">
        <v>54</v>
      </c>
      <c r="F1" s="79" t="s">
        <v>54</v>
      </c>
      <c r="G1" s="79" t="s">
        <v>54</v>
      </c>
      <c r="H1" s="688" t="s">
        <v>38</v>
      </c>
      <c r="I1" s="688"/>
    </row>
    <row r="2" spans="1:17">
      <c r="A2" s="79" t="s">
        <v>55</v>
      </c>
      <c r="B2" s="79" t="s">
        <v>54</v>
      </c>
      <c r="C2" s="79" t="s">
        <v>54</v>
      </c>
      <c r="D2" s="79" t="s">
        <v>54</v>
      </c>
      <c r="E2" s="79" t="s">
        <v>54</v>
      </c>
      <c r="F2" s="79" t="s">
        <v>54</v>
      </c>
      <c r="G2" s="79" t="s">
        <v>54</v>
      </c>
      <c r="H2" s="79" t="s">
        <v>54</v>
      </c>
    </row>
    <row r="6" spans="1:17">
      <c r="A6" s="79" t="s">
        <v>325</v>
      </c>
      <c r="B6" s="79" t="s">
        <v>380</v>
      </c>
      <c r="C6" s="79" t="s">
        <v>56</v>
      </c>
      <c r="D6" s="79" t="s">
        <v>593</v>
      </c>
      <c r="E6" s="79" t="s">
        <v>594</v>
      </c>
      <c r="F6" s="79" t="s">
        <v>1</v>
      </c>
      <c r="G6" s="79" t="s">
        <v>57</v>
      </c>
      <c r="H6" s="79" t="s">
        <v>58</v>
      </c>
      <c r="I6" s="79" t="s">
        <v>59</v>
      </c>
      <c r="J6" s="79" t="s">
        <v>60</v>
      </c>
      <c r="K6" s="79" t="s">
        <v>595</v>
      </c>
      <c r="L6" s="79" t="s">
        <v>596</v>
      </c>
      <c r="M6" s="79" t="s">
        <v>597</v>
      </c>
      <c r="O6" s="79" t="s">
        <v>524</v>
      </c>
      <c r="P6" s="79">
        <v>2</v>
      </c>
      <c r="Q6" s="79">
        <f>COUNT($D$7:$D$150)</f>
        <v>103</v>
      </c>
    </row>
    <row r="7" spans="1:17">
      <c r="A7" s="79" t="s">
        <v>61</v>
      </c>
      <c r="B7" s="79" t="s">
        <v>62</v>
      </c>
      <c r="C7" s="259">
        <v>80.8927820181501</v>
      </c>
      <c r="D7" s="259">
        <v>81.002269999999996</v>
      </c>
      <c r="E7" s="259">
        <v>76.225970000000004</v>
      </c>
      <c r="F7" s="259">
        <v>3.2545700000000002</v>
      </c>
      <c r="G7" s="259">
        <v>3.3545099999999999</v>
      </c>
      <c r="H7" s="259">
        <v>5.9303299999999997</v>
      </c>
      <c r="I7" s="259">
        <v>0.45662999999999998</v>
      </c>
      <c r="J7" s="259">
        <v>0.27533000000000002</v>
      </c>
      <c r="K7" s="259">
        <v>0.92032000000000003</v>
      </c>
      <c r="L7" s="259">
        <v>1.08246</v>
      </c>
      <c r="M7" s="259">
        <v>0.48125000000000001</v>
      </c>
      <c r="O7" s="79" t="s">
        <v>518</v>
      </c>
      <c r="P7" s="79">
        <f>P6</f>
        <v>2</v>
      </c>
      <c r="Q7" s="79">
        <v>1</v>
      </c>
    </row>
    <row r="8" spans="1:17">
      <c r="A8" s="79" t="s">
        <v>54</v>
      </c>
      <c r="B8" s="79" t="s">
        <v>63</v>
      </c>
      <c r="C8" s="259">
        <v>81.290942965322401</v>
      </c>
      <c r="D8" s="259">
        <v>81.448670000000007</v>
      </c>
      <c r="E8" s="259">
        <v>76.580719999999999</v>
      </c>
      <c r="F8" s="259">
        <v>3.5522900000000002</v>
      </c>
      <c r="G8" s="259">
        <v>3.6920700000000002</v>
      </c>
      <c r="H8" s="259">
        <v>6.1743100000000002</v>
      </c>
      <c r="I8" s="259">
        <v>0.55108999999999997</v>
      </c>
      <c r="J8" s="259">
        <v>0.30259000000000003</v>
      </c>
      <c r="K8" s="259">
        <v>1.16645</v>
      </c>
      <c r="L8" s="259">
        <v>0.46539999999999998</v>
      </c>
      <c r="M8" s="259">
        <v>0.50051999999999996</v>
      </c>
    </row>
    <row r="9" spans="1:17">
      <c r="A9" s="79" t="s">
        <v>54</v>
      </c>
      <c r="B9" s="79" t="s">
        <v>64</v>
      </c>
      <c r="C9" s="259">
        <v>81.887433139010795</v>
      </c>
      <c r="D9" s="259">
        <v>82.092449999999999</v>
      </c>
      <c r="E9" s="259">
        <v>76.870040000000003</v>
      </c>
      <c r="F9" s="259">
        <v>4.2522700000000002</v>
      </c>
      <c r="G9" s="259">
        <v>4.3492899999999999</v>
      </c>
      <c r="H9" s="259">
        <v>6.3327200000000001</v>
      </c>
      <c r="I9" s="259">
        <v>0.79042000000000001</v>
      </c>
      <c r="J9" s="259">
        <v>0.35541</v>
      </c>
      <c r="K9" s="259">
        <v>1.9314899999999999</v>
      </c>
      <c r="L9" s="259">
        <v>0.37779000000000001</v>
      </c>
      <c r="M9" s="259">
        <v>0.51300000000000001</v>
      </c>
      <c r="O9" s="79" t="s">
        <v>525</v>
      </c>
      <c r="P9" s="79">
        <v>4</v>
      </c>
      <c r="Q9" s="79">
        <f>COUNT($D$7:$D$150)</f>
        <v>103</v>
      </c>
    </row>
    <row r="10" spans="1:17">
      <c r="A10" s="79" t="s">
        <v>54</v>
      </c>
      <c r="B10" s="79" t="s">
        <v>65</v>
      </c>
      <c r="C10" s="259">
        <v>81.941522928060607</v>
      </c>
      <c r="D10" s="259">
        <v>82.305779999999999</v>
      </c>
      <c r="E10" s="259">
        <v>77.140060000000005</v>
      </c>
      <c r="F10" s="259">
        <v>4.6494200000000001</v>
      </c>
      <c r="G10" s="259">
        <v>4.5427799999999996</v>
      </c>
      <c r="H10" s="259">
        <v>6.3485300000000002</v>
      </c>
      <c r="I10" s="259">
        <v>0.25986999999999999</v>
      </c>
      <c r="J10" s="259">
        <v>0.37090000000000001</v>
      </c>
      <c r="K10" s="259">
        <v>2.07321</v>
      </c>
      <c r="L10" s="259">
        <v>0.35127999999999998</v>
      </c>
      <c r="M10" s="259">
        <v>0.51424999999999998</v>
      </c>
      <c r="O10" s="79" t="s">
        <v>519</v>
      </c>
      <c r="P10" s="79">
        <f>P9</f>
        <v>4</v>
      </c>
      <c r="Q10" s="79">
        <v>1</v>
      </c>
    </row>
    <row r="11" spans="1:17">
      <c r="A11" s="79" t="s">
        <v>54</v>
      </c>
      <c r="B11" s="79" t="s">
        <v>66</v>
      </c>
      <c r="C11" s="259">
        <v>81.668820241601097</v>
      </c>
      <c r="D11" s="259">
        <v>82.42877</v>
      </c>
      <c r="E11" s="259">
        <v>77.482420000000005</v>
      </c>
      <c r="F11" s="259">
        <v>4.6314200000000003</v>
      </c>
      <c r="G11" s="259">
        <v>4.6555999999999997</v>
      </c>
      <c r="H11" s="259">
        <v>6.0250700000000004</v>
      </c>
      <c r="I11" s="259">
        <v>0.14943000000000001</v>
      </c>
      <c r="J11" s="259">
        <v>0.37992999999999999</v>
      </c>
      <c r="K11" s="259">
        <v>1.7610600000000001</v>
      </c>
      <c r="L11" s="259">
        <v>0.44380999999999998</v>
      </c>
      <c r="M11" s="259">
        <v>0.48874000000000001</v>
      </c>
    </row>
    <row r="12" spans="1:17">
      <c r="A12" s="79" t="s">
        <v>54</v>
      </c>
      <c r="B12" s="79" t="s">
        <v>67</v>
      </c>
      <c r="C12" s="259">
        <v>81.619237934972006</v>
      </c>
      <c r="D12" s="259">
        <v>82.260990000000007</v>
      </c>
      <c r="E12" s="259">
        <v>77.498260000000002</v>
      </c>
      <c r="F12" s="259">
        <v>4.0880299999999998</v>
      </c>
      <c r="G12" s="259">
        <v>3.9207000000000001</v>
      </c>
      <c r="H12" s="259">
        <v>5.1428900000000004</v>
      </c>
      <c r="I12" s="259">
        <v>-0.20354</v>
      </c>
      <c r="J12" s="259">
        <v>0.32100000000000001</v>
      </c>
      <c r="K12" s="259">
        <v>0.99734</v>
      </c>
      <c r="L12" s="259">
        <v>2.0449999999999999E-2</v>
      </c>
      <c r="M12" s="259">
        <v>0.41879</v>
      </c>
    </row>
    <row r="13" spans="1:17">
      <c r="A13" s="79" t="s">
        <v>54</v>
      </c>
      <c r="B13" s="79" t="s">
        <v>68</v>
      </c>
      <c r="C13" s="259">
        <v>81.5921930404471</v>
      </c>
      <c r="D13" s="259">
        <v>82.07423</v>
      </c>
      <c r="E13" s="259">
        <v>77.478279999999998</v>
      </c>
      <c r="F13" s="259">
        <v>3.47262</v>
      </c>
      <c r="G13" s="259">
        <v>2.9805700000000002</v>
      </c>
      <c r="H13" s="259">
        <v>4.3328199999999999</v>
      </c>
      <c r="I13" s="259">
        <v>-0.22703000000000001</v>
      </c>
      <c r="J13" s="259">
        <v>0.24504999999999999</v>
      </c>
      <c r="K13" s="259">
        <v>-2.2190000000000001E-2</v>
      </c>
      <c r="L13" s="259">
        <v>-2.5780000000000001E-2</v>
      </c>
      <c r="M13" s="259">
        <v>0.35409000000000002</v>
      </c>
    </row>
    <row r="14" spans="1:17">
      <c r="A14" s="79" t="s">
        <v>54</v>
      </c>
      <c r="B14" s="79" t="s">
        <v>69</v>
      </c>
      <c r="C14" s="259">
        <v>81.824328385119301</v>
      </c>
      <c r="D14" s="259">
        <v>82.263270000000006</v>
      </c>
      <c r="E14" s="259">
        <v>77.954269999999994</v>
      </c>
      <c r="F14" s="259">
        <v>3.4565299999999999</v>
      </c>
      <c r="G14" s="259">
        <v>2.91777</v>
      </c>
      <c r="H14" s="259">
        <v>4.8182299999999998</v>
      </c>
      <c r="I14" s="259">
        <v>0.23032</v>
      </c>
      <c r="J14" s="259">
        <v>0.23995</v>
      </c>
      <c r="K14" s="259">
        <v>-5.1650000000000001E-2</v>
      </c>
      <c r="L14" s="259">
        <v>0.61434999999999995</v>
      </c>
      <c r="M14" s="259">
        <v>0.39291999999999999</v>
      </c>
    </row>
    <row r="15" spans="1:17">
      <c r="A15" s="79" t="s">
        <v>54</v>
      </c>
      <c r="B15" s="79" t="s">
        <v>70</v>
      </c>
      <c r="C15" s="259">
        <v>82.132339683875202</v>
      </c>
      <c r="D15" s="259">
        <v>82.672470000000004</v>
      </c>
      <c r="E15" s="259">
        <v>78.476420000000005</v>
      </c>
      <c r="F15" s="259">
        <v>3.3902999999999999</v>
      </c>
      <c r="G15" s="259">
        <v>3.0012099999999999</v>
      </c>
      <c r="H15" s="259">
        <v>4.7384000000000004</v>
      </c>
      <c r="I15" s="259">
        <v>0.49742999999999998</v>
      </c>
      <c r="J15" s="259">
        <v>0.24673</v>
      </c>
      <c r="K15" s="259">
        <v>0.29565000000000002</v>
      </c>
      <c r="L15" s="259">
        <v>0.66981000000000002</v>
      </c>
      <c r="M15" s="259">
        <v>0.38653999999999999</v>
      </c>
    </row>
    <row r="16" spans="1:17">
      <c r="A16" s="79" t="s">
        <v>54</v>
      </c>
      <c r="B16" s="79" t="s">
        <v>71</v>
      </c>
      <c r="C16" s="259">
        <v>82.522988160346202</v>
      </c>
      <c r="D16" s="259">
        <v>82.732439999999997</v>
      </c>
      <c r="E16" s="259">
        <v>79.267899999999997</v>
      </c>
      <c r="F16" s="259">
        <v>3.3591099999999998</v>
      </c>
      <c r="G16" s="259">
        <v>2.7610100000000002</v>
      </c>
      <c r="H16" s="259">
        <v>5.6597200000000001</v>
      </c>
      <c r="I16" s="259">
        <v>7.2550000000000003E-2</v>
      </c>
      <c r="J16" s="259">
        <v>0.22722000000000001</v>
      </c>
      <c r="K16" s="259">
        <v>0.57311999999999996</v>
      </c>
      <c r="L16" s="259">
        <v>1.0085599999999999</v>
      </c>
      <c r="M16" s="259">
        <v>0.45983000000000002</v>
      </c>
    </row>
    <row r="17" spans="1:13">
      <c r="A17" s="79" t="s">
        <v>54</v>
      </c>
      <c r="B17" s="79" t="s">
        <v>72</v>
      </c>
      <c r="C17" s="259">
        <v>83.292265160165897</v>
      </c>
      <c r="D17" s="259">
        <v>83.024730000000005</v>
      </c>
      <c r="E17" s="259">
        <v>79.276160000000004</v>
      </c>
      <c r="F17" s="259">
        <v>3.61869</v>
      </c>
      <c r="G17" s="259">
        <v>3.0890599999999999</v>
      </c>
      <c r="H17" s="259">
        <v>5.6736500000000003</v>
      </c>
      <c r="I17" s="259">
        <v>0.35328999999999999</v>
      </c>
      <c r="J17" s="259">
        <v>0.25385000000000002</v>
      </c>
      <c r="K17" s="259">
        <v>1.1580900000000001</v>
      </c>
      <c r="L17" s="259">
        <v>1.043E-2</v>
      </c>
      <c r="M17" s="259">
        <v>0.46094000000000002</v>
      </c>
    </row>
    <row r="18" spans="1:13">
      <c r="A18" s="79" t="s">
        <v>54</v>
      </c>
      <c r="B18" s="79" t="s">
        <v>73</v>
      </c>
      <c r="C18" s="259">
        <v>83.770058296772604</v>
      </c>
      <c r="D18" s="259">
        <v>83.623720000000006</v>
      </c>
      <c r="E18" s="259">
        <v>79.117729999999995</v>
      </c>
      <c r="F18" s="259">
        <v>3.97404</v>
      </c>
      <c r="G18" s="259">
        <v>3.7076799999999999</v>
      </c>
      <c r="H18" s="259">
        <v>4.9171899999999997</v>
      </c>
      <c r="I18" s="259">
        <v>0.72145999999999999</v>
      </c>
      <c r="J18" s="259">
        <v>0.30384</v>
      </c>
      <c r="K18" s="259">
        <v>1.65378</v>
      </c>
      <c r="L18" s="259">
        <v>-0.19985</v>
      </c>
      <c r="M18" s="259">
        <v>0.40081</v>
      </c>
    </row>
    <row r="19" spans="1:13">
      <c r="A19" s="79" t="s">
        <v>74</v>
      </c>
      <c r="B19" s="79" t="s">
        <v>62</v>
      </c>
      <c r="C19" s="259">
        <v>84.519051625698694</v>
      </c>
      <c r="D19" s="259">
        <v>84.357849999999999</v>
      </c>
      <c r="E19" s="259">
        <v>79.785219999999995</v>
      </c>
      <c r="F19" s="259">
        <v>4.4828099999999997</v>
      </c>
      <c r="G19" s="259">
        <v>4.1425700000000001</v>
      </c>
      <c r="H19" s="259">
        <v>4.66934</v>
      </c>
      <c r="I19" s="259">
        <v>0.87788999999999995</v>
      </c>
      <c r="J19" s="259">
        <v>0.33883000000000002</v>
      </c>
      <c r="K19" s="259">
        <v>2.0386199999999999</v>
      </c>
      <c r="L19" s="259">
        <v>0.84367000000000003</v>
      </c>
      <c r="M19" s="259">
        <v>0.38102000000000003</v>
      </c>
    </row>
    <row r="20" spans="1:13">
      <c r="A20" s="79" t="s">
        <v>54</v>
      </c>
      <c r="B20" s="79" t="s">
        <v>63</v>
      </c>
      <c r="C20" s="259">
        <v>84.733157040687601</v>
      </c>
      <c r="D20" s="259">
        <v>84.74503</v>
      </c>
      <c r="E20" s="259">
        <v>80.448570000000004</v>
      </c>
      <c r="F20" s="259">
        <v>4.2344400000000002</v>
      </c>
      <c r="G20" s="259">
        <v>4.0471599999999999</v>
      </c>
      <c r="H20" s="259">
        <v>5.0506900000000003</v>
      </c>
      <c r="I20" s="259">
        <v>0.45898</v>
      </c>
      <c r="J20" s="259">
        <v>0.33116000000000001</v>
      </c>
      <c r="K20" s="259">
        <v>2.4326500000000002</v>
      </c>
      <c r="L20" s="259">
        <v>0.83143</v>
      </c>
      <c r="M20" s="259">
        <v>0.41144999999999998</v>
      </c>
    </row>
    <row r="21" spans="1:13">
      <c r="A21" s="79" t="s">
        <v>54</v>
      </c>
      <c r="B21" s="79" t="s">
        <v>64</v>
      </c>
      <c r="C21" s="259">
        <v>84.965292385359703</v>
      </c>
      <c r="D21" s="259">
        <v>84.630390000000006</v>
      </c>
      <c r="E21" s="259">
        <v>80.703450000000004</v>
      </c>
      <c r="F21" s="259">
        <v>3.7586499999999998</v>
      </c>
      <c r="G21" s="259">
        <v>3.0915599999999999</v>
      </c>
      <c r="H21" s="259">
        <v>4.9868699999999997</v>
      </c>
      <c r="I21" s="259">
        <v>-0.13527</v>
      </c>
      <c r="J21" s="259">
        <v>0.25405</v>
      </c>
      <c r="K21" s="259">
        <v>1.9339599999999999</v>
      </c>
      <c r="L21" s="259">
        <v>0.31680999999999998</v>
      </c>
      <c r="M21" s="259">
        <v>0.40637000000000001</v>
      </c>
    </row>
    <row r="22" spans="1:13">
      <c r="A22" s="79" t="s">
        <v>54</v>
      </c>
      <c r="B22" s="79" t="s">
        <v>65</v>
      </c>
      <c r="C22" s="259">
        <v>84.806779253560904</v>
      </c>
      <c r="D22" s="259">
        <v>84.641019999999997</v>
      </c>
      <c r="E22" s="259">
        <v>80.963830000000002</v>
      </c>
      <c r="F22" s="259">
        <v>3.4967100000000002</v>
      </c>
      <c r="G22" s="259">
        <v>2.8372700000000002</v>
      </c>
      <c r="H22" s="259">
        <v>4.9569099999999997</v>
      </c>
      <c r="I22" s="259">
        <v>1.256E-2</v>
      </c>
      <c r="J22" s="259">
        <v>0.23341999999999999</v>
      </c>
      <c r="K22" s="259">
        <v>1.21652</v>
      </c>
      <c r="L22" s="259">
        <v>0.32263999999999998</v>
      </c>
      <c r="M22" s="259">
        <v>0.40398000000000001</v>
      </c>
    </row>
    <row r="23" spans="1:13">
      <c r="A23" s="79" t="s">
        <v>54</v>
      </c>
      <c r="B23" s="79" t="s">
        <v>66</v>
      </c>
      <c r="C23" s="259">
        <v>84.535579061241705</v>
      </c>
      <c r="D23" s="259">
        <v>84.931790000000007</v>
      </c>
      <c r="E23" s="259">
        <v>81.070599999999999</v>
      </c>
      <c r="F23" s="259">
        <v>3.5102199999999999</v>
      </c>
      <c r="G23" s="259">
        <v>3.0365799999999998</v>
      </c>
      <c r="H23" s="259">
        <v>4.63096</v>
      </c>
      <c r="I23" s="259">
        <v>0.34353</v>
      </c>
      <c r="J23" s="259">
        <v>0.24959000000000001</v>
      </c>
      <c r="K23" s="259">
        <v>0.68035999999999996</v>
      </c>
      <c r="L23" s="259">
        <v>0.13186999999999999</v>
      </c>
      <c r="M23" s="259">
        <v>0.37796000000000002</v>
      </c>
    </row>
    <row r="24" spans="1:13">
      <c r="A24" s="79" t="s">
        <v>54</v>
      </c>
      <c r="B24" s="79" t="s">
        <v>67</v>
      </c>
      <c r="C24" s="259">
        <v>84.682072239918298</v>
      </c>
      <c r="D24" s="259">
        <v>85.216480000000004</v>
      </c>
      <c r="E24" s="259">
        <v>81.457729999999998</v>
      </c>
      <c r="F24" s="259">
        <v>3.7525900000000001</v>
      </c>
      <c r="G24" s="259">
        <v>3.5928200000000001</v>
      </c>
      <c r="H24" s="259">
        <v>5.1091100000000003</v>
      </c>
      <c r="I24" s="259">
        <v>0.3352</v>
      </c>
      <c r="J24" s="259">
        <v>0.29458000000000001</v>
      </c>
      <c r="K24" s="259">
        <v>0.55632000000000004</v>
      </c>
      <c r="L24" s="259">
        <v>0.47752</v>
      </c>
      <c r="M24" s="259">
        <v>0.41610000000000003</v>
      </c>
    </row>
    <row r="25" spans="1:13">
      <c r="A25" s="79" t="s">
        <v>54</v>
      </c>
      <c r="B25" s="79" t="s">
        <v>68</v>
      </c>
      <c r="C25" s="259">
        <v>84.914958831660599</v>
      </c>
      <c r="D25" s="259">
        <v>85.412350000000004</v>
      </c>
      <c r="E25" s="259">
        <v>81.716049999999996</v>
      </c>
      <c r="F25" s="259">
        <v>4.0724099999999996</v>
      </c>
      <c r="G25" s="259">
        <v>4.0671900000000001</v>
      </c>
      <c r="H25" s="259">
        <v>5.4696100000000003</v>
      </c>
      <c r="I25" s="259">
        <v>0.22985</v>
      </c>
      <c r="J25" s="259">
        <v>0.33277000000000001</v>
      </c>
      <c r="K25" s="259">
        <v>0.92396999999999996</v>
      </c>
      <c r="L25" s="259">
        <v>0.31712000000000001</v>
      </c>
      <c r="M25" s="259">
        <v>0.44475999999999999</v>
      </c>
    </row>
    <row r="26" spans="1:13">
      <c r="A26" s="79" t="s">
        <v>54</v>
      </c>
      <c r="B26" s="79" t="s">
        <v>69</v>
      </c>
      <c r="C26" s="259">
        <v>85.219965142135905</v>
      </c>
      <c r="D26" s="259">
        <v>85.649209999999997</v>
      </c>
      <c r="E26" s="259">
        <v>81.20975</v>
      </c>
      <c r="F26" s="259">
        <v>4.1499100000000002</v>
      </c>
      <c r="G26" s="259">
        <v>4.11599</v>
      </c>
      <c r="H26" s="259">
        <v>4.1761299999999997</v>
      </c>
      <c r="I26" s="259">
        <v>0.27732000000000001</v>
      </c>
      <c r="J26" s="259">
        <v>0.33668999999999999</v>
      </c>
      <c r="K26" s="259">
        <v>1.1911400000000001</v>
      </c>
      <c r="L26" s="259">
        <v>-0.61958000000000002</v>
      </c>
      <c r="M26" s="259">
        <v>0.34151999999999999</v>
      </c>
    </row>
    <row r="27" spans="1:13">
      <c r="A27" s="79" t="s">
        <v>54</v>
      </c>
      <c r="B27" s="79" t="s">
        <v>70</v>
      </c>
      <c r="C27" s="259">
        <v>85.596339924274304</v>
      </c>
      <c r="D27" s="259">
        <v>86.192790000000002</v>
      </c>
      <c r="E27" s="259">
        <v>81.268299999999996</v>
      </c>
      <c r="F27" s="259">
        <v>4.2175799999999999</v>
      </c>
      <c r="G27" s="259">
        <v>4.2581499999999997</v>
      </c>
      <c r="H27" s="259">
        <v>3.5575999999999999</v>
      </c>
      <c r="I27" s="259">
        <v>0.63465000000000005</v>
      </c>
      <c r="J27" s="259">
        <v>0.34810000000000002</v>
      </c>
      <c r="K27" s="259">
        <v>1.48472</v>
      </c>
      <c r="L27" s="259">
        <v>7.2099999999999997E-2</v>
      </c>
      <c r="M27" s="259">
        <v>0.29174</v>
      </c>
    </row>
    <row r="28" spans="1:13">
      <c r="A28" s="79" t="s">
        <v>54</v>
      </c>
      <c r="B28" s="79" t="s">
        <v>71</v>
      </c>
      <c r="C28" s="259">
        <v>86.069625578460204</v>
      </c>
      <c r="D28" s="259">
        <v>86.288439999999994</v>
      </c>
      <c r="E28" s="259">
        <v>81.698819999999998</v>
      </c>
      <c r="F28" s="259">
        <v>4.2977600000000002</v>
      </c>
      <c r="G28" s="259">
        <v>4.29819</v>
      </c>
      <c r="H28" s="259">
        <v>3.0667200000000001</v>
      </c>
      <c r="I28" s="259">
        <v>0.11098</v>
      </c>
      <c r="J28" s="259">
        <v>0.35131000000000001</v>
      </c>
      <c r="K28" s="259">
        <v>1.25793</v>
      </c>
      <c r="L28" s="259">
        <v>0.52976000000000001</v>
      </c>
      <c r="M28" s="259">
        <v>0.25203999999999999</v>
      </c>
    </row>
    <row r="29" spans="1:13">
      <c r="A29" s="79" t="s">
        <v>54</v>
      </c>
      <c r="B29" s="79" t="s">
        <v>72</v>
      </c>
      <c r="C29" s="259">
        <v>86.763777871266299</v>
      </c>
      <c r="D29" s="259">
        <v>86.45926</v>
      </c>
      <c r="E29" s="259">
        <v>81.875169999999997</v>
      </c>
      <c r="F29" s="259">
        <v>4.1678699999999997</v>
      </c>
      <c r="G29" s="259">
        <v>4.1367599999999998</v>
      </c>
      <c r="H29" s="259">
        <v>3.2784200000000001</v>
      </c>
      <c r="I29" s="259">
        <v>0.19796</v>
      </c>
      <c r="J29" s="259">
        <v>0.33835999999999999</v>
      </c>
      <c r="K29" s="259">
        <v>1.2257100000000001</v>
      </c>
      <c r="L29" s="259">
        <v>0.21584999999999999</v>
      </c>
      <c r="M29" s="259">
        <v>0.26917999999999997</v>
      </c>
    </row>
    <row r="30" spans="1:13">
      <c r="A30" s="79" t="s">
        <v>54</v>
      </c>
      <c r="B30" s="79" t="s">
        <v>73</v>
      </c>
      <c r="C30" s="259">
        <v>87.188983712963505</v>
      </c>
      <c r="D30" s="259">
        <v>86.932990000000004</v>
      </c>
      <c r="E30" s="259">
        <v>82.197550000000007</v>
      </c>
      <c r="F30" s="259">
        <v>4.0813199999999998</v>
      </c>
      <c r="G30" s="259">
        <v>3.9573299999999998</v>
      </c>
      <c r="H30" s="259">
        <v>3.8927</v>
      </c>
      <c r="I30" s="259">
        <v>0.54791999999999996</v>
      </c>
      <c r="J30" s="259">
        <v>0.32394000000000001</v>
      </c>
      <c r="K30" s="259">
        <v>1.4988699999999999</v>
      </c>
      <c r="L30" s="259">
        <v>0.39373999999999998</v>
      </c>
      <c r="M30" s="259">
        <v>0.31874000000000002</v>
      </c>
    </row>
    <row r="31" spans="1:13">
      <c r="A31" s="79" t="s">
        <v>75</v>
      </c>
      <c r="B31" s="79" t="s">
        <v>62</v>
      </c>
      <c r="C31" s="259">
        <v>87.110102770599198</v>
      </c>
      <c r="D31" s="259">
        <v>86.930710000000005</v>
      </c>
      <c r="E31" s="259">
        <v>82.29674</v>
      </c>
      <c r="F31" s="259">
        <v>3.0656400000000001</v>
      </c>
      <c r="G31" s="259">
        <v>3.0499399999999999</v>
      </c>
      <c r="H31" s="259">
        <v>3.14785</v>
      </c>
      <c r="I31" s="259">
        <v>-2.6199999999999999E-3</v>
      </c>
      <c r="J31" s="259">
        <v>0.25068000000000001</v>
      </c>
      <c r="K31" s="259">
        <v>0.85612999999999995</v>
      </c>
      <c r="L31" s="259">
        <v>0.12068</v>
      </c>
      <c r="M31" s="259">
        <v>0.25861000000000001</v>
      </c>
    </row>
    <row r="32" spans="1:13">
      <c r="A32" s="79" t="s">
        <v>54</v>
      </c>
      <c r="B32" s="79" t="s">
        <v>63</v>
      </c>
      <c r="C32" s="259">
        <v>87.275377126029198</v>
      </c>
      <c r="D32" s="259">
        <v>87.361159999999998</v>
      </c>
      <c r="E32" s="259">
        <v>82.412469999999999</v>
      </c>
      <c r="F32" s="259">
        <v>3.00027</v>
      </c>
      <c r="G32" s="259">
        <v>3.0870700000000002</v>
      </c>
      <c r="H32" s="259">
        <v>2.4411800000000001</v>
      </c>
      <c r="I32" s="259">
        <v>0.49517</v>
      </c>
      <c r="J32" s="259">
        <v>0.25369000000000003</v>
      </c>
      <c r="K32" s="259">
        <v>1.24318</v>
      </c>
      <c r="L32" s="259">
        <v>0.14061999999999999</v>
      </c>
      <c r="M32" s="259">
        <v>0.20119000000000001</v>
      </c>
    </row>
    <row r="33" spans="1:13">
      <c r="A33" s="79" t="s">
        <v>54</v>
      </c>
      <c r="B33" s="79" t="s">
        <v>64</v>
      </c>
      <c r="C33" s="259">
        <v>87.630716990203695</v>
      </c>
      <c r="D33" s="259">
        <v>87.461380000000005</v>
      </c>
      <c r="E33" s="259">
        <v>82.898790000000005</v>
      </c>
      <c r="F33" s="259">
        <v>3.13707</v>
      </c>
      <c r="G33" s="259">
        <v>3.34511</v>
      </c>
      <c r="H33" s="259">
        <v>2.7202600000000001</v>
      </c>
      <c r="I33" s="259">
        <v>0.11471000000000001</v>
      </c>
      <c r="J33" s="259">
        <v>0.27456999999999998</v>
      </c>
      <c r="K33" s="259">
        <v>1.15906</v>
      </c>
      <c r="L33" s="259">
        <v>0.59011000000000002</v>
      </c>
      <c r="M33" s="259">
        <v>0.22391</v>
      </c>
    </row>
    <row r="34" spans="1:13">
      <c r="A34" s="79" t="s">
        <v>54</v>
      </c>
      <c r="B34" s="79" t="s">
        <v>65</v>
      </c>
      <c r="C34" s="259">
        <v>87.403840375022497</v>
      </c>
      <c r="D34" s="259">
        <v>87.457579999999993</v>
      </c>
      <c r="E34" s="259">
        <v>83.418859999999995</v>
      </c>
      <c r="F34" s="259">
        <v>3.0623300000000002</v>
      </c>
      <c r="G34" s="259">
        <v>3.3276500000000002</v>
      </c>
      <c r="H34" s="259">
        <v>3.03226</v>
      </c>
      <c r="I34" s="259">
        <v>-4.3400000000000001E-3</v>
      </c>
      <c r="J34" s="259">
        <v>0.27316000000000001</v>
      </c>
      <c r="K34" s="259">
        <v>0.60345000000000004</v>
      </c>
      <c r="L34" s="259">
        <v>0.62736000000000003</v>
      </c>
      <c r="M34" s="259">
        <v>0.24923999999999999</v>
      </c>
    </row>
    <row r="35" spans="1:13">
      <c r="A35" s="79" t="s">
        <v>54</v>
      </c>
      <c r="B35" s="79" t="s">
        <v>66</v>
      </c>
      <c r="C35" s="259">
        <v>86.967365827273298</v>
      </c>
      <c r="D35" s="259">
        <v>87.386219999999994</v>
      </c>
      <c r="E35" s="259">
        <v>83.711619999999996</v>
      </c>
      <c r="F35" s="259">
        <v>2.8766400000000001</v>
      </c>
      <c r="G35" s="259">
        <v>2.8898799999999998</v>
      </c>
      <c r="H35" s="259">
        <v>3.2576800000000001</v>
      </c>
      <c r="I35" s="259">
        <v>-8.1600000000000006E-2</v>
      </c>
      <c r="J35" s="259">
        <v>0.23769000000000001</v>
      </c>
      <c r="K35" s="259">
        <v>0.52398999999999996</v>
      </c>
      <c r="L35" s="259">
        <v>0.35094999999999998</v>
      </c>
      <c r="M35" s="259">
        <v>0.26750000000000002</v>
      </c>
    </row>
    <row r="36" spans="1:13">
      <c r="A36" s="79" t="s">
        <v>54</v>
      </c>
      <c r="B36" s="79" t="s">
        <v>67</v>
      </c>
      <c r="C36" s="259">
        <v>87.113107758879707</v>
      </c>
      <c r="D36" s="259">
        <v>87.651929999999993</v>
      </c>
      <c r="E36" s="259">
        <v>84.226190000000003</v>
      </c>
      <c r="F36" s="259">
        <v>2.8707799999999999</v>
      </c>
      <c r="G36" s="259">
        <v>2.8579599999999998</v>
      </c>
      <c r="H36" s="259">
        <v>3.3986499999999999</v>
      </c>
      <c r="I36" s="259">
        <v>0.30407000000000001</v>
      </c>
      <c r="J36" s="259">
        <v>0.2351</v>
      </c>
      <c r="K36" s="259">
        <v>0.33283000000000001</v>
      </c>
      <c r="L36" s="259">
        <v>0.61468999999999996</v>
      </c>
      <c r="M36" s="259">
        <v>0.27889999999999998</v>
      </c>
    </row>
    <row r="37" spans="1:13">
      <c r="A37" s="79" t="s">
        <v>54</v>
      </c>
      <c r="B37" s="79" t="s">
        <v>68</v>
      </c>
      <c r="C37" s="259">
        <v>87.240819760802907</v>
      </c>
      <c r="D37" s="259">
        <v>87.867540000000005</v>
      </c>
      <c r="E37" s="259">
        <v>84.862679999999997</v>
      </c>
      <c r="F37" s="259">
        <v>2.7390500000000002</v>
      </c>
      <c r="G37" s="259">
        <v>2.8745099999999999</v>
      </c>
      <c r="H37" s="259">
        <v>3.8506900000000002</v>
      </c>
      <c r="I37" s="259">
        <v>0.24598</v>
      </c>
      <c r="J37" s="259">
        <v>0.23644000000000001</v>
      </c>
      <c r="K37" s="259">
        <v>0.46439000000000002</v>
      </c>
      <c r="L37" s="259">
        <v>0.75568999999999997</v>
      </c>
      <c r="M37" s="259">
        <v>0.31535999999999997</v>
      </c>
    </row>
    <row r="38" spans="1:13">
      <c r="A38" s="79" t="s">
        <v>54</v>
      </c>
      <c r="B38" s="79" t="s">
        <v>69</v>
      </c>
      <c r="C38" s="259">
        <v>87.4248752929864</v>
      </c>
      <c r="D38" s="259">
        <v>87.950289999999995</v>
      </c>
      <c r="E38" s="259">
        <v>84.584389999999999</v>
      </c>
      <c r="F38" s="259">
        <v>2.5873200000000001</v>
      </c>
      <c r="G38" s="259">
        <v>2.6866300000000001</v>
      </c>
      <c r="H38" s="259">
        <v>4.1554599999999997</v>
      </c>
      <c r="I38" s="259">
        <v>9.418E-2</v>
      </c>
      <c r="J38" s="259">
        <v>0.22117999999999999</v>
      </c>
      <c r="K38" s="259">
        <v>0.56337000000000004</v>
      </c>
      <c r="L38" s="259">
        <v>-0.32793</v>
      </c>
      <c r="M38" s="259">
        <v>0.33986</v>
      </c>
    </row>
    <row r="39" spans="1:13">
      <c r="A39" s="79" t="s">
        <v>54</v>
      </c>
      <c r="B39" s="79" t="s">
        <v>70</v>
      </c>
      <c r="C39" s="259">
        <v>87.752419015565806</v>
      </c>
      <c r="D39" s="259">
        <v>88.524230000000003</v>
      </c>
      <c r="E39" s="259">
        <v>85.098259999999996</v>
      </c>
      <c r="F39" s="259">
        <v>2.5188899999999999</v>
      </c>
      <c r="G39" s="259">
        <v>2.70492</v>
      </c>
      <c r="H39" s="259">
        <v>4.7127400000000002</v>
      </c>
      <c r="I39" s="259">
        <v>0.65256999999999998</v>
      </c>
      <c r="J39" s="259">
        <v>0.22266</v>
      </c>
      <c r="K39" s="259">
        <v>1.3022800000000001</v>
      </c>
      <c r="L39" s="259">
        <v>0.60753000000000001</v>
      </c>
      <c r="M39" s="259">
        <v>0.38449</v>
      </c>
    </row>
    <row r="40" spans="1:13">
      <c r="A40" s="79" t="s">
        <v>54</v>
      </c>
      <c r="B40" s="79" t="s">
        <v>71</v>
      </c>
      <c r="C40" s="259">
        <v>88.203918504717805</v>
      </c>
      <c r="D40" s="259">
        <v>88.873450000000005</v>
      </c>
      <c r="E40" s="259">
        <v>85.612830000000002</v>
      </c>
      <c r="F40" s="259">
        <v>2.47973</v>
      </c>
      <c r="G40" s="259">
        <v>2.9957799999999999</v>
      </c>
      <c r="H40" s="259">
        <v>4.7907700000000002</v>
      </c>
      <c r="I40" s="259">
        <v>0.39449000000000001</v>
      </c>
      <c r="J40" s="259">
        <v>0.24628</v>
      </c>
      <c r="K40" s="259">
        <v>1.3935999999999999</v>
      </c>
      <c r="L40" s="259">
        <v>0.60467000000000004</v>
      </c>
      <c r="M40" s="259">
        <v>0.39072000000000001</v>
      </c>
    </row>
    <row r="41" spans="1:13">
      <c r="A41" s="79" t="s">
        <v>54</v>
      </c>
      <c r="B41" s="79" t="s">
        <v>72</v>
      </c>
      <c r="C41" s="259">
        <v>88.685467876675304</v>
      </c>
      <c r="D41" s="259">
        <v>88.761849999999995</v>
      </c>
      <c r="E41" s="259">
        <v>85.680340000000001</v>
      </c>
      <c r="F41" s="259">
        <v>2.2148500000000002</v>
      </c>
      <c r="G41" s="259">
        <v>2.6632099999999999</v>
      </c>
      <c r="H41" s="259">
        <v>4.6475200000000001</v>
      </c>
      <c r="I41" s="259">
        <v>-0.12556999999999999</v>
      </c>
      <c r="J41" s="259">
        <v>0.21926999999999999</v>
      </c>
      <c r="K41" s="259">
        <v>1.0178</v>
      </c>
      <c r="L41" s="259">
        <v>7.8850000000000003E-2</v>
      </c>
      <c r="M41" s="259">
        <v>0.37928000000000001</v>
      </c>
    </row>
    <row r="42" spans="1:13">
      <c r="A42" s="79" t="s">
        <v>54</v>
      </c>
      <c r="B42" s="79" t="s">
        <v>73</v>
      </c>
      <c r="C42" s="259">
        <v>89.046817717410903</v>
      </c>
      <c r="D42" s="259">
        <v>89.161940000000001</v>
      </c>
      <c r="E42" s="259">
        <v>85.620410000000007</v>
      </c>
      <c r="F42" s="259">
        <v>2.1308099999999999</v>
      </c>
      <c r="G42" s="259">
        <v>2.56399</v>
      </c>
      <c r="H42" s="259">
        <v>4.1641899999999996</v>
      </c>
      <c r="I42" s="259">
        <v>0.45073999999999997</v>
      </c>
      <c r="J42" s="259">
        <v>0.2112</v>
      </c>
      <c r="K42" s="259">
        <v>1.3776600000000001</v>
      </c>
      <c r="L42" s="259">
        <v>-6.9949999999999998E-2</v>
      </c>
      <c r="M42" s="259">
        <v>0.34055999999999997</v>
      </c>
    </row>
    <row r="43" spans="1:13">
      <c r="A43" s="79" t="s">
        <v>76</v>
      </c>
      <c r="B43" s="79" t="s">
        <v>62</v>
      </c>
      <c r="C43" s="259">
        <v>89.3863813931126</v>
      </c>
      <c r="D43" s="259">
        <v>89.73133</v>
      </c>
      <c r="E43" s="259">
        <v>85.43235</v>
      </c>
      <c r="F43" s="259">
        <v>2.6131099999999998</v>
      </c>
      <c r="G43" s="259">
        <v>3.22167</v>
      </c>
      <c r="H43" s="259">
        <v>3.81013</v>
      </c>
      <c r="I43" s="259">
        <v>0.63859999999999995</v>
      </c>
      <c r="J43" s="259">
        <v>0.26458999999999999</v>
      </c>
      <c r="K43" s="259">
        <v>1.36358</v>
      </c>
      <c r="L43" s="259">
        <v>-0.21964</v>
      </c>
      <c r="M43" s="259">
        <v>0.31209999999999999</v>
      </c>
    </row>
    <row r="44" spans="1:13">
      <c r="A44" s="79" t="s">
        <v>54</v>
      </c>
      <c r="B44" s="79" t="s">
        <v>63</v>
      </c>
      <c r="C44" s="259">
        <v>89.7777811166536</v>
      </c>
      <c r="D44" s="259">
        <v>89.99324</v>
      </c>
      <c r="E44" s="259">
        <v>86.182500000000005</v>
      </c>
      <c r="F44" s="259">
        <v>2.8672499999999999</v>
      </c>
      <c r="G44" s="259">
        <v>3.0128699999999999</v>
      </c>
      <c r="H44" s="259">
        <v>4.5746000000000002</v>
      </c>
      <c r="I44" s="259">
        <v>0.29188999999999998</v>
      </c>
      <c r="J44" s="259">
        <v>0.24767</v>
      </c>
      <c r="K44" s="259">
        <v>1.2599800000000001</v>
      </c>
      <c r="L44" s="259">
        <v>0.87805999999999995</v>
      </c>
      <c r="M44" s="259">
        <v>0.37345</v>
      </c>
    </row>
    <row r="45" spans="1:13">
      <c r="A45" s="79" t="s">
        <v>54</v>
      </c>
      <c r="B45" s="79" t="s">
        <v>64</v>
      </c>
      <c r="C45" s="259">
        <v>89.910000600997606</v>
      </c>
      <c r="D45" s="259">
        <v>90.310580000000002</v>
      </c>
      <c r="E45" s="259">
        <v>86.597189999999998</v>
      </c>
      <c r="F45" s="259">
        <v>2.60101</v>
      </c>
      <c r="G45" s="259">
        <v>3.2576700000000001</v>
      </c>
      <c r="H45" s="259">
        <v>4.4613399999999999</v>
      </c>
      <c r="I45" s="259">
        <v>0.35261999999999999</v>
      </c>
      <c r="J45" s="259">
        <v>0.26750000000000002</v>
      </c>
      <c r="K45" s="259">
        <v>1.74481</v>
      </c>
      <c r="L45" s="259">
        <v>0.48116999999999999</v>
      </c>
      <c r="M45" s="259">
        <v>0.36438999999999999</v>
      </c>
    </row>
    <row r="46" spans="1:13">
      <c r="A46" s="79" t="s">
        <v>54</v>
      </c>
      <c r="B46" s="79" t="s">
        <v>65</v>
      </c>
      <c r="C46" s="259">
        <v>89.625277961415904</v>
      </c>
      <c r="D46" s="259">
        <v>90.483670000000004</v>
      </c>
      <c r="E46" s="259">
        <v>86.947119999999998</v>
      </c>
      <c r="F46" s="259">
        <v>2.5415800000000002</v>
      </c>
      <c r="G46" s="259">
        <v>3.46007</v>
      </c>
      <c r="H46" s="259">
        <v>4.2295600000000002</v>
      </c>
      <c r="I46" s="259">
        <v>0.19166</v>
      </c>
      <c r="J46" s="259">
        <v>0.28387000000000001</v>
      </c>
      <c r="K46" s="259">
        <v>1.4823999999999999</v>
      </c>
      <c r="L46" s="259">
        <v>0.40409</v>
      </c>
      <c r="M46" s="259">
        <v>0.34581000000000001</v>
      </c>
    </row>
    <row r="47" spans="1:13">
      <c r="A47" s="79" t="s">
        <v>54</v>
      </c>
      <c r="B47" s="79" t="s">
        <v>66</v>
      </c>
      <c r="C47" s="259">
        <v>89.225614520103406</v>
      </c>
      <c r="D47" s="259">
        <v>90.539850000000001</v>
      </c>
      <c r="E47" s="259">
        <v>86.82244</v>
      </c>
      <c r="F47" s="259">
        <v>2.59666</v>
      </c>
      <c r="G47" s="259">
        <v>3.6088499999999999</v>
      </c>
      <c r="H47" s="259">
        <v>3.71611</v>
      </c>
      <c r="I47" s="259">
        <v>6.2089999999999999E-2</v>
      </c>
      <c r="J47" s="259">
        <v>0.29587000000000002</v>
      </c>
      <c r="K47" s="259">
        <v>0.90105000000000002</v>
      </c>
      <c r="L47" s="259">
        <v>-0.1434</v>
      </c>
      <c r="M47" s="259">
        <v>0.30452000000000001</v>
      </c>
    </row>
    <row r="48" spans="1:13">
      <c r="A48" s="79" t="s">
        <v>54</v>
      </c>
      <c r="B48" s="79" t="s">
        <v>67</v>
      </c>
      <c r="C48" s="259">
        <v>89.324027886291205</v>
      </c>
      <c r="D48" s="259">
        <v>90.552000000000007</v>
      </c>
      <c r="E48" s="259">
        <v>87.127589999999998</v>
      </c>
      <c r="F48" s="259">
        <v>2.5379900000000002</v>
      </c>
      <c r="G48" s="259">
        <v>3.3086199999999999</v>
      </c>
      <c r="H48" s="259">
        <v>3.4447800000000002</v>
      </c>
      <c r="I48" s="259">
        <v>1.342E-2</v>
      </c>
      <c r="J48" s="259">
        <v>0.27161999999999997</v>
      </c>
      <c r="K48" s="259">
        <v>0.62089000000000005</v>
      </c>
      <c r="L48" s="259">
        <v>0.35147</v>
      </c>
      <c r="M48" s="259">
        <v>0.28262999999999999</v>
      </c>
    </row>
    <row r="49" spans="1:13">
      <c r="A49" s="79" t="s">
        <v>54</v>
      </c>
      <c r="B49" s="79" t="s">
        <v>68</v>
      </c>
      <c r="C49" s="259">
        <v>89.556914478033505</v>
      </c>
      <c r="D49" s="259">
        <v>90.695490000000007</v>
      </c>
      <c r="E49" s="259">
        <v>88.235249999999994</v>
      </c>
      <c r="F49" s="259">
        <v>2.65483</v>
      </c>
      <c r="G49" s="259">
        <v>3.2184200000000001</v>
      </c>
      <c r="H49" s="259">
        <v>3.9741599999999999</v>
      </c>
      <c r="I49" s="259">
        <v>0.15845999999999999</v>
      </c>
      <c r="J49" s="259">
        <v>0.26432</v>
      </c>
      <c r="K49" s="259">
        <v>0.42620000000000002</v>
      </c>
      <c r="L49" s="259">
        <v>1.2713099999999999</v>
      </c>
      <c r="M49" s="259">
        <v>0.32529999999999998</v>
      </c>
    </row>
    <row r="50" spans="1:13">
      <c r="A50" s="79" t="s">
        <v>54</v>
      </c>
      <c r="B50" s="79" t="s">
        <v>69</v>
      </c>
      <c r="C50" s="259">
        <v>89.809333493599397</v>
      </c>
      <c r="D50" s="259">
        <v>90.863259999999997</v>
      </c>
      <c r="E50" s="259">
        <v>88.708489999999998</v>
      </c>
      <c r="F50" s="259">
        <v>2.7274400000000001</v>
      </c>
      <c r="G50" s="259">
        <v>3.3120699999999998</v>
      </c>
      <c r="H50" s="259">
        <v>4.8757200000000003</v>
      </c>
      <c r="I50" s="259">
        <v>0.18498999999999999</v>
      </c>
      <c r="J50" s="259">
        <v>0.27189999999999998</v>
      </c>
      <c r="K50" s="259">
        <v>0.41950999999999999</v>
      </c>
      <c r="L50" s="259">
        <v>0.53632999999999997</v>
      </c>
      <c r="M50" s="259">
        <v>0.39750000000000002</v>
      </c>
    </row>
    <row r="51" spans="1:13">
      <c r="A51" s="79" t="s">
        <v>54</v>
      </c>
      <c r="B51" s="79" t="s">
        <v>70</v>
      </c>
      <c r="C51" s="259">
        <v>90.357743854798997</v>
      </c>
      <c r="D51" s="259">
        <v>91.343829999999997</v>
      </c>
      <c r="E51" s="259">
        <v>89.070819999999998</v>
      </c>
      <c r="F51" s="259">
        <v>2.96895</v>
      </c>
      <c r="G51" s="259">
        <v>3.1851099999999999</v>
      </c>
      <c r="H51" s="259">
        <v>4.6681999999999997</v>
      </c>
      <c r="I51" s="259">
        <v>0.52888000000000002</v>
      </c>
      <c r="J51" s="259">
        <v>0.26162999999999997</v>
      </c>
      <c r="K51" s="259">
        <v>0.88797999999999999</v>
      </c>
      <c r="L51" s="259">
        <v>0.40844999999999998</v>
      </c>
      <c r="M51" s="259">
        <v>0.38092999999999999</v>
      </c>
    </row>
    <row r="52" spans="1:13">
      <c r="A52" s="79" t="s">
        <v>54</v>
      </c>
      <c r="B52" s="79" t="s">
        <v>71</v>
      </c>
      <c r="C52" s="259">
        <v>90.906154215998598</v>
      </c>
      <c r="D52" s="259">
        <v>91.535139999999998</v>
      </c>
      <c r="E52" s="259">
        <v>89.570229999999995</v>
      </c>
      <c r="F52" s="259">
        <v>3.0636199999999998</v>
      </c>
      <c r="G52" s="259">
        <v>2.99492</v>
      </c>
      <c r="H52" s="259">
        <v>4.6224400000000001</v>
      </c>
      <c r="I52" s="259">
        <v>0.20943999999999999</v>
      </c>
      <c r="J52" s="259">
        <v>0.24621000000000001</v>
      </c>
      <c r="K52" s="259">
        <v>1.08572</v>
      </c>
      <c r="L52" s="259">
        <v>0.56069000000000002</v>
      </c>
      <c r="M52" s="259">
        <v>0.37728</v>
      </c>
    </row>
    <row r="53" spans="1:13">
      <c r="A53" s="79" t="s">
        <v>54</v>
      </c>
      <c r="B53" s="79" t="s">
        <v>72</v>
      </c>
      <c r="C53" s="259">
        <v>91.616833944347604</v>
      </c>
      <c r="D53" s="259">
        <v>91.720380000000006</v>
      </c>
      <c r="E53" s="259">
        <v>89.475170000000006</v>
      </c>
      <c r="F53" s="259">
        <v>3.3053499999999998</v>
      </c>
      <c r="G53" s="259">
        <v>3.33311</v>
      </c>
      <c r="H53" s="259">
        <v>4.4290599999999998</v>
      </c>
      <c r="I53" s="259">
        <v>0.20236999999999999</v>
      </c>
      <c r="J53" s="259">
        <v>0.27360000000000001</v>
      </c>
      <c r="K53" s="259">
        <v>1.1300399999999999</v>
      </c>
      <c r="L53" s="259">
        <v>-0.10613</v>
      </c>
      <c r="M53" s="259">
        <v>0.36180000000000001</v>
      </c>
    </row>
    <row r="54" spans="1:13">
      <c r="A54" s="79" t="s">
        <v>54</v>
      </c>
      <c r="B54" s="79" t="s">
        <v>73</v>
      </c>
      <c r="C54" s="259">
        <v>92.039034797764302</v>
      </c>
      <c r="D54" s="259">
        <v>92.118949999999998</v>
      </c>
      <c r="E54" s="259">
        <v>90.046909999999997</v>
      </c>
      <c r="F54" s="259">
        <v>3.3602699999999999</v>
      </c>
      <c r="G54" s="259">
        <v>3.3164500000000001</v>
      </c>
      <c r="H54" s="259">
        <v>5.1699200000000003</v>
      </c>
      <c r="I54" s="259">
        <v>0.43454999999999999</v>
      </c>
      <c r="J54" s="259">
        <v>0.27226</v>
      </c>
      <c r="K54" s="259">
        <v>1.38195</v>
      </c>
      <c r="L54" s="259">
        <v>0.63898999999999995</v>
      </c>
      <c r="M54" s="259">
        <v>0.42093999999999998</v>
      </c>
    </row>
    <row r="55" spans="1:13">
      <c r="A55" s="79" t="s">
        <v>77</v>
      </c>
      <c r="B55" s="79" t="s">
        <v>62</v>
      </c>
      <c r="C55" s="259">
        <v>93.603882444858499</v>
      </c>
      <c r="D55" s="259">
        <v>93.665400000000005</v>
      </c>
      <c r="E55" s="259">
        <v>91.817930000000004</v>
      </c>
      <c r="F55" s="259">
        <v>4.71828</v>
      </c>
      <c r="G55" s="259">
        <v>4.3842800000000004</v>
      </c>
      <c r="H55" s="259">
        <v>7.4744200000000003</v>
      </c>
      <c r="I55" s="259">
        <v>1.67875</v>
      </c>
      <c r="J55" s="259">
        <v>0.35820999999999997</v>
      </c>
      <c r="K55" s="259">
        <v>2.5415800000000002</v>
      </c>
      <c r="L55" s="259">
        <v>1.9667699999999999</v>
      </c>
      <c r="M55" s="259">
        <v>0.60250000000000004</v>
      </c>
    </row>
    <row r="56" spans="1:13">
      <c r="A56" s="79" t="s">
        <v>54</v>
      </c>
      <c r="B56" s="79" t="s">
        <v>63</v>
      </c>
      <c r="C56" s="259">
        <v>94.1447803353567</v>
      </c>
      <c r="D56" s="259">
        <v>94.244649999999993</v>
      </c>
      <c r="E56" s="259">
        <v>92.663820000000001</v>
      </c>
      <c r="F56" s="259">
        <v>4.8642300000000001</v>
      </c>
      <c r="G56" s="259">
        <v>4.7241400000000002</v>
      </c>
      <c r="H56" s="259">
        <v>7.5204599999999999</v>
      </c>
      <c r="I56" s="259">
        <v>0.61843000000000004</v>
      </c>
      <c r="J56" s="259">
        <v>0.38540000000000002</v>
      </c>
      <c r="K56" s="259">
        <v>2.96008</v>
      </c>
      <c r="L56" s="259">
        <v>0.92127999999999999</v>
      </c>
      <c r="M56" s="259">
        <v>0.60609000000000002</v>
      </c>
    </row>
    <row r="57" spans="1:13">
      <c r="A57" s="79" t="s">
        <v>54</v>
      </c>
      <c r="B57" s="79" t="s">
        <v>64</v>
      </c>
      <c r="C57" s="259">
        <v>94.722489332291602</v>
      </c>
      <c r="D57" s="259">
        <v>94.859589999999997</v>
      </c>
      <c r="E57" s="259">
        <v>93.513859999999994</v>
      </c>
      <c r="F57" s="259">
        <v>5.3525600000000004</v>
      </c>
      <c r="G57" s="259">
        <v>5.0370699999999999</v>
      </c>
      <c r="H57" s="259">
        <v>7.9871800000000004</v>
      </c>
      <c r="I57" s="259">
        <v>0.65249000000000001</v>
      </c>
      <c r="J57" s="259">
        <v>0.41037000000000001</v>
      </c>
      <c r="K57" s="259">
        <v>3.42259</v>
      </c>
      <c r="L57" s="259">
        <v>0.91732999999999998</v>
      </c>
      <c r="M57" s="259">
        <v>0.64241000000000004</v>
      </c>
    </row>
    <row r="58" spans="1:13">
      <c r="A58" s="79" t="s">
        <v>54</v>
      </c>
      <c r="B58" s="79" t="s">
        <v>65</v>
      </c>
      <c r="C58" s="259">
        <v>94.838932628162794</v>
      </c>
      <c r="D58" s="259">
        <v>95.127579999999995</v>
      </c>
      <c r="E58" s="259">
        <v>94.062860000000001</v>
      </c>
      <c r="F58" s="259">
        <v>5.81717</v>
      </c>
      <c r="G58" s="259">
        <v>5.1323100000000004</v>
      </c>
      <c r="H58" s="259">
        <v>8.1839899999999997</v>
      </c>
      <c r="I58" s="259">
        <v>0.28250999999999998</v>
      </c>
      <c r="J58" s="259">
        <v>0.41794999999999999</v>
      </c>
      <c r="K58" s="259">
        <v>3.2660300000000002</v>
      </c>
      <c r="L58" s="259">
        <v>0.58709</v>
      </c>
      <c r="M58" s="259">
        <v>0.65768000000000004</v>
      </c>
    </row>
    <row r="59" spans="1:13">
      <c r="A59" s="79" t="s">
        <v>54</v>
      </c>
      <c r="B59" s="79" t="s">
        <v>66</v>
      </c>
      <c r="C59" s="259">
        <v>94.725494320572096</v>
      </c>
      <c r="D59" s="259">
        <v>95.170850000000002</v>
      </c>
      <c r="E59" s="259">
        <v>94.370779999999996</v>
      </c>
      <c r="F59" s="259">
        <v>6.1640100000000002</v>
      </c>
      <c r="G59" s="259">
        <v>5.1148800000000003</v>
      </c>
      <c r="H59" s="259">
        <v>8.6940000000000008</v>
      </c>
      <c r="I59" s="259">
        <v>4.5490000000000003E-2</v>
      </c>
      <c r="J59" s="259">
        <v>0.41655999999999999</v>
      </c>
      <c r="K59" s="259">
        <v>1.60727</v>
      </c>
      <c r="L59" s="259">
        <v>0.32734999999999997</v>
      </c>
      <c r="M59" s="259">
        <v>0.69713999999999998</v>
      </c>
    </row>
    <row r="60" spans="1:13">
      <c r="A60" s="79" t="s">
        <v>54</v>
      </c>
      <c r="B60" s="79" t="s">
        <v>67</v>
      </c>
      <c r="C60" s="259">
        <v>94.963639641805401</v>
      </c>
      <c r="D60" s="259">
        <v>95.56335</v>
      </c>
      <c r="E60" s="259">
        <v>94.63391</v>
      </c>
      <c r="F60" s="259">
        <v>6.3136599999999996</v>
      </c>
      <c r="G60" s="259">
        <v>5.5342200000000004</v>
      </c>
      <c r="H60" s="259">
        <v>8.6153200000000005</v>
      </c>
      <c r="I60" s="259">
        <v>0.41241</v>
      </c>
      <c r="J60" s="259">
        <v>0.44988</v>
      </c>
      <c r="K60" s="259">
        <v>1.39923</v>
      </c>
      <c r="L60" s="259">
        <v>0.27883000000000002</v>
      </c>
      <c r="M60" s="259">
        <v>0.69106000000000001</v>
      </c>
    </row>
    <row r="61" spans="1:13">
      <c r="A61" s="79" t="s">
        <v>54</v>
      </c>
      <c r="B61" s="79" t="s">
        <v>68</v>
      </c>
      <c r="C61" s="259">
        <v>95.322735741330604</v>
      </c>
      <c r="D61" s="259">
        <v>95.927760000000006</v>
      </c>
      <c r="E61" s="259">
        <v>94.85848</v>
      </c>
      <c r="F61" s="259">
        <v>6.4381599999999999</v>
      </c>
      <c r="G61" s="259">
        <v>5.76905</v>
      </c>
      <c r="H61" s="259">
        <v>7.5063199999999997</v>
      </c>
      <c r="I61" s="259">
        <v>0.38131999999999999</v>
      </c>
      <c r="J61" s="259">
        <v>0.46849000000000002</v>
      </c>
      <c r="K61" s="259">
        <v>1.12605</v>
      </c>
      <c r="L61" s="259">
        <v>0.23730000000000001</v>
      </c>
      <c r="M61" s="259">
        <v>0.60499000000000003</v>
      </c>
    </row>
    <row r="62" spans="1:13">
      <c r="A62" s="79" t="s">
        <v>54</v>
      </c>
      <c r="B62" s="79" t="s">
        <v>69</v>
      </c>
      <c r="C62" s="259">
        <v>95.793767654306095</v>
      </c>
      <c r="D62" s="259">
        <v>96.296719999999993</v>
      </c>
      <c r="E62" s="259">
        <v>94.855029999999999</v>
      </c>
      <c r="F62" s="259">
        <v>6.6634900000000004</v>
      </c>
      <c r="G62" s="259">
        <v>5.9798099999999996</v>
      </c>
      <c r="H62" s="259">
        <v>6.9289199999999997</v>
      </c>
      <c r="I62" s="259">
        <v>0.38462000000000002</v>
      </c>
      <c r="J62" s="259">
        <v>0.48515999999999998</v>
      </c>
      <c r="K62" s="259">
        <v>1.22902</v>
      </c>
      <c r="L62" s="259">
        <v>-3.63E-3</v>
      </c>
      <c r="M62" s="259">
        <v>0.55984999999999996</v>
      </c>
    </row>
    <row r="63" spans="1:13">
      <c r="A63" s="79" t="s">
        <v>54</v>
      </c>
      <c r="B63" s="79" t="s">
        <v>70</v>
      </c>
      <c r="C63" s="259">
        <v>96.093515235290596</v>
      </c>
      <c r="D63" s="259">
        <v>96.579890000000006</v>
      </c>
      <c r="E63" s="259">
        <v>95.160880000000006</v>
      </c>
      <c r="F63" s="259">
        <v>6.3478500000000002</v>
      </c>
      <c r="G63" s="259">
        <v>5.7322600000000001</v>
      </c>
      <c r="H63" s="259">
        <v>6.8373200000000001</v>
      </c>
      <c r="I63" s="259">
        <v>0.29405999999999999</v>
      </c>
      <c r="J63" s="259">
        <v>0.46557999999999999</v>
      </c>
      <c r="K63" s="259">
        <v>1.48054</v>
      </c>
      <c r="L63" s="259">
        <v>0.32244</v>
      </c>
      <c r="M63" s="259">
        <v>0.55266000000000004</v>
      </c>
    </row>
    <row r="64" spans="1:13">
      <c r="A64" s="79" t="s">
        <v>54</v>
      </c>
      <c r="B64" s="79" t="s">
        <v>71</v>
      </c>
      <c r="C64" s="259">
        <v>96.698269126750404</v>
      </c>
      <c r="D64" s="259">
        <v>96.767409999999998</v>
      </c>
      <c r="E64" s="259">
        <v>95.214609999999993</v>
      </c>
      <c r="F64" s="259">
        <v>6.3715299999999999</v>
      </c>
      <c r="G64" s="259">
        <v>5.7161299999999997</v>
      </c>
      <c r="H64" s="259">
        <v>6.3016199999999998</v>
      </c>
      <c r="I64" s="259">
        <v>0.19416</v>
      </c>
      <c r="J64" s="259">
        <v>0.46429999999999999</v>
      </c>
      <c r="K64" s="259">
        <v>1.25996</v>
      </c>
      <c r="L64" s="259">
        <v>5.6460000000000003E-2</v>
      </c>
      <c r="M64" s="259">
        <v>0.51054999999999995</v>
      </c>
    </row>
    <row r="65" spans="1:13">
      <c r="A65" s="79" t="s">
        <v>54</v>
      </c>
      <c r="B65" s="79" t="s">
        <v>72</v>
      </c>
      <c r="C65" s="259">
        <v>97.695173988821495</v>
      </c>
      <c r="D65" s="259">
        <v>97.204700000000003</v>
      </c>
      <c r="E65" s="259">
        <v>95.639619999999994</v>
      </c>
      <c r="F65" s="259">
        <v>6.6345200000000002</v>
      </c>
      <c r="G65" s="259">
        <v>5.9793900000000004</v>
      </c>
      <c r="H65" s="259">
        <v>6.88957</v>
      </c>
      <c r="I65" s="259">
        <v>0.45190000000000002</v>
      </c>
      <c r="J65" s="259">
        <v>0.48513000000000001</v>
      </c>
      <c r="K65" s="259">
        <v>1.3311500000000001</v>
      </c>
      <c r="L65" s="259">
        <v>0.44638</v>
      </c>
      <c r="M65" s="259">
        <v>0.55676000000000003</v>
      </c>
    </row>
    <row r="66" spans="1:13">
      <c r="A66" s="79" t="s">
        <v>54</v>
      </c>
      <c r="B66" s="79" t="s">
        <v>73</v>
      </c>
      <c r="C66" s="259">
        <v>98.272882985756297</v>
      </c>
      <c r="D66" s="259">
        <v>97.786990000000003</v>
      </c>
      <c r="E66" s="259">
        <v>96.396659999999997</v>
      </c>
      <c r="F66" s="259">
        <v>6.7730499999999996</v>
      </c>
      <c r="G66" s="259">
        <v>6.1529600000000002</v>
      </c>
      <c r="H66" s="259">
        <v>7.0516100000000002</v>
      </c>
      <c r="I66" s="259">
        <v>0.59904000000000002</v>
      </c>
      <c r="J66" s="259">
        <v>0.49883</v>
      </c>
      <c r="K66" s="259">
        <v>1.54758</v>
      </c>
      <c r="L66" s="259">
        <v>0.79154999999999998</v>
      </c>
      <c r="M66" s="259">
        <v>0.56945999999999997</v>
      </c>
    </row>
    <row r="67" spans="1:13">
      <c r="A67" s="79" t="s">
        <v>78</v>
      </c>
      <c r="B67" s="79" t="s">
        <v>62</v>
      </c>
      <c r="C67" s="259">
        <v>98.794999699501204</v>
      </c>
      <c r="D67" s="259">
        <v>98.140010000000004</v>
      </c>
      <c r="E67" s="259">
        <v>97.513279999999995</v>
      </c>
      <c r="F67" s="259">
        <v>5.5458400000000001</v>
      </c>
      <c r="G67" s="259">
        <v>4.7772300000000003</v>
      </c>
      <c r="H67" s="259">
        <v>6.2028800000000004</v>
      </c>
      <c r="I67" s="259">
        <v>0.36101</v>
      </c>
      <c r="J67" s="259">
        <v>0.38963999999999999</v>
      </c>
      <c r="K67" s="259">
        <v>1.6153599999999999</v>
      </c>
      <c r="L67" s="259">
        <v>1.15835</v>
      </c>
      <c r="M67" s="259">
        <v>0.50277000000000005</v>
      </c>
    </row>
    <row r="68" spans="1:13">
      <c r="A68" s="79" t="s">
        <v>54</v>
      </c>
      <c r="B68" s="79" t="s">
        <v>63</v>
      </c>
      <c r="C68" s="259">
        <v>99.171374481639504</v>
      </c>
      <c r="D68" s="259">
        <v>98.503659999999996</v>
      </c>
      <c r="E68" s="259">
        <v>98.905429999999996</v>
      </c>
      <c r="F68" s="259">
        <v>5.3392200000000001</v>
      </c>
      <c r="G68" s="259">
        <v>4.5190900000000003</v>
      </c>
      <c r="H68" s="259">
        <v>6.7357500000000003</v>
      </c>
      <c r="I68" s="259">
        <v>0.37053999999999998</v>
      </c>
      <c r="J68" s="259">
        <v>0.36901</v>
      </c>
      <c r="K68" s="259">
        <v>1.7942499999999999</v>
      </c>
      <c r="L68" s="259">
        <v>1.4276500000000001</v>
      </c>
      <c r="M68" s="259">
        <v>0.54469000000000001</v>
      </c>
    </row>
    <row r="69" spans="1:13">
      <c r="A69" s="79" t="s">
        <v>54</v>
      </c>
      <c r="B69" s="79" t="s">
        <v>64</v>
      </c>
      <c r="C69" s="259">
        <v>99.492156980587794</v>
      </c>
      <c r="D69" s="259">
        <v>98.871859999999998</v>
      </c>
      <c r="E69" s="259">
        <v>99.149969999999996</v>
      </c>
      <c r="F69" s="259">
        <v>5.0354099999999997</v>
      </c>
      <c r="G69" s="259">
        <v>4.2296899999999997</v>
      </c>
      <c r="H69" s="259">
        <v>6.0270299999999999</v>
      </c>
      <c r="I69" s="259">
        <v>0.37380000000000002</v>
      </c>
      <c r="J69" s="259">
        <v>0.34582000000000002</v>
      </c>
      <c r="K69" s="259">
        <v>1.7151000000000001</v>
      </c>
      <c r="L69" s="259">
        <v>0.24725</v>
      </c>
      <c r="M69" s="259">
        <v>0.48888999999999999</v>
      </c>
    </row>
    <row r="70" spans="1:13">
      <c r="A70" s="79" t="s">
        <v>54</v>
      </c>
      <c r="B70" s="79" t="s">
        <v>65</v>
      </c>
      <c r="C70" s="259">
        <v>99.154847046096506</v>
      </c>
      <c r="D70" s="259">
        <v>98.766329999999996</v>
      </c>
      <c r="E70" s="259">
        <v>99.336640000000003</v>
      </c>
      <c r="F70" s="259">
        <v>4.5507799999999996</v>
      </c>
      <c r="G70" s="259">
        <v>3.8251300000000001</v>
      </c>
      <c r="H70" s="259">
        <v>5.6066599999999998</v>
      </c>
      <c r="I70" s="259">
        <v>-0.10673000000000001</v>
      </c>
      <c r="J70" s="259">
        <v>0.31330999999999998</v>
      </c>
      <c r="K70" s="259">
        <v>1.0015099999999999</v>
      </c>
      <c r="L70" s="259">
        <v>0.18828</v>
      </c>
      <c r="M70" s="259">
        <v>0.45562999999999998</v>
      </c>
    </row>
    <row r="71" spans="1:13">
      <c r="A71" s="79" t="s">
        <v>54</v>
      </c>
      <c r="B71" s="79" t="s">
        <v>66</v>
      </c>
      <c r="C71" s="259">
        <v>98.994080173087298</v>
      </c>
      <c r="D71" s="259">
        <v>99.200580000000002</v>
      </c>
      <c r="E71" s="259">
        <v>99.242959999999997</v>
      </c>
      <c r="F71" s="259">
        <v>4.5062699999999998</v>
      </c>
      <c r="G71" s="259">
        <v>4.23421</v>
      </c>
      <c r="H71" s="259">
        <v>5.1628100000000003</v>
      </c>
      <c r="I71" s="259">
        <v>0.43968000000000002</v>
      </c>
      <c r="J71" s="259">
        <v>0.34617999999999999</v>
      </c>
      <c r="K71" s="259">
        <v>1.0806800000000001</v>
      </c>
      <c r="L71" s="259">
        <v>-9.4310000000000005E-2</v>
      </c>
      <c r="M71" s="259">
        <v>0.42037999999999998</v>
      </c>
    </row>
    <row r="72" spans="1:13">
      <c r="A72" s="79" t="s">
        <v>54</v>
      </c>
      <c r="B72" s="79" t="s">
        <v>67</v>
      </c>
      <c r="C72" s="259">
        <v>99.376464931786799</v>
      </c>
      <c r="D72" s="259">
        <v>99.555880000000002</v>
      </c>
      <c r="E72" s="259">
        <v>99.386240000000001</v>
      </c>
      <c r="F72" s="259">
        <v>4.6468600000000002</v>
      </c>
      <c r="G72" s="259">
        <v>4.1778899999999997</v>
      </c>
      <c r="H72" s="259">
        <v>5.0217999999999998</v>
      </c>
      <c r="I72" s="259">
        <v>0.35815999999999998</v>
      </c>
      <c r="J72" s="259">
        <v>0.34166000000000002</v>
      </c>
      <c r="K72" s="259">
        <v>1.0682100000000001</v>
      </c>
      <c r="L72" s="259">
        <v>0.14437</v>
      </c>
      <c r="M72" s="259">
        <v>0.40915000000000001</v>
      </c>
    </row>
    <row r="73" spans="1:13">
      <c r="A73" s="79" t="s">
        <v>54</v>
      </c>
      <c r="B73" s="79" t="s">
        <v>68</v>
      </c>
      <c r="C73" s="259">
        <v>99.909099104513501</v>
      </c>
      <c r="D73" s="259">
        <v>99.971909999999994</v>
      </c>
      <c r="E73" s="259">
        <v>99.968999999999994</v>
      </c>
      <c r="F73" s="259">
        <v>4.8114100000000004</v>
      </c>
      <c r="G73" s="259">
        <v>4.2158300000000004</v>
      </c>
      <c r="H73" s="259">
        <v>5.3875299999999999</v>
      </c>
      <c r="I73" s="259">
        <v>0.41788999999999998</v>
      </c>
      <c r="J73" s="259">
        <v>0.34471000000000002</v>
      </c>
      <c r="K73" s="259">
        <v>1.1126</v>
      </c>
      <c r="L73" s="259">
        <v>0.58635999999999999</v>
      </c>
      <c r="M73" s="259">
        <v>0.43824000000000002</v>
      </c>
    </row>
    <row r="74" spans="1:13">
      <c r="A74" s="79" t="s">
        <v>54</v>
      </c>
      <c r="B74" s="79" t="s">
        <v>69</v>
      </c>
      <c r="C74" s="259">
        <v>100.492</v>
      </c>
      <c r="D74" s="259">
        <v>100.447</v>
      </c>
      <c r="E74" s="259">
        <v>100.401</v>
      </c>
      <c r="F74" s="259">
        <v>4.9045300000000003</v>
      </c>
      <c r="G74" s="259">
        <v>4.3098900000000002</v>
      </c>
      <c r="H74" s="259">
        <v>5.8467799999999999</v>
      </c>
      <c r="I74" s="259">
        <v>0.47521999999999998</v>
      </c>
      <c r="J74" s="259">
        <v>0.35225000000000001</v>
      </c>
      <c r="K74" s="259">
        <v>1.70166</v>
      </c>
      <c r="L74" s="259">
        <v>0.43213000000000001</v>
      </c>
      <c r="M74" s="259">
        <v>0.47464000000000001</v>
      </c>
    </row>
    <row r="75" spans="1:13">
      <c r="A75" s="79" t="s">
        <v>54</v>
      </c>
      <c r="B75" s="79" t="s">
        <v>70</v>
      </c>
      <c r="C75" s="259">
        <v>100.917</v>
      </c>
      <c r="D75" s="259">
        <v>101.093</v>
      </c>
      <c r="E75" s="259">
        <v>100.754</v>
      </c>
      <c r="F75" s="259">
        <v>5.0195699999999999</v>
      </c>
      <c r="G75" s="259">
        <v>4.67293</v>
      </c>
      <c r="H75" s="259">
        <v>5.8775399999999998</v>
      </c>
      <c r="I75" s="259">
        <v>0.64312999999999998</v>
      </c>
      <c r="J75" s="259">
        <v>0.38130999999999998</v>
      </c>
      <c r="K75" s="259">
        <v>1.90767</v>
      </c>
      <c r="L75" s="259">
        <v>0.35159000000000001</v>
      </c>
      <c r="M75" s="259">
        <v>0.47708</v>
      </c>
    </row>
    <row r="76" spans="1:13">
      <c r="A76" s="79" t="s">
        <v>54</v>
      </c>
      <c r="B76" s="79" t="s">
        <v>71</v>
      </c>
      <c r="C76" s="259">
        <v>101.44</v>
      </c>
      <c r="D76" s="259">
        <v>101.292</v>
      </c>
      <c r="E76" s="259">
        <v>101.024</v>
      </c>
      <c r="F76" s="259">
        <v>4.9036400000000002</v>
      </c>
      <c r="G76" s="259">
        <v>4.6757400000000002</v>
      </c>
      <c r="H76" s="259">
        <v>6.1013700000000002</v>
      </c>
      <c r="I76" s="259">
        <v>0.19685</v>
      </c>
      <c r="J76" s="259">
        <v>0.38153999999999999</v>
      </c>
      <c r="K76" s="259">
        <v>1.74387</v>
      </c>
      <c r="L76" s="259">
        <v>0.26798</v>
      </c>
      <c r="M76" s="259">
        <v>0.49475999999999998</v>
      </c>
    </row>
    <row r="77" spans="1:13">
      <c r="A77" s="79" t="s">
        <v>54</v>
      </c>
      <c r="B77" s="79" t="s">
        <v>72</v>
      </c>
      <c r="C77" s="259">
        <v>102.303</v>
      </c>
      <c r="D77" s="259">
        <v>101.621</v>
      </c>
      <c r="E77" s="259">
        <v>101.45099999999999</v>
      </c>
      <c r="F77" s="259">
        <v>4.7165299999999997</v>
      </c>
      <c r="G77" s="259">
        <v>4.5433000000000003</v>
      </c>
      <c r="H77" s="259">
        <v>6.0763299999999996</v>
      </c>
      <c r="I77" s="259">
        <v>0.32479999999999998</v>
      </c>
      <c r="J77" s="259">
        <v>0.37095</v>
      </c>
      <c r="K77" s="259">
        <v>1.6495500000000001</v>
      </c>
      <c r="L77" s="259">
        <v>0.42266999999999999</v>
      </c>
      <c r="M77" s="259">
        <v>0.49278</v>
      </c>
    </row>
    <row r="78" spans="1:13">
      <c r="A78" s="79" t="s">
        <v>54</v>
      </c>
      <c r="B78" s="79" t="s">
        <v>73</v>
      </c>
      <c r="C78" s="259">
        <v>103.02</v>
      </c>
      <c r="D78" s="259">
        <v>102.07299999999999</v>
      </c>
      <c r="E78" s="259">
        <v>102.48399999999999</v>
      </c>
      <c r="F78" s="259">
        <v>4.8305499999999997</v>
      </c>
      <c r="G78" s="259">
        <v>4.3830099999999996</v>
      </c>
      <c r="H78" s="259">
        <v>6.3148799999999996</v>
      </c>
      <c r="I78" s="259">
        <v>0.44479000000000002</v>
      </c>
      <c r="J78" s="259">
        <v>0.35810999999999998</v>
      </c>
      <c r="K78" s="259">
        <v>1.61876</v>
      </c>
      <c r="L78" s="259">
        <v>1.01823</v>
      </c>
      <c r="M78" s="259">
        <v>0.51160000000000005</v>
      </c>
    </row>
    <row r="79" spans="1:13">
      <c r="A79" s="79" t="s">
        <v>79</v>
      </c>
      <c r="B79" s="79" t="s">
        <v>62</v>
      </c>
      <c r="C79" s="259">
        <v>103.108</v>
      </c>
      <c r="D79" s="259">
        <v>102.078</v>
      </c>
      <c r="E79" s="259">
        <v>102.502</v>
      </c>
      <c r="F79" s="259">
        <v>4.3656100000000002</v>
      </c>
      <c r="G79" s="259">
        <v>4.0126299999999997</v>
      </c>
      <c r="H79" s="259">
        <v>5.1159400000000002</v>
      </c>
      <c r="I79" s="259">
        <v>4.8999999999999998E-3</v>
      </c>
      <c r="J79" s="259">
        <v>0.32839000000000002</v>
      </c>
      <c r="K79" s="259">
        <v>0.97435000000000005</v>
      </c>
      <c r="L79" s="259">
        <v>1.7559999999999999E-2</v>
      </c>
      <c r="M79" s="259">
        <v>0.41665000000000002</v>
      </c>
    </row>
    <row r="80" spans="1:13">
      <c r="A80" s="79" t="s">
        <v>54</v>
      </c>
      <c r="B80" s="79" t="s">
        <v>63</v>
      </c>
      <c r="C80" s="259">
        <v>103.07899999999999</v>
      </c>
      <c r="D80" s="259">
        <v>102.468</v>
      </c>
      <c r="E80" s="259">
        <v>102.6</v>
      </c>
      <c r="F80" s="259">
        <v>3.94028</v>
      </c>
      <c r="G80" s="259">
        <v>4.0245699999999998</v>
      </c>
      <c r="H80" s="259">
        <v>3.7354599999999998</v>
      </c>
      <c r="I80" s="259">
        <v>0.38206000000000001</v>
      </c>
      <c r="J80" s="259">
        <v>0.32934999999999998</v>
      </c>
      <c r="K80" s="259">
        <v>1.161</v>
      </c>
      <c r="L80" s="259">
        <v>9.5610000000000001E-2</v>
      </c>
      <c r="M80" s="259">
        <v>0.30608000000000002</v>
      </c>
    </row>
    <row r="81" spans="1:13">
      <c r="A81" s="79" t="s">
        <v>54</v>
      </c>
      <c r="B81" s="79" t="s">
        <v>64</v>
      </c>
      <c r="C81" s="259">
        <v>103.476</v>
      </c>
      <c r="D81" s="259">
        <v>103.27500000000001</v>
      </c>
      <c r="E81" s="259">
        <v>103.157</v>
      </c>
      <c r="F81" s="259">
        <v>4.0041799999999999</v>
      </c>
      <c r="G81" s="259">
        <v>4.4533800000000001</v>
      </c>
      <c r="H81" s="259">
        <v>4.0413899999999998</v>
      </c>
      <c r="I81" s="259">
        <v>0.78756000000000004</v>
      </c>
      <c r="J81" s="259">
        <v>0.36375000000000002</v>
      </c>
      <c r="K81" s="259">
        <v>1.6276200000000001</v>
      </c>
      <c r="L81" s="259">
        <v>0.54288000000000003</v>
      </c>
      <c r="M81" s="259">
        <v>0.33069999999999999</v>
      </c>
    </row>
    <row r="82" spans="1:13">
      <c r="A82" s="79" t="s">
        <v>54</v>
      </c>
      <c r="B82" s="79" t="s">
        <v>65</v>
      </c>
      <c r="C82" s="259">
        <v>103.53100000000001</v>
      </c>
      <c r="D82" s="259">
        <v>103.646</v>
      </c>
      <c r="E82" s="259">
        <v>103.795</v>
      </c>
      <c r="F82" s="259">
        <v>4.4134500000000001</v>
      </c>
      <c r="G82" s="259">
        <v>4.94062</v>
      </c>
      <c r="H82" s="259">
        <v>4.48813</v>
      </c>
      <c r="I82" s="259">
        <v>0.35924</v>
      </c>
      <c r="J82" s="259">
        <v>0.40267999999999998</v>
      </c>
      <c r="K82" s="259">
        <v>1.54105</v>
      </c>
      <c r="L82" s="259">
        <v>0.61846999999999996</v>
      </c>
      <c r="M82" s="259">
        <v>0.36653000000000002</v>
      </c>
    </row>
    <row r="83" spans="1:13">
      <c r="A83" s="79" t="s">
        <v>54</v>
      </c>
      <c r="B83" s="79" t="s">
        <v>66</v>
      </c>
      <c r="C83" s="259">
        <v>103.233</v>
      </c>
      <c r="D83" s="259">
        <v>103.827</v>
      </c>
      <c r="E83" s="259">
        <v>103.79600000000001</v>
      </c>
      <c r="F83" s="259">
        <v>4.2819900000000004</v>
      </c>
      <c r="G83" s="259">
        <v>4.6637000000000004</v>
      </c>
      <c r="H83" s="259">
        <v>4.5877699999999999</v>
      </c>
      <c r="I83" s="259">
        <v>0.17463000000000001</v>
      </c>
      <c r="J83" s="259">
        <v>0.38057000000000002</v>
      </c>
      <c r="K83" s="259">
        <v>1.7134</v>
      </c>
      <c r="L83" s="259">
        <v>9.6000000000000002E-4</v>
      </c>
      <c r="M83" s="259">
        <v>0.3745</v>
      </c>
    </row>
    <row r="84" spans="1:13">
      <c r="A84" s="79" t="s">
        <v>54</v>
      </c>
      <c r="B84" s="79" t="s">
        <v>67</v>
      </c>
      <c r="C84" s="259">
        <v>103.29900000000001</v>
      </c>
      <c r="D84" s="259">
        <v>103.893</v>
      </c>
      <c r="E84" s="259">
        <v>104.041</v>
      </c>
      <c r="F84" s="259">
        <v>3.9471500000000002</v>
      </c>
      <c r="G84" s="259">
        <v>4.3564699999999998</v>
      </c>
      <c r="H84" s="259">
        <v>4.6835000000000004</v>
      </c>
      <c r="I84" s="259">
        <v>6.3570000000000002E-2</v>
      </c>
      <c r="J84" s="259">
        <v>0.35598999999999997</v>
      </c>
      <c r="K84" s="259">
        <v>1.3906799999999999</v>
      </c>
      <c r="L84" s="259">
        <v>0.23604</v>
      </c>
      <c r="M84" s="259">
        <v>0.38216</v>
      </c>
    </row>
    <row r="85" spans="1:13">
      <c r="A85" s="79" t="s">
        <v>54</v>
      </c>
      <c r="B85" s="79" t="s">
        <v>68</v>
      </c>
      <c r="C85" s="259">
        <v>103.687</v>
      </c>
      <c r="D85" s="259">
        <v>103.99299999999999</v>
      </c>
      <c r="E85" s="259">
        <v>104.145</v>
      </c>
      <c r="F85" s="259">
        <v>3.7813400000000001</v>
      </c>
      <c r="G85" s="259">
        <v>4.0222199999999999</v>
      </c>
      <c r="H85" s="259">
        <v>4.1772900000000002</v>
      </c>
      <c r="I85" s="259">
        <v>9.6250000000000002E-2</v>
      </c>
      <c r="J85" s="259">
        <v>0.32916000000000001</v>
      </c>
      <c r="K85" s="259">
        <v>0.69523000000000001</v>
      </c>
      <c r="L85" s="259">
        <v>9.9959999999999993E-2</v>
      </c>
      <c r="M85" s="259">
        <v>0.34161999999999998</v>
      </c>
    </row>
    <row r="86" spans="1:13">
      <c r="A86" s="79" t="s">
        <v>54</v>
      </c>
      <c r="B86" s="79" t="s">
        <v>69</v>
      </c>
      <c r="C86" s="259">
        <v>103.67</v>
      </c>
      <c r="D86" s="259">
        <v>104.003</v>
      </c>
      <c r="E86" s="259">
        <v>104.134</v>
      </c>
      <c r="F86" s="259">
        <v>3.1624400000000001</v>
      </c>
      <c r="G86" s="259">
        <v>3.5401799999999999</v>
      </c>
      <c r="H86" s="259">
        <v>3.7180900000000001</v>
      </c>
      <c r="I86" s="259">
        <v>9.6200000000000001E-3</v>
      </c>
      <c r="J86" s="259">
        <v>0.29032999999999998</v>
      </c>
      <c r="K86" s="259">
        <v>0.34444000000000002</v>
      </c>
      <c r="L86" s="259">
        <v>-1.056E-2</v>
      </c>
      <c r="M86" s="259">
        <v>0.30468000000000001</v>
      </c>
    </row>
    <row r="87" spans="1:13">
      <c r="A87" s="79" t="s">
        <v>54</v>
      </c>
      <c r="B87" s="79" t="s">
        <v>70</v>
      </c>
      <c r="C87" s="259">
        <v>103.94199999999999</v>
      </c>
      <c r="D87" s="259">
        <v>104.124</v>
      </c>
      <c r="E87" s="259">
        <v>104.35599999999999</v>
      </c>
      <c r="F87" s="259">
        <v>2.9975100000000001</v>
      </c>
      <c r="G87" s="259">
        <v>2.99823</v>
      </c>
      <c r="H87" s="259">
        <v>3.57504</v>
      </c>
      <c r="I87" s="259">
        <v>0.11634</v>
      </c>
      <c r="J87" s="259">
        <v>0.24648</v>
      </c>
      <c r="K87" s="259">
        <v>0.28605000000000003</v>
      </c>
      <c r="L87" s="259">
        <v>0.21318999999999999</v>
      </c>
      <c r="M87" s="259">
        <v>0.29315000000000002</v>
      </c>
    </row>
    <row r="88" spans="1:13">
      <c r="A88" s="79" t="s">
        <v>54</v>
      </c>
      <c r="B88" s="79" t="s">
        <v>71</v>
      </c>
      <c r="C88" s="259">
        <v>104.503</v>
      </c>
      <c r="D88" s="259">
        <v>104.54300000000001</v>
      </c>
      <c r="E88" s="259">
        <v>104.863</v>
      </c>
      <c r="F88" s="259">
        <v>3.01952</v>
      </c>
      <c r="G88" s="259">
        <v>3.20953</v>
      </c>
      <c r="H88" s="259">
        <v>3.80009</v>
      </c>
      <c r="I88" s="259">
        <v>0.40239999999999998</v>
      </c>
      <c r="J88" s="259">
        <v>0.26361000000000001</v>
      </c>
      <c r="K88" s="259">
        <v>0.62563999999999997</v>
      </c>
      <c r="L88" s="259">
        <v>0.48583999999999999</v>
      </c>
      <c r="M88" s="259">
        <v>0.31129000000000001</v>
      </c>
    </row>
    <row r="89" spans="1:13">
      <c r="A89" s="79" t="s">
        <v>54</v>
      </c>
      <c r="B89" s="79" t="s">
        <v>72</v>
      </c>
      <c r="C89" s="259">
        <v>105.346</v>
      </c>
      <c r="D89" s="259">
        <v>105.06</v>
      </c>
      <c r="E89" s="259">
        <v>104.71599999999999</v>
      </c>
      <c r="F89" s="259">
        <v>2.9744999999999999</v>
      </c>
      <c r="G89" s="259">
        <v>3.3841399999999999</v>
      </c>
      <c r="H89" s="259">
        <v>3.2183000000000002</v>
      </c>
      <c r="I89" s="259">
        <v>0.49453000000000003</v>
      </c>
      <c r="J89" s="259">
        <v>0.27772999999999998</v>
      </c>
      <c r="K89" s="259">
        <v>1.02603</v>
      </c>
      <c r="L89" s="259">
        <v>-0.14018</v>
      </c>
      <c r="M89" s="259">
        <v>0.26432</v>
      </c>
    </row>
    <row r="90" spans="1:13">
      <c r="A90" s="79" t="s">
        <v>54</v>
      </c>
      <c r="B90" s="79" t="s">
        <v>73</v>
      </c>
      <c r="C90" s="259">
        <v>105.934</v>
      </c>
      <c r="D90" s="259">
        <v>105.764</v>
      </c>
      <c r="E90" s="259">
        <v>105.371</v>
      </c>
      <c r="F90" s="259">
        <v>2.8285800000000001</v>
      </c>
      <c r="G90" s="259">
        <v>3.6160399999999999</v>
      </c>
      <c r="H90" s="259">
        <v>2.8170299999999999</v>
      </c>
      <c r="I90" s="259">
        <v>0.67008999999999996</v>
      </c>
      <c r="J90" s="259">
        <v>0.29644999999999999</v>
      </c>
      <c r="K90" s="259">
        <v>1.6932199999999999</v>
      </c>
      <c r="L90" s="259">
        <v>0.62549999999999994</v>
      </c>
      <c r="M90" s="259">
        <v>0.23177</v>
      </c>
    </row>
    <row r="91" spans="1:13">
      <c r="A91" s="79" t="s">
        <v>80</v>
      </c>
      <c r="B91" s="79" t="s">
        <v>62</v>
      </c>
      <c r="C91" s="259">
        <v>106.447</v>
      </c>
      <c r="D91" s="259">
        <v>105.80500000000001</v>
      </c>
      <c r="E91" s="259">
        <v>106.336</v>
      </c>
      <c r="F91" s="259">
        <v>3.2383500000000001</v>
      </c>
      <c r="G91" s="259">
        <v>3.6511300000000002</v>
      </c>
      <c r="H91" s="259">
        <v>3.7404099999999998</v>
      </c>
      <c r="I91" s="259">
        <v>3.8769999999999999E-2</v>
      </c>
      <c r="J91" s="259">
        <v>0.29927999999999999</v>
      </c>
      <c r="K91" s="259">
        <v>1.61442</v>
      </c>
      <c r="L91" s="259">
        <v>0.91581000000000001</v>
      </c>
      <c r="M91" s="259">
        <v>0.30647999999999997</v>
      </c>
    </row>
    <row r="92" spans="1:13">
      <c r="A92" s="79" t="s">
        <v>54</v>
      </c>
      <c r="B92" s="79" t="s">
        <v>63</v>
      </c>
      <c r="C92" s="259">
        <v>106.889</v>
      </c>
      <c r="D92" s="259">
        <v>106.062</v>
      </c>
      <c r="E92" s="259">
        <v>106.928</v>
      </c>
      <c r="F92" s="259">
        <v>3.6961900000000001</v>
      </c>
      <c r="G92" s="259">
        <v>3.5074399999999999</v>
      </c>
      <c r="H92" s="259">
        <v>4.2183200000000003</v>
      </c>
      <c r="I92" s="259">
        <v>0.2429</v>
      </c>
      <c r="J92" s="259">
        <v>0.28769</v>
      </c>
      <c r="K92" s="259">
        <v>1.45299</v>
      </c>
      <c r="L92" s="259">
        <v>0.55672999999999995</v>
      </c>
      <c r="M92" s="259">
        <v>0.34490999999999999</v>
      </c>
    </row>
    <row r="93" spans="1:13">
      <c r="A93" s="79" t="s">
        <v>54</v>
      </c>
      <c r="B93" s="79" t="s">
        <v>64</v>
      </c>
      <c r="C93" s="259">
        <v>106.83799999999999</v>
      </c>
      <c r="D93" s="259">
        <v>106.184</v>
      </c>
      <c r="E93" s="259">
        <v>106.52500000000001</v>
      </c>
      <c r="F93" s="259">
        <v>3.2490600000000001</v>
      </c>
      <c r="G93" s="259">
        <v>2.8167499999999999</v>
      </c>
      <c r="H93" s="259">
        <v>3.2649300000000001</v>
      </c>
      <c r="I93" s="259">
        <v>0.11502999999999999</v>
      </c>
      <c r="J93" s="259">
        <v>0.23175000000000001</v>
      </c>
      <c r="K93" s="259">
        <v>1.06986</v>
      </c>
      <c r="L93" s="259">
        <v>-0.37689</v>
      </c>
      <c r="M93" s="259">
        <v>0.26808999999999999</v>
      </c>
    </row>
    <row r="94" spans="1:13">
      <c r="A94" s="79" t="s">
        <v>54</v>
      </c>
      <c r="B94" s="79" t="s">
        <v>65</v>
      </c>
      <c r="C94" s="259">
        <v>105.755</v>
      </c>
      <c r="D94" s="259">
        <v>105.511</v>
      </c>
      <c r="E94" s="259">
        <v>105.398</v>
      </c>
      <c r="F94" s="259">
        <v>2.1481499999999998</v>
      </c>
      <c r="G94" s="259">
        <v>1.79939</v>
      </c>
      <c r="H94" s="259">
        <v>1.5443899999999999</v>
      </c>
      <c r="I94" s="259">
        <v>-0.63380999999999998</v>
      </c>
      <c r="J94" s="259">
        <v>0.14873</v>
      </c>
      <c r="K94" s="259">
        <v>-0.23921000000000001</v>
      </c>
      <c r="L94" s="259">
        <v>-1.0579700000000001</v>
      </c>
      <c r="M94" s="259">
        <v>0.1278</v>
      </c>
    </row>
    <row r="95" spans="1:13">
      <c r="A95" s="79" t="s">
        <v>54</v>
      </c>
      <c r="B95" s="79" t="s">
        <v>66</v>
      </c>
      <c r="C95" s="259">
        <v>106.16200000000001</v>
      </c>
      <c r="D95" s="259">
        <v>106.58499999999999</v>
      </c>
      <c r="E95" s="259">
        <v>105.343</v>
      </c>
      <c r="F95" s="259">
        <v>2.8372700000000002</v>
      </c>
      <c r="G95" s="259">
        <v>2.6563400000000001</v>
      </c>
      <c r="H95" s="259">
        <v>1.4904200000000001</v>
      </c>
      <c r="I95" s="259">
        <v>1.0179</v>
      </c>
      <c r="J95" s="259">
        <v>0.21870999999999999</v>
      </c>
      <c r="K95" s="259">
        <v>0.73721000000000003</v>
      </c>
      <c r="L95" s="259">
        <v>-5.2179999999999997E-2</v>
      </c>
      <c r="M95" s="259">
        <v>0.12336</v>
      </c>
    </row>
    <row r="96" spans="1:13">
      <c r="A96" s="79" t="s">
        <v>54</v>
      </c>
      <c r="B96" s="79" t="s">
        <v>67</v>
      </c>
      <c r="C96" s="259">
        <v>106.74299999999999</v>
      </c>
      <c r="D96" s="259">
        <v>107.05200000000001</v>
      </c>
      <c r="E96" s="259">
        <v>106.157</v>
      </c>
      <c r="F96" s="259">
        <v>3.3340100000000001</v>
      </c>
      <c r="G96" s="259">
        <v>3.0406300000000002</v>
      </c>
      <c r="H96" s="259">
        <v>2.0338099999999999</v>
      </c>
      <c r="I96" s="259">
        <v>0.43814999999999998</v>
      </c>
      <c r="J96" s="259">
        <v>0.24992</v>
      </c>
      <c r="K96" s="259">
        <v>0.93342000000000003</v>
      </c>
      <c r="L96" s="259">
        <v>0.77271000000000001</v>
      </c>
      <c r="M96" s="259">
        <v>0.16792000000000001</v>
      </c>
    </row>
    <row r="97" spans="1:13">
      <c r="A97" s="79" t="s">
        <v>54</v>
      </c>
      <c r="B97" s="79" t="s">
        <v>68</v>
      </c>
      <c r="C97" s="259">
        <v>107.444</v>
      </c>
      <c r="D97" s="259">
        <v>107.417</v>
      </c>
      <c r="E97" s="259">
        <v>106.851</v>
      </c>
      <c r="F97" s="259">
        <v>3.6234099999999998</v>
      </c>
      <c r="G97" s="259">
        <v>3.2925300000000002</v>
      </c>
      <c r="H97" s="259">
        <v>2.5983000000000001</v>
      </c>
      <c r="I97" s="259">
        <v>0.34095999999999999</v>
      </c>
      <c r="J97" s="259">
        <v>0.27032</v>
      </c>
      <c r="K97" s="259">
        <v>1.1611899999999999</v>
      </c>
      <c r="L97" s="259">
        <v>0.65375000000000005</v>
      </c>
      <c r="M97" s="259">
        <v>0.21399000000000001</v>
      </c>
    </row>
    <row r="98" spans="1:13">
      <c r="A98" s="79" t="s">
        <v>54</v>
      </c>
      <c r="B98" s="79" t="s">
        <v>69</v>
      </c>
      <c r="C98" s="259">
        <v>107.867</v>
      </c>
      <c r="D98" s="259">
        <v>107.944</v>
      </c>
      <c r="E98" s="259">
        <v>107.614</v>
      </c>
      <c r="F98" s="259">
        <v>4.0484200000000001</v>
      </c>
      <c r="G98" s="259">
        <v>3.78931</v>
      </c>
      <c r="H98" s="259">
        <v>3.34185</v>
      </c>
      <c r="I98" s="259">
        <v>0.49060999999999999</v>
      </c>
      <c r="J98" s="259">
        <v>0.31041999999999997</v>
      </c>
      <c r="K98" s="259">
        <v>2.30592</v>
      </c>
      <c r="L98" s="259">
        <v>0.71408000000000005</v>
      </c>
      <c r="M98" s="259">
        <v>0.27431</v>
      </c>
    </row>
    <row r="99" spans="1:13">
      <c r="A99" s="79" t="s">
        <v>54</v>
      </c>
      <c r="B99" s="79" t="s">
        <v>70</v>
      </c>
      <c r="C99" s="259">
        <v>108.114</v>
      </c>
      <c r="D99" s="259">
        <v>108.401</v>
      </c>
      <c r="E99" s="259">
        <v>107.6</v>
      </c>
      <c r="F99" s="259">
        <v>4.0137799999999997</v>
      </c>
      <c r="G99" s="259">
        <v>4.1075999999999997</v>
      </c>
      <c r="H99" s="259">
        <v>3.10859</v>
      </c>
      <c r="I99" s="259">
        <v>0.42337000000000002</v>
      </c>
      <c r="J99" s="259">
        <v>0.33601999999999999</v>
      </c>
      <c r="K99" s="259">
        <v>1.7038</v>
      </c>
      <c r="L99" s="259">
        <v>-1.3010000000000001E-2</v>
      </c>
      <c r="M99" s="259">
        <v>0.25542999999999999</v>
      </c>
    </row>
    <row r="100" spans="1:13">
      <c r="A100" s="79" t="s">
        <v>54</v>
      </c>
      <c r="B100" s="79" t="s">
        <v>71</v>
      </c>
      <c r="C100" s="259">
        <v>108.774</v>
      </c>
      <c r="D100" s="259">
        <v>108.88500000000001</v>
      </c>
      <c r="E100" s="259">
        <v>108.53400000000001</v>
      </c>
      <c r="F100" s="259">
        <v>4.0869600000000004</v>
      </c>
      <c r="G100" s="259">
        <v>4.1533100000000003</v>
      </c>
      <c r="H100" s="259">
        <v>3.5007600000000001</v>
      </c>
      <c r="I100" s="259">
        <v>0.44649</v>
      </c>
      <c r="J100" s="259">
        <v>0.33968999999999999</v>
      </c>
      <c r="K100" s="259">
        <v>1.71225</v>
      </c>
      <c r="L100" s="259">
        <v>0.86802999999999997</v>
      </c>
      <c r="M100" s="259">
        <v>0.28715000000000002</v>
      </c>
    </row>
    <row r="101" spans="1:13">
      <c r="A101" s="79" t="s">
        <v>54</v>
      </c>
      <c r="B101" s="79" t="s">
        <v>72</v>
      </c>
      <c r="C101" s="259">
        <v>108.85599999999999</v>
      </c>
      <c r="D101" s="259">
        <v>108.789</v>
      </c>
      <c r="E101" s="259">
        <v>108.35</v>
      </c>
      <c r="F101" s="259">
        <v>3.33188</v>
      </c>
      <c r="G101" s="259">
        <v>3.5493999999999999</v>
      </c>
      <c r="H101" s="259">
        <v>3.4703400000000002</v>
      </c>
      <c r="I101" s="259">
        <v>-8.8169999999999998E-2</v>
      </c>
      <c r="J101" s="259">
        <v>0.29108000000000001</v>
      </c>
      <c r="K101" s="259">
        <v>1.2772699999999999</v>
      </c>
      <c r="L101" s="259">
        <v>-0.16952999999999999</v>
      </c>
      <c r="M101" s="259">
        <v>0.28469</v>
      </c>
    </row>
    <row r="102" spans="1:13">
      <c r="A102" s="79" t="s">
        <v>54</v>
      </c>
      <c r="B102" s="79" t="s">
        <v>73</v>
      </c>
      <c r="C102" s="259">
        <v>109.271</v>
      </c>
      <c r="D102" s="259">
        <v>109.301</v>
      </c>
      <c r="E102" s="259">
        <v>109.09699999999999</v>
      </c>
      <c r="F102" s="259">
        <v>3.1500699999999999</v>
      </c>
      <c r="G102" s="259">
        <v>3.3442400000000001</v>
      </c>
      <c r="H102" s="259">
        <v>3.5360800000000001</v>
      </c>
      <c r="I102" s="259">
        <v>0.47064</v>
      </c>
      <c r="J102" s="259">
        <v>0.27450000000000002</v>
      </c>
      <c r="K102" s="259">
        <v>1.2571300000000001</v>
      </c>
      <c r="L102" s="259">
        <v>0.68942999999999999</v>
      </c>
      <c r="M102" s="259">
        <v>0.28999999999999998</v>
      </c>
    </row>
    <row r="103" spans="1:13">
      <c r="A103" s="79" t="s">
        <v>611</v>
      </c>
      <c r="B103" s="79" t="s">
        <v>62</v>
      </c>
      <c r="C103" s="259">
        <v>110.21</v>
      </c>
      <c r="D103" s="259">
        <v>110.25700000000001</v>
      </c>
      <c r="E103" s="259">
        <v>110.81699999999999</v>
      </c>
      <c r="F103" s="259">
        <v>3.5350899999999998</v>
      </c>
      <c r="G103" s="259">
        <v>4.2077400000000003</v>
      </c>
      <c r="H103" s="259">
        <v>4.2140000000000004</v>
      </c>
      <c r="I103" s="259">
        <v>0.87465000000000004</v>
      </c>
      <c r="J103" s="259">
        <v>0.34405999999999998</v>
      </c>
      <c r="K103" s="259">
        <v>1.7121599999999999</v>
      </c>
      <c r="L103" s="259">
        <v>1.5765800000000001</v>
      </c>
      <c r="M103" s="259">
        <v>0.34455999999999998</v>
      </c>
    </row>
    <row r="104" spans="1:13">
      <c r="A104" s="79" t="s">
        <v>54</v>
      </c>
      <c r="B104" s="79" t="s">
        <v>63</v>
      </c>
      <c r="C104" s="259">
        <v>110.907</v>
      </c>
      <c r="D104" s="259">
        <v>110.926</v>
      </c>
      <c r="E104" s="259">
        <v>111.42400000000001</v>
      </c>
      <c r="F104" s="259">
        <v>3.7590400000000002</v>
      </c>
      <c r="G104" s="259">
        <v>4.5860000000000003</v>
      </c>
      <c r="H104" s="259">
        <v>4.2046999999999999</v>
      </c>
      <c r="I104" s="259">
        <v>0.60675999999999997</v>
      </c>
      <c r="J104" s="259">
        <v>0.37436000000000003</v>
      </c>
      <c r="K104" s="259">
        <v>1.8744499999999999</v>
      </c>
      <c r="L104" s="259">
        <v>0.54774999999999996</v>
      </c>
      <c r="M104" s="259">
        <v>0.34381</v>
      </c>
    </row>
    <row r="105" spans="1:13">
      <c r="A105" s="79" t="s">
        <v>54</v>
      </c>
      <c r="B105" s="79" t="s">
        <v>64</v>
      </c>
      <c r="C105" s="259">
        <v>111.824</v>
      </c>
      <c r="D105" s="259">
        <v>111.779</v>
      </c>
      <c r="E105" s="259">
        <v>112.164</v>
      </c>
      <c r="F105" s="259">
        <v>4.6668799999999999</v>
      </c>
      <c r="G105" s="259">
        <v>5.2691600000000003</v>
      </c>
      <c r="H105" s="259">
        <v>5.29359</v>
      </c>
      <c r="I105" s="259">
        <v>0.76898</v>
      </c>
      <c r="J105" s="259">
        <v>0.42884</v>
      </c>
      <c r="K105" s="259">
        <v>2.74844</v>
      </c>
      <c r="L105" s="259">
        <v>0.66413</v>
      </c>
      <c r="M105" s="259">
        <v>0.43078</v>
      </c>
    </row>
    <row r="106" spans="1:13">
      <c r="A106" s="79" t="s">
        <v>54</v>
      </c>
      <c r="B106" s="79" t="s">
        <v>65</v>
      </c>
      <c r="C106" s="259">
        <v>112.19</v>
      </c>
      <c r="D106" s="259">
        <v>112.428</v>
      </c>
      <c r="E106" s="259">
        <v>112.512</v>
      </c>
      <c r="F106" s="259">
        <v>6.0848199999999997</v>
      </c>
      <c r="G106" s="259">
        <v>6.5557100000000004</v>
      </c>
      <c r="H106" s="259">
        <v>6.7496499999999999</v>
      </c>
      <c r="I106" s="259">
        <v>0.58060999999999996</v>
      </c>
      <c r="J106" s="259">
        <v>0.53054999999999997</v>
      </c>
      <c r="K106" s="259">
        <v>2.8609100000000001</v>
      </c>
      <c r="L106" s="259">
        <v>0.31025999999999998</v>
      </c>
      <c r="M106" s="259">
        <v>0.54579</v>
      </c>
    </row>
    <row r="107" spans="1:13">
      <c r="B107" s="79" t="s">
        <v>66</v>
      </c>
      <c r="C107" s="259">
        <v>112.419</v>
      </c>
      <c r="D107" s="259">
        <v>113.355</v>
      </c>
      <c r="E107" s="259">
        <v>113.346</v>
      </c>
      <c r="F107" s="259">
        <v>5.8938199999999998</v>
      </c>
      <c r="G107" s="259">
        <v>6.3517400000000004</v>
      </c>
      <c r="H107" s="259">
        <v>7.5970899999999997</v>
      </c>
      <c r="I107" s="259">
        <v>0.82452999999999999</v>
      </c>
      <c r="J107" s="259">
        <v>0.51449999999999996</v>
      </c>
      <c r="K107" s="259">
        <v>3.7090200000000002</v>
      </c>
      <c r="L107" s="259">
        <v>0.74124999999999996</v>
      </c>
      <c r="M107" s="259">
        <v>0.61206000000000005</v>
      </c>
    </row>
    <row r="108" spans="1:13">
      <c r="B108" s="79" t="s">
        <v>67</v>
      </c>
      <c r="C108" s="259">
        <v>113.018</v>
      </c>
      <c r="D108" s="259">
        <v>114.01600000000001</v>
      </c>
      <c r="E108" s="259">
        <v>113.902</v>
      </c>
      <c r="F108" s="259">
        <v>5.8786100000000001</v>
      </c>
      <c r="G108" s="259">
        <v>6.5052500000000002</v>
      </c>
      <c r="H108" s="259">
        <v>7.2957999999999998</v>
      </c>
      <c r="I108" s="259">
        <v>0.58311999999999997</v>
      </c>
      <c r="J108" s="259">
        <v>0.52658000000000005</v>
      </c>
      <c r="K108" s="259">
        <v>4.3137800000000004</v>
      </c>
      <c r="L108" s="259">
        <v>0.49053000000000002</v>
      </c>
      <c r="M108" s="259">
        <v>0.58855000000000002</v>
      </c>
    </row>
    <row r="109" spans="1:13">
      <c r="B109" s="79" t="s">
        <v>68</v>
      </c>
      <c r="C109" s="259">
        <v>113.682</v>
      </c>
      <c r="D109" s="259">
        <v>114.381</v>
      </c>
      <c r="E109" s="259">
        <v>114.825</v>
      </c>
      <c r="F109" s="259">
        <v>5.8058199999999998</v>
      </c>
      <c r="G109" s="259">
        <v>6.4831500000000002</v>
      </c>
      <c r="H109" s="259">
        <v>7.4627299999999996</v>
      </c>
      <c r="I109" s="259">
        <v>0.32013000000000003</v>
      </c>
      <c r="J109" s="259">
        <v>0.52483999999999997</v>
      </c>
      <c r="K109" s="259">
        <v>4.6477199999999996</v>
      </c>
      <c r="L109" s="259">
        <v>0.81035000000000001</v>
      </c>
      <c r="M109" s="259">
        <v>0.60158</v>
      </c>
    </row>
    <row r="110" spans="1:13">
      <c r="E110" s="79">
        <f t="shared" ref="E110:E161" si="0">_xlfn.RANK.EQ(F56,$F$55:$F$107)</f>
        <v>19</v>
      </c>
      <c r="F110" s="79" t="str">
        <f t="shared" ref="F110:F121" si="1">IF(F98&gt;=2,"Dentro",IF(F98&lt;=4,"Dentro","Fuera"))</f>
        <v>Dentro</v>
      </c>
      <c r="H110" s="79" t="b">
        <f t="shared" ref="H110:H117" si="2">F97&gt;G97</f>
        <v>1</v>
      </c>
      <c r="I110" s="79" t="b">
        <f t="shared" ref="I110:I118" si="3">G99&gt;G100</f>
        <v>0</v>
      </c>
    </row>
    <row r="111" spans="1:13">
      <c r="E111" s="79">
        <f t="shared" si="0"/>
        <v>13</v>
      </c>
      <c r="F111" s="79" t="str">
        <f t="shared" si="1"/>
        <v>Dentro</v>
      </c>
      <c r="H111" s="79" t="b">
        <f t="shared" si="2"/>
        <v>1</v>
      </c>
      <c r="I111" s="79" t="b">
        <f t="shared" si="3"/>
        <v>1</v>
      </c>
    </row>
    <row r="112" spans="1:13">
      <c r="E112" s="79">
        <f t="shared" si="0"/>
        <v>11</v>
      </c>
      <c r="F112" s="79" t="str">
        <f t="shared" si="1"/>
        <v>Dentro</v>
      </c>
      <c r="H112" s="79" t="b">
        <f t="shared" si="2"/>
        <v>0</v>
      </c>
      <c r="I112" s="79" t="b">
        <f t="shared" si="3"/>
        <v>1</v>
      </c>
    </row>
    <row r="113" spans="5:9">
      <c r="E113" s="79">
        <f t="shared" si="0"/>
        <v>8</v>
      </c>
      <c r="F113" s="79" t="str">
        <f t="shared" si="1"/>
        <v>Dentro</v>
      </c>
      <c r="H113" s="79" t="b">
        <f t="shared" si="2"/>
        <v>0</v>
      </c>
      <c r="I113" s="79" t="b">
        <f t="shared" si="3"/>
        <v>0</v>
      </c>
    </row>
    <row r="114" spans="5:9">
      <c r="E114" s="79">
        <f t="shared" si="0"/>
        <v>7</v>
      </c>
      <c r="F114" s="79" t="str">
        <f t="shared" si="1"/>
        <v>Dentro</v>
      </c>
      <c r="H114" s="79" t="b">
        <f t="shared" si="2"/>
        <v>0</v>
      </c>
      <c r="I114" s="79" t="b">
        <f t="shared" si="3"/>
        <v>0</v>
      </c>
    </row>
    <row r="115" spans="5:9">
      <c r="E115" s="79">
        <f t="shared" si="0"/>
        <v>4</v>
      </c>
      <c r="F115" s="79" t="str">
        <f t="shared" si="1"/>
        <v>Dentro</v>
      </c>
      <c r="H115" s="79" t="b">
        <f t="shared" si="2"/>
        <v>0</v>
      </c>
      <c r="I115" s="79" t="b">
        <f t="shared" si="3"/>
        <v>0</v>
      </c>
    </row>
    <row r="116" spans="5:9">
      <c r="E116" s="79">
        <f t="shared" si="0"/>
        <v>2</v>
      </c>
      <c r="F116" s="79" t="str">
        <f t="shared" si="1"/>
        <v>Dentro</v>
      </c>
      <c r="H116" s="79" t="b">
        <f t="shared" si="2"/>
        <v>0</v>
      </c>
      <c r="I116" s="79" t="b">
        <f t="shared" si="3"/>
        <v>0</v>
      </c>
    </row>
    <row r="117" spans="5:9">
      <c r="E117" s="79">
        <f t="shared" si="0"/>
        <v>6</v>
      </c>
      <c r="F117" s="79" t="str">
        <f t="shared" si="1"/>
        <v>Dentro</v>
      </c>
      <c r="H117" s="79" t="b">
        <f t="shared" si="2"/>
        <v>0</v>
      </c>
      <c r="I117" s="79" t="b">
        <f t="shared" si="3"/>
        <v>1</v>
      </c>
    </row>
    <row r="118" spans="5:9">
      <c r="E118" s="79">
        <f t="shared" si="0"/>
        <v>5</v>
      </c>
      <c r="F118" s="79" t="str">
        <f t="shared" si="1"/>
        <v>Dentro</v>
      </c>
      <c r="H118" s="79" t="b">
        <f>F105&gt;G105</f>
        <v>0</v>
      </c>
      <c r="I118" s="79" t="b">
        <f t="shared" si="3"/>
        <v>0</v>
      </c>
    </row>
    <row r="119" spans="5:9">
      <c r="E119" s="79">
        <f t="shared" si="0"/>
        <v>3</v>
      </c>
      <c r="F119" s="79" t="str">
        <f t="shared" si="1"/>
        <v>Dentro</v>
      </c>
      <c r="H119" s="79" t="b">
        <f>F106&gt;G106</f>
        <v>0</v>
      </c>
    </row>
    <row r="120" spans="5:9">
      <c r="E120" s="79">
        <f t="shared" si="0"/>
        <v>1</v>
      </c>
      <c r="F120" s="79" t="str">
        <f t="shared" si="1"/>
        <v>Dentro</v>
      </c>
      <c r="H120" s="79" t="b">
        <f>F107&gt;G107</f>
        <v>0</v>
      </c>
    </row>
    <row r="121" spans="5:9">
      <c r="E121" s="79">
        <f t="shared" si="0"/>
        <v>12</v>
      </c>
      <c r="F121" s="79" t="str">
        <f t="shared" si="1"/>
        <v>Dentro</v>
      </c>
      <c r="H121" s="79" t="b">
        <f>F108&gt;G108</f>
        <v>0</v>
      </c>
    </row>
    <row r="122" spans="5:9">
      <c r="E122" s="79">
        <f t="shared" si="0"/>
        <v>14</v>
      </c>
      <c r="H122" s="79" t="b">
        <f>F109&gt;G109</f>
        <v>0</v>
      </c>
    </row>
    <row r="123" spans="5:9">
      <c r="E123" s="79">
        <f t="shared" si="0"/>
        <v>15</v>
      </c>
      <c r="H123" s="79" t="b">
        <f t="shared" ref="H123:H124" si="4">F110&gt;G110</f>
        <v>1</v>
      </c>
    </row>
    <row r="124" spans="5:9">
      <c r="E124" s="79">
        <f t="shared" si="0"/>
        <v>26</v>
      </c>
      <c r="H124" s="79" t="b">
        <f t="shared" si="4"/>
        <v>1</v>
      </c>
    </row>
    <row r="125" spans="5:9">
      <c r="E125" s="79">
        <f t="shared" si="0"/>
        <v>27</v>
      </c>
    </row>
    <row r="126" spans="5:9">
      <c r="E126" s="79">
        <f t="shared" si="0"/>
        <v>25</v>
      </c>
    </row>
    <row r="127" spans="5:9">
      <c r="E127" s="79">
        <f t="shared" si="0"/>
        <v>21</v>
      </c>
    </row>
    <row r="128" spans="5:9">
      <c r="E128" s="79">
        <f t="shared" si="0"/>
        <v>17</v>
      </c>
    </row>
    <row r="129" spans="5:5">
      <c r="E129" s="79">
        <f t="shared" si="0"/>
        <v>16</v>
      </c>
    </row>
    <row r="130" spans="5:5">
      <c r="E130" s="79">
        <f t="shared" si="0"/>
        <v>18</v>
      </c>
    </row>
    <row r="131" spans="5:5">
      <c r="E131" s="79">
        <f t="shared" si="0"/>
        <v>23</v>
      </c>
    </row>
    <row r="132" spans="5:5">
      <c r="E132" s="79">
        <f t="shared" si="0"/>
        <v>20</v>
      </c>
    </row>
    <row r="133" spans="5:5">
      <c r="E133" s="79">
        <f t="shared" si="0"/>
        <v>29</v>
      </c>
    </row>
    <row r="134" spans="5:5">
      <c r="E134" s="79">
        <f t="shared" si="0"/>
        <v>36</v>
      </c>
    </row>
    <row r="135" spans="5:5">
      <c r="E135" s="79">
        <f t="shared" si="0"/>
        <v>34</v>
      </c>
    </row>
    <row r="136" spans="5:5">
      <c r="E136" s="79">
        <f t="shared" si="0"/>
        <v>28</v>
      </c>
    </row>
    <row r="137" spans="5:5">
      <c r="E137" s="79">
        <f t="shared" si="0"/>
        <v>30</v>
      </c>
    </row>
    <row r="138" spans="5:5">
      <c r="E138" s="79">
        <f t="shared" si="0"/>
        <v>35</v>
      </c>
    </row>
    <row r="139" spans="5:5">
      <c r="E139" s="79">
        <f t="shared" si="0"/>
        <v>37</v>
      </c>
    </row>
    <row r="140" spans="5:5">
      <c r="E140" s="79">
        <f t="shared" si="0"/>
        <v>46</v>
      </c>
    </row>
    <row r="141" spans="5:5">
      <c r="E141" s="79">
        <f t="shared" si="0"/>
        <v>49</v>
      </c>
    </row>
    <row r="142" spans="5:5">
      <c r="E142" s="79">
        <f t="shared" si="0"/>
        <v>48</v>
      </c>
    </row>
    <row r="143" spans="5:5">
      <c r="E143" s="79">
        <f t="shared" si="0"/>
        <v>50</v>
      </c>
    </row>
    <row r="144" spans="5:5">
      <c r="E144" s="79">
        <f t="shared" si="0"/>
        <v>52</v>
      </c>
    </row>
    <row r="145" spans="5:5">
      <c r="E145" s="79">
        <f t="shared" si="0"/>
        <v>45</v>
      </c>
    </row>
    <row r="146" spans="5:5">
      <c r="E146" s="79">
        <f t="shared" si="0"/>
        <v>39</v>
      </c>
    </row>
    <row r="147" spans="5:5">
      <c r="E147" s="79">
        <f t="shared" si="0"/>
        <v>44</v>
      </c>
    </row>
    <row r="148" spans="5:5">
      <c r="E148" s="79">
        <f t="shared" si="0"/>
        <v>53</v>
      </c>
    </row>
    <row r="149" spans="5:5">
      <c r="E149" s="79">
        <f t="shared" si="0"/>
        <v>51</v>
      </c>
    </row>
    <row r="150" spans="5:5">
      <c r="E150" s="79">
        <f t="shared" si="0"/>
        <v>42</v>
      </c>
    </row>
    <row r="151" spans="5:5">
      <c r="E151" s="79">
        <f t="shared" si="0"/>
        <v>40</v>
      </c>
    </row>
    <row r="152" spans="5:5">
      <c r="E152" s="79">
        <f t="shared" si="0"/>
        <v>32</v>
      </c>
    </row>
    <row r="153" spans="5:5">
      <c r="E153" s="79">
        <f t="shared" si="0"/>
        <v>33</v>
      </c>
    </row>
    <row r="154" spans="5:5">
      <c r="E154" s="79">
        <f t="shared" si="0"/>
        <v>31</v>
      </c>
    </row>
    <row r="155" spans="5:5">
      <c r="E155" s="79">
        <f t="shared" si="0"/>
        <v>43</v>
      </c>
    </row>
    <row r="156" spans="5:5">
      <c r="E156" s="79">
        <f t="shared" si="0"/>
        <v>47</v>
      </c>
    </row>
    <row r="157" spans="5:5">
      <c r="E157" s="79">
        <f t="shared" si="0"/>
        <v>41</v>
      </c>
    </row>
    <row r="158" spans="5:5">
      <c r="E158" s="79">
        <f t="shared" si="0"/>
        <v>38</v>
      </c>
    </row>
    <row r="159" spans="5:5">
      <c r="E159" s="79">
        <f t="shared" si="0"/>
        <v>24</v>
      </c>
    </row>
    <row r="160" spans="5:5">
      <c r="E160" s="79">
        <f t="shared" si="0"/>
        <v>9</v>
      </c>
    </row>
    <row r="161" spans="5:5">
      <c r="E161" s="79">
        <f t="shared" si="0"/>
        <v>10</v>
      </c>
    </row>
  </sheetData>
  <mergeCells count="1">
    <mergeCell ref="H1:I1"/>
  </mergeCells>
  <hyperlinks>
    <hyperlink ref="H1:I1" location="Index!A1" display="Regresar al Índice" xr:uid="{378C6445-BC13-42F4-BF90-FCB88DCA34FF}"/>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270A-2022-4C49-A092-31ECB8D9BA26}">
  <sheetPr codeName="Hoja80"/>
  <dimension ref="A1:I72"/>
  <sheetViews>
    <sheetView topLeftCell="A10" workbookViewId="0">
      <selection activeCell="B19" sqref="B19"/>
    </sheetView>
  </sheetViews>
  <sheetFormatPr baseColWidth="10" defaultColWidth="9.140625" defaultRowHeight="12"/>
  <cols>
    <col min="1" max="1" width="25.85546875" style="79" customWidth="1"/>
    <col min="2" max="4" width="9.140625" style="79"/>
    <col min="5" max="5" width="9.42578125" style="79" bestFit="1" customWidth="1"/>
    <col min="6" max="16384" width="9.140625" style="79"/>
  </cols>
  <sheetData>
    <row r="1" spans="1:9" ht="15">
      <c r="A1" t="s">
        <v>1830</v>
      </c>
      <c r="B1" s="79" t="s">
        <v>54</v>
      </c>
      <c r="C1" s="79" t="s">
        <v>54</v>
      </c>
      <c r="D1" s="79" t="s">
        <v>54</v>
      </c>
      <c r="H1" s="688" t="s">
        <v>38</v>
      </c>
      <c r="I1" s="688"/>
    </row>
    <row r="2" spans="1:9">
      <c r="A2" s="79" t="s">
        <v>55</v>
      </c>
      <c r="B2" s="79" t="s">
        <v>54</v>
      </c>
      <c r="C2" s="79" t="s">
        <v>54</v>
      </c>
      <c r="D2" s="79" t="s">
        <v>54</v>
      </c>
      <c r="G2" s="79" t="s">
        <v>54</v>
      </c>
      <c r="H2" s="79" t="s">
        <v>54</v>
      </c>
    </row>
    <row r="6" spans="1:9">
      <c r="A6" s="79" t="s">
        <v>598</v>
      </c>
      <c r="B6" s="79" t="s">
        <v>1094</v>
      </c>
      <c r="C6" s="79" t="s">
        <v>1095</v>
      </c>
      <c r="D6" s="79" t="s">
        <v>1096</v>
      </c>
      <c r="E6" s="79" t="s">
        <v>81</v>
      </c>
    </row>
    <row r="7" spans="1:9" ht="15" customHeight="1">
      <c r="A7" s="79" t="s">
        <v>135</v>
      </c>
      <c r="B7" s="79">
        <v>2.0699999999999998</v>
      </c>
      <c r="C7" s="79">
        <v>0.67</v>
      </c>
      <c r="D7" s="79">
        <v>3.61</v>
      </c>
      <c r="E7" s="79">
        <f>_xlfn.RANK.EQ(D7,$D$7:$D$61,)</f>
        <v>55</v>
      </c>
    </row>
    <row r="8" spans="1:9">
      <c r="A8" s="79" t="s">
        <v>115</v>
      </c>
      <c r="B8" s="259">
        <v>2.81</v>
      </c>
      <c r="C8" s="259">
        <v>0.56999999999999995</v>
      </c>
      <c r="D8" s="259">
        <v>4.07</v>
      </c>
      <c r="E8" s="79">
        <f t="shared" ref="E8:E61" si="0">_xlfn.RANK.EQ(D8,$D$7:$D$61,)</f>
        <v>54</v>
      </c>
    </row>
    <row r="9" spans="1:9">
      <c r="A9" s="79" t="s">
        <v>117</v>
      </c>
      <c r="B9" s="259">
        <v>3.96</v>
      </c>
      <c r="C9" s="259">
        <v>0.61</v>
      </c>
      <c r="D9" s="259">
        <v>4.28</v>
      </c>
      <c r="E9" s="79">
        <f t="shared" si="0"/>
        <v>53</v>
      </c>
    </row>
    <row r="10" spans="1:9">
      <c r="A10" s="79" t="s">
        <v>122</v>
      </c>
      <c r="B10" s="259">
        <v>1.92</v>
      </c>
      <c r="C10" s="259">
        <v>0.38</v>
      </c>
      <c r="D10" s="259">
        <v>4.3499999999999996</v>
      </c>
      <c r="E10" s="79">
        <f t="shared" si="0"/>
        <v>52</v>
      </c>
    </row>
    <row r="11" spans="1:9">
      <c r="A11" s="79" t="s">
        <v>91</v>
      </c>
      <c r="B11" s="259">
        <v>2.08</v>
      </c>
      <c r="C11" s="259">
        <v>0.15</v>
      </c>
      <c r="D11" s="259">
        <v>4.46</v>
      </c>
      <c r="E11" s="79">
        <f t="shared" si="0"/>
        <v>51</v>
      </c>
    </row>
    <row r="12" spans="1:9">
      <c r="A12" s="79" t="s">
        <v>112</v>
      </c>
      <c r="B12" s="259">
        <v>2.41</v>
      </c>
      <c r="C12" s="259">
        <v>0.24</v>
      </c>
      <c r="D12" s="259">
        <v>4.75</v>
      </c>
      <c r="E12" s="79">
        <f t="shared" si="0"/>
        <v>50</v>
      </c>
    </row>
    <row r="13" spans="1:9">
      <c r="A13" s="79" t="s">
        <v>110</v>
      </c>
      <c r="B13" s="259">
        <v>2.76</v>
      </c>
      <c r="C13" s="259">
        <v>0.61</v>
      </c>
      <c r="D13" s="259">
        <v>4.9000000000000004</v>
      </c>
      <c r="E13" s="79">
        <f t="shared" si="0"/>
        <v>49</v>
      </c>
    </row>
    <row r="14" spans="1:9">
      <c r="A14" s="79" t="s">
        <v>134</v>
      </c>
      <c r="B14" s="259">
        <v>3.57</v>
      </c>
      <c r="C14" s="259">
        <v>0.43</v>
      </c>
      <c r="D14" s="259">
        <v>5.0999999999999996</v>
      </c>
      <c r="E14" s="79">
        <f t="shared" si="0"/>
        <v>48</v>
      </c>
    </row>
    <row r="15" spans="1:9">
      <c r="A15" s="79" t="s">
        <v>126</v>
      </c>
      <c r="B15" s="259">
        <v>2.84</v>
      </c>
      <c r="C15" s="259">
        <v>0.66</v>
      </c>
      <c r="D15" s="259">
        <v>5.18</v>
      </c>
      <c r="E15" s="79">
        <f t="shared" si="0"/>
        <v>47</v>
      </c>
    </row>
    <row r="16" spans="1:9">
      <c r="A16" s="79" t="s">
        <v>82</v>
      </c>
      <c r="B16" s="259">
        <v>0.99</v>
      </c>
      <c r="C16" s="259">
        <v>0.41</v>
      </c>
      <c r="D16" s="259">
        <v>5.22</v>
      </c>
      <c r="E16" s="79">
        <f t="shared" si="0"/>
        <v>46</v>
      </c>
    </row>
    <row r="17" spans="1:5">
      <c r="A17" s="79" t="s">
        <v>100</v>
      </c>
      <c r="B17" s="259">
        <v>3.49</v>
      </c>
      <c r="C17" s="259">
        <v>0.48</v>
      </c>
      <c r="D17" s="259">
        <v>5.23</v>
      </c>
      <c r="E17" s="79">
        <f t="shared" si="0"/>
        <v>45</v>
      </c>
    </row>
    <row r="18" spans="1:5">
      <c r="A18" s="79" t="s">
        <v>802</v>
      </c>
      <c r="B18" s="259">
        <v>4.1500000000000004</v>
      </c>
      <c r="C18" s="259">
        <v>0.31</v>
      </c>
      <c r="D18" s="259">
        <v>5.27</v>
      </c>
      <c r="E18" s="79">
        <f t="shared" si="0"/>
        <v>43</v>
      </c>
    </row>
    <row r="19" spans="1:5">
      <c r="A19" s="79" t="s">
        <v>116</v>
      </c>
      <c r="B19" s="259">
        <v>4.3099999999999996</v>
      </c>
      <c r="C19" s="259">
        <v>0.61</v>
      </c>
      <c r="D19" s="259">
        <v>5.27</v>
      </c>
      <c r="E19" s="79">
        <f t="shared" si="0"/>
        <v>43</v>
      </c>
    </row>
    <row r="20" spans="1:5">
      <c r="A20" s="79" t="s">
        <v>89</v>
      </c>
      <c r="B20" s="259">
        <v>0.4</v>
      </c>
      <c r="C20" s="259">
        <v>0.65</v>
      </c>
      <c r="D20" s="259">
        <v>5.28</v>
      </c>
      <c r="E20" s="79">
        <f t="shared" si="0"/>
        <v>42</v>
      </c>
    </row>
    <row r="21" spans="1:5">
      <c r="A21" s="79" t="s">
        <v>95</v>
      </c>
      <c r="B21" s="259">
        <v>4.7300000000000004</v>
      </c>
      <c r="C21" s="259">
        <v>0.52</v>
      </c>
      <c r="D21" s="259">
        <v>5.29</v>
      </c>
      <c r="E21" s="79">
        <f t="shared" si="0"/>
        <v>41</v>
      </c>
    </row>
    <row r="22" spans="1:5">
      <c r="A22" s="79" t="s">
        <v>93</v>
      </c>
      <c r="B22" s="259">
        <v>3.89</v>
      </c>
      <c r="C22" s="259">
        <v>0.87</v>
      </c>
      <c r="D22" s="259">
        <v>5.37</v>
      </c>
      <c r="E22" s="79">
        <f t="shared" si="0"/>
        <v>40</v>
      </c>
    </row>
    <row r="23" spans="1:5">
      <c r="A23" s="79" t="s">
        <v>125</v>
      </c>
      <c r="B23" s="259">
        <v>4.79</v>
      </c>
      <c r="C23" s="259">
        <v>0.86</v>
      </c>
      <c r="D23" s="259">
        <v>5.41</v>
      </c>
      <c r="E23" s="79">
        <f t="shared" si="0"/>
        <v>38</v>
      </c>
    </row>
    <row r="24" spans="1:5">
      <c r="A24" s="79" t="s">
        <v>111</v>
      </c>
      <c r="B24" s="259">
        <v>3.46</v>
      </c>
      <c r="C24" s="259">
        <v>0.5</v>
      </c>
      <c r="D24" s="259">
        <v>5.41</v>
      </c>
      <c r="E24" s="79">
        <f t="shared" si="0"/>
        <v>38</v>
      </c>
    </row>
    <row r="25" spans="1:5">
      <c r="A25" s="79" t="s">
        <v>90</v>
      </c>
      <c r="B25" s="259">
        <v>4.2300000000000004</v>
      </c>
      <c r="C25" s="259">
        <v>0.71</v>
      </c>
      <c r="D25" s="259">
        <v>5.48</v>
      </c>
      <c r="E25" s="79">
        <f t="shared" si="0"/>
        <v>37</v>
      </c>
    </row>
    <row r="26" spans="1:5">
      <c r="A26" s="79" t="s">
        <v>118</v>
      </c>
      <c r="B26" s="259">
        <v>2.5499999999999998</v>
      </c>
      <c r="C26" s="259">
        <v>0.48</v>
      </c>
      <c r="D26" s="259">
        <v>5.54</v>
      </c>
      <c r="E26" s="79">
        <f t="shared" si="0"/>
        <v>36</v>
      </c>
    </row>
    <row r="27" spans="1:5">
      <c r="A27" s="79" t="s">
        <v>94</v>
      </c>
      <c r="B27" s="259">
        <v>-0.11</v>
      </c>
      <c r="C27" s="259">
        <v>0.66</v>
      </c>
      <c r="D27" s="259">
        <v>5.64</v>
      </c>
      <c r="E27" s="79">
        <f t="shared" si="0"/>
        <v>34</v>
      </c>
    </row>
    <row r="28" spans="1:5">
      <c r="A28" s="79" t="s">
        <v>109</v>
      </c>
      <c r="B28" s="259">
        <v>3.17</v>
      </c>
      <c r="C28" s="259">
        <v>0.52</v>
      </c>
      <c r="D28" s="259">
        <v>5.64</v>
      </c>
      <c r="E28" s="79">
        <f t="shared" si="0"/>
        <v>34</v>
      </c>
    </row>
    <row r="29" spans="1:5">
      <c r="A29" s="79" t="s">
        <v>102</v>
      </c>
      <c r="B29" s="259">
        <v>5.12</v>
      </c>
      <c r="C29" s="259">
        <v>0.77</v>
      </c>
      <c r="D29" s="259">
        <v>5.78</v>
      </c>
      <c r="E29" s="79">
        <f t="shared" si="0"/>
        <v>32</v>
      </c>
    </row>
    <row r="30" spans="1:5">
      <c r="A30" s="79" t="s">
        <v>120</v>
      </c>
      <c r="B30" s="259">
        <v>5.1100000000000003</v>
      </c>
      <c r="C30" s="259">
        <v>0.56000000000000005</v>
      </c>
      <c r="D30" s="259">
        <v>5.78</v>
      </c>
      <c r="E30" s="79">
        <f t="shared" si="0"/>
        <v>32</v>
      </c>
    </row>
    <row r="31" spans="1:5">
      <c r="A31" s="79" t="s">
        <v>130</v>
      </c>
      <c r="B31" s="259">
        <v>4.7699999999999996</v>
      </c>
      <c r="C31" s="259">
        <v>0.28999999999999998</v>
      </c>
      <c r="D31" s="259">
        <v>5.87</v>
      </c>
      <c r="E31" s="79">
        <f t="shared" si="0"/>
        <v>30</v>
      </c>
    </row>
    <row r="32" spans="1:5">
      <c r="A32" s="79" t="s">
        <v>114</v>
      </c>
      <c r="B32" s="259">
        <v>4.32</v>
      </c>
      <c r="C32" s="259">
        <v>0.56000000000000005</v>
      </c>
      <c r="D32" s="259">
        <v>5.87</v>
      </c>
      <c r="E32" s="79">
        <f t="shared" si="0"/>
        <v>30</v>
      </c>
    </row>
    <row r="33" spans="1:5">
      <c r="A33" s="79" t="s">
        <v>124</v>
      </c>
      <c r="B33" s="259">
        <v>4.47</v>
      </c>
      <c r="C33" s="259">
        <v>0.44</v>
      </c>
      <c r="D33" s="259">
        <v>5.94</v>
      </c>
      <c r="E33" s="79">
        <f t="shared" si="0"/>
        <v>29</v>
      </c>
    </row>
    <row r="34" spans="1:5">
      <c r="A34" s="79" t="s">
        <v>96</v>
      </c>
      <c r="B34" s="259">
        <v>1.17</v>
      </c>
      <c r="C34" s="259">
        <v>0.64</v>
      </c>
      <c r="D34" s="259">
        <v>5.99</v>
      </c>
      <c r="E34" s="79">
        <f t="shared" si="0"/>
        <v>28</v>
      </c>
    </row>
    <row r="35" spans="1:5">
      <c r="A35" s="79" t="s">
        <v>113</v>
      </c>
      <c r="B35" s="259">
        <v>3.29</v>
      </c>
      <c r="C35" s="259">
        <v>0.57999999999999996</v>
      </c>
      <c r="D35" s="259">
        <v>6.06</v>
      </c>
      <c r="E35" s="79">
        <f t="shared" si="0"/>
        <v>27</v>
      </c>
    </row>
    <row r="36" spans="1:5">
      <c r="A36" s="79" t="s">
        <v>106</v>
      </c>
      <c r="B36" s="259">
        <v>5.0599999999999996</v>
      </c>
      <c r="C36" s="259">
        <v>0.95</v>
      </c>
      <c r="D36" s="259">
        <v>6.1</v>
      </c>
      <c r="E36" s="79">
        <f t="shared" si="0"/>
        <v>26</v>
      </c>
    </row>
    <row r="37" spans="1:5">
      <c r="A37" s="79" t="s">
        <v>101</v>
      </c>
      <c r="B37" s="259">
        <v>5.29</v>
      </c>
      <c r="C37" s="259">
        <v>0.63</v>
      </c>
      <c r="D37" s="259">
        <v>6.11</v>
      </c>
      <c r="E37" s="79">
        <f t="shared" si="0"/>
        <v>23</v>
      </c>
    </row>
    <row r="38" spans="1:5">
      <c r="A38" s="79" t="s">
        <v>84</v>
      </c>
      <c r="B38" s="259">
        <v>0.56999999999999995</v>
      </c>
      <c r="C38" s="259">
        <v>0.64</v>
      </c>
      <c r="D38" s="259">
        <v>6.11</v>
      </c>
      <c r="E38" s="79">
        <f t="shared" si="0"/>
        <v>23</v>
      </c>
    </row>
    <row r="39" spans="1:5">
      <c r="A39" s="79" t="s">
        <v>105</v>
      </c>
      <c r="B39" s="259">
        <v>4.54</v>
      </c>
      <c r="C39" s="259">
        <v>0.87</v>
      </c>
      <c r="D39" s="259">
        <v>6.11</v>
      </c>
      <c r="E39" s="79">
        <f t="shared" si="0"/>
        <v>23</v>
      </c>
    </row>
    <row r="40" spans="1:5">
      <c r="A40" s="79" t="s">
        <v>99</v>
      </c>
      <c r="B40" s="259">
        <v>4.26</v>
      </c>
      <c r="C40" s="259">
        <v>0.79</v>
      </c>
      <c r="D40" s="259">
        <v>6.28</v>
      </c>
      <c r="E40" s="79">
        <f t="shared" si="0"/>
        <v>22</v>
      </c>
    </row>
    <row r="41" spans="1:5">
      <c r="A41" s="79" t="s">
        <v>119</v>
      </c>
      <c r="B41" s="259">
        <v>5.38</v>
      </c>
      <c r="C41" s="259">
        <v>0.88</v>
      </c>
      <c r="D41" s="259">
        <v>6.37</v>
      </c>
      <c r="E41" s="79">
        <f t="shared" si="0"/>
        <v>21</v>
      </c>
    </row>
    <row r="42" spans="1:5">
      <c r="A42" s="79" t="s">
        <v>128</v>
      </c>
      <c r="B42" s="259">
        <v>5.0599999999999996</v>
      </c>
      <c r="C42" s="259">
        <v>0.8</v>
      </c>
      <c r="D42" s="259">
        <v>6.41</v>
      </c>
      <c r="E42" s="79">
        <f t="shared" si="0"/>
        <v>20</v>
      </c>
    </row>
    <row r="43" spans="1:5">
      <c r="A43" s="79" t="s">
        <v>129</v>
      </c>
      <c r="B43" s="259">
        <v>5.64</v>
      </c>
      <c r="C43" s="259">
        <v>1.1000000000000001</v>
      </c>
      <c r="D43" s="259">
        <v>6.44</v>
      </c>
      <c r="E43" s="79">
        <f t="shared" si="0"/>
        <v>19</v>
      </c>
    </row>
    <row r="44" spans="1:5">
      <c r="A44" s="79" t="s">
        <v>108</v>
      </c>
      <c r="B44" s="259">
        <v>4.6500000000000004</v>
      </c>
      <c r="C44" s="259">
        <v>0.32</v>
      </c>
      <c r="D44" s="259">
        <v>6.48</v>
      </c>
      <c r="E44" s="79">
        <f t="shared" si="0"/>
        <v>18</v>
      </c>
    </row>
    <row r="45" spans="1:5">
      <c r="A45" s="79" t="s">
        <v>87</v>
      </c>
      <c r="B45" s="259">
        <v>5.59</v>
      </c>
      <c r="C45" s="259">
        <v>0.56999999999999995</v>
      </c>
      <c r="D45" s="259">
        <v>6.49</v>
      </c>
      <c r="E45" s="79">
        <f t="shared" si="0"/>
        <v>17</v>
      </c>
    </row>
    <row r="46" spans="1:5">
      <c r="A46" s="79" t="s">
        <v>104</v>
      </c>
      <c r="B46" s="259">
        <v>6.18</v>
      </c>
      <c r="C46" s="259">
        <v>0.57999999999999996</v>
      </c>
      <c r="D46" s="259">
        <v>6.56</v>
      </c>
      <c r="E46" s="79">
        <f t="shared" si="0"/>
        <v>16</v>
      </c>
    </row>
    <row r="47" spans="1:5">
      <c r="A47" s="79" t="s">
        <v>132</v>
      </c>
      <c r="B47" s="259">
        <v>5.15</v>
      </c>
      <c r="C47" s="259">
        <v>1.08</v>
      </c>
      <c r="D47" s="259">
        <v>6.59</v>
      </c>
      <c r="E47" s="79">
        <f t="shared" si="0"/>
        <v>15</v>
      </c>
    </row>
    <row r="48" spans="1:5">
      <c r="A48" s="79" t="s">
        <v>92</v>
      </c>
      <c r="B48" s="259">
        <v>4.58</v>
      </c>
      <c r="C48" s="259">
        <v>0.47</v>
      </c>
      <c r="D48" s="259">
        <v>6.64</v>
      </c>
      <c r="E48" s="79">
        <f t="shared" si="0"/>
        <v>13</v>
      </c>
    </row>
    <row r="49" spans="1:5">
      <c r="A49" s="79" t="s">
        <v>103</v>
      </c>
      <c r="B49" s="259">
        <v>2.21</v>
      </c>
      <c r="C49" s="259">
        <v>0.95</v>
      </c>
      <c r="D49" s="259">
        <v>6.64</v>
      </c>
      <c r="E49" s="79">
        <f t="shared" si="0"/>
        <v>13</v>
      </c>
    </row>
    <row r="50" spans="1:5">
      <c r="A50" s="79" t="s">
        <v>127</v>
      </c>
      <c r="B50" s="259">
        <v>5.23</v>
      </c>
      <c r="C50" s="259">
        <v>0.95</v>
      </c>
      <c r="D50" s="259">
        <v>6.66</v>
      </c>
      <c r="E50" s="79">
        <f t="shared" si="0"/>
        <v>12</v>
      </c>
    </row>
    <row r="51" spans="1:5">
      <c r="A51" s="79" t="s">
        <v>133</v>
      </c>
      <c r="B51" s="259">
        <v>5.77</v>
      </c>
      <c r="C51" s="259">
        <v>0.73</v>
      </c>
      <c r="D51" s="259">
        <v>6.8</v>
      </c>
      <c r="E51" s="79">
        <f t="shared" si="0"/>
        <v>11</v>
      </c>
    </row>
    <row r="52" spans="1:5">
      <c r="A52" s="79" t="s">
        <v>123</v>
      </c>
      <c r="B52" s="259">
        <v>5.8</v>
      </c>
      <c r="C52" s="259">
        <v>0.54</v>
      </c>
      <c r="D52" s="259">
        <v>6.85</v>
      </c>
      <c r="E52" s="79">
        <f t="shared" si="0"/>
        <v>10</v>
      </c>
    </row>
    <row r="53" spans="1:5">
      <c r="A53" s="79" t="s">
        <v>131</v>
      </c>
      <c r="B53" s="259">
        <v>4.18</v>
      </c>
      <c r="C53" s="259">
        <v>0.91</v>
      </c>
      <c r="D53" s="259">
        <v>6.88</v>
      </c>
      <c r="E53" s="79">
        <f t="shared" si="0"/>
        <v>9</v>
      </c>
    </row>
    <row r="54" spans="1:5">
      <c r="A54" s="79" t="s">
        <v>88</v>
      </c>
      <c r="B54" s="259">
        <v>5.6</v>
      </c>
      <c r="C54" s="259">
        <v>0.82</v>
      </c>
      <c r="D54" s="259">
        <v>6.89</v>
      </c>
      <c r="E54" s="79">
        <f t="shared" si="0"/>
        <v>8</v>
      </c>
    </row>
    <row r="55" spans="1:5">
      <c r="A55" s="79" t="s">
        <v>85</v>
      </c>
      <c r="B55" s="259">
        <v>4.07</v>
      </c>
      <c r="C55" s="259">
        <v>0.83</v>
      </c>
      <c r="D55" s="259">
        <v>7.02</v>
      </c>
      <c r="E55" s="79">
        <f t="shared" si="0"/>
        <v>7</v>
      </c>
    </row>
    <row r="56" spans="1:5">
      <c r="A56" s="79" t="s">
        <v>121</v>
      </c>
      <c r="B56" s="259">
        <v>5.52</v>
      </c>
      <c r="C56" s="259">
        <v>0.87</v>
      </c>
      <c r="D56" s="259">
        <v>7.07</v>
      </c>
      <c r="E56" s="79">
        <f t="shared" si="0"/>
        <v>6</v>
      </c>
    </row>
    <row r="57" spans="1:5">
      <c r="A57" s="79" t="s">
        <v>107</v>
      </c>
      <c r="B57" s="79">
        <v>2.4900000000000002</v>
      </c>
      <c r="C57" s="79">
        <v>0.83</v>
      </c>
      <c r="D57" s="79">
        <v>7.11</v>
      </c>
      <c r="E57" s="79">
        <f t="shared" si="0"/>
        <v>5</v>
      </c>
    </row>
    <row r="58" spans="1:5">
      <c r="A58" s="79" t="s">
        <v>83</v>
      </c>
      <c r="B58" s="79">
        <v>2.89</v>
      </c>
      <c r="C58" s="79">
        <v>0.6</v>
      </c>
      <c r="D58" s="79">
        <v>7.13</v>
      </c>
      <c r="E58" s="79">
        <f t="shared" si="0"/>
        <v>4</v>
      </c>
    </row>
    <row r="59" spans="1:5">
      <c r="A59" s="79" t="s">
        <v>98</v>
      </c>
      <c r="B59" s="79">
        <v>5.69</v>
      </c>
      <c r="C59" s="79">
        <v>0.71</v>
      </c>
      <c r="D59" s="79">
        <v>7.2</v>
      </c>
      <c r="E59" s="79">
        <f t="shared" si="0"/>
        <v>3</v>
      </c>
    </row>
    <row r="60" spans="1:5">
      <c r="A60" s="79" t="s">
        <v>86</v>
      </c>
      <c r="B60" s="79">
        <v>5.25</v>
      </c>
      <c r="C60" s="79">
        <v>0.81</v>
      </c>
      <c r="D60" s="79">
        <v>7.46</v>
      </c>
      <c r="E60" s="79">
        <f t="shared" si="0"/>
        <v>2</v>
      </c>
    </row>
    <row r="61" spans="1:5">
      <c r="A61" s="79" t="s">
        <v>97</v>
      </c>
      <c r="B61" s="79">
        <v>6.09</v>
      </c>
      <c r="C61" s="79">
        <v>0.72</v>
      </c>
      <c r="D61" s="79">
        <v>7.91</v>
      </c>
      <c r="E61" s="79">
        <f t="shared" si="0"/>
        <v>1</v>
      </c>
    </row>
    <row r="62" spans="1:5" ht="12.75" customHeight="1"/>
    <row r="64" spans="1:5">
      <c r="A64" s="79" t="s">
        <v>1</v>
      </c>
      <c r="B64" s="79">
        <v>0</v>
      </c>
      <c r="D64" s="259">
        <v>5.81</v>
      </c>
    </row>
    <row r="65" spans="1:4">
      <c r="B65" s="79">
        <v>1</v>
      </c>
      <c r="D65" s="259">
        <f>D64</f>
        <v>5.81</v>
      </c>
    </row>
    <row r="67" spans="1:4">
      <c r="A67" s="79" t="s">
        <v>1</v>
      </c>
      <c r="B67" s="259">
        <v>4.04</v>
      </c>
      <c r="C67" s="259">
        <v>0.86</v>
      </c>
      <c r="D67" s="259"/>
    </row>
    <row r="68" spans="1:4">
      <c r="D68" s="259"/>
    </row>
    <row r="72" spans="1:4">
      <c r="D72" s="259"/>
    </row>
  </sheetData>
  <autoFilter ref="A6:E61" xr:uid="{B5273A45-FDCC-4D95-BAB3-64D82B6428C2}">
    <sortState ref="A7:E62">
      <sortCondition ref="D6:D61"/>
    </sortState>
  </autoFilter>
  <mergeCells count="1">
    <mergeCell ref="H1:I1"/>
  </mergeCells>
  <hyperlinks>
    <hyperlink ref="H1:I1" location="Index!A1" display="Regresar al Índice" xr:uid="{6774A120-BBEB-4B21-94ED-9A196A3D5A97}"/>
  </hyperlinks>
  <pageMargins left="0.7" right="0.7" top="0.75" bottom="0.75" header="0.3" footer="0.3"/>
  <pageSetup paperSize="9" orientation="portrait" horizontalDpi="300" verticalDpi="30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47EFD-A509-45BD-845D-D533E426A2D1}">
  <sheetPr codeName="Hoja94"/>
  <dimension ref="A1:I103"/>
  <sheetViews>
    <sheetView topLeftCell="A31" workbookViewId="0">
      <selection activeCell="B19" sqref="B19"/>
    </sheetView>
  </sheetViews>
  <sheetFormatPr baseColWidth="10" defaultRowHeight="12"/>
  <cols>
    <col min="1" max="2" width="11.42578125" style="273"/>
    <col min="3" max="3" width="23.42578125" style="273" bestFit="1" customWidth="1"/>
    <col min="4" max="4" width="11.42578125" style="273"/>
    <col min="5" max="6" width="11.85546875" style="273" bestFit="1" customWidth="1"/>
    <col min="7" max="8" width="11.42578125" style="273"/>
    <col min="9" max="10" width="11.85546875" style="273" bestFit="1" customWidth="1"/>
    <col min="11" max="16384" width="11.42578125" style="273"/>
  </cols>
  <sheetData>
    <row r="1" spans="1:9" ht="15">
      <c r="A1" t="s">
        <v>1831</v>
      </c>
      <c r="H1" s="688" t="s">
        <v>38</v>
      </c>
      <c r="I1" s="688"/>
    </row>
    <row r="2" spans="1:9">
      <c r="A2" s="272" t="s">
        <v>55</v>
      </c>
      <c r="B2" s="79"/>
      <c r="C2" s="79"/>
      <c r="D2" s="79"/>
    </row>
    <row r="3" spans="1:9">
      <c r="A3" s="79"/>
      <c r="B3" s="79"/>
      <c r="C3" s="79"/>
      <c r="D3" s="79"/>
    </row>
    <row r="4" spans="1:9">
      <c r="A4" s="79"/>
      <c r="B4" s="79"/>
      <c r="C4" s="79"/>
      <c r="D4" s="79"/>
    </row>
    <row r="5" spans="1:9">
      <c r="A5" s="79"/>
      <c r="B5" s="79"/>
      <c r="C5" s="79"/>
      <c r="D5" s="79"/>
    </row>
    <row r="6" spans="1:9">
      <c r="A6" s="79" t="s">
        <v>138</v>
      </c>
      <c r="B6" s="79" t="s">
        <v>2</v>
      </c>
      <c r="C6" s="79" t="s">
        <v>703</v>
      </c>
      <c r="D6" s="79" t="s">
        <v>139</v>
      </c>
    </row>
    <row r="7" spans="1:9">
      <c r="A7" s="274" t="s">
        <v>631</v>
      </c>
      <c r="B7" s="256" t="s">
        <v>28</v>
      </c>
      <c r="C7" s="256">
        <v>3.6092970355151181E-2</v>
      </c>
      <c r="D7" s="265">
        <f t="shared" ref="D7:D38" si="0">_xlfn.RANK.EQ(C7,$C$7:$C$38,0)</f>
        <v>32</v>
      </c>
    </row>
    <row r="8" spans="1:9">
      <c r="A8" s="274" t="s">
        <v>627</v>
      </c>
      <c r="B8" s="79" t="s">
        <v>24</v>
      </c>
      <c r="C8" s="256">
        <v>4.1980494846124011E-2</v>
      </c>
      <c r="D8" s="265">
        <f t="shared" si="0"/>
        <v>31</v>
      </c>
    </row>
    <row r="9" spans="1:9">
      <c r="A9" s="274" t="s">
        <v>623</v>
      </c>
      <c r="B9" s="256" t="s">
        <v>20</v>
      </c>
      <c r="C9" s="256">
        <v>4.8990112001499643E-2</v>
      </c>
      <c r="D9" s="265">
        <f t="shared" si="0"/>
        <v>30</v>
      </c>
    </row>
    <row r="10" spans="1:9">
      <c r="A10" s="274" t="s">
        <v>709</v>
      </c>
      <c r="B10" s="79" t="s">
        <v>5</v>
      </c>
      <c r="C10" s="256">
        <v>5.2182278386430962E-2</v>
      </c>
      <c r="D10" s="265">
        <f t="shared" si="0"/>
        <v>29</v>
      </c>
    </row>
    <row r="11" spans="1:9">
      <c r="A11" s="79" t="s">
        <v>706</v>
      </c>
      <c r="B11" s="79" t="s">
        <v>6</v>
      </c>
      <c r="C11" s="256">
        <v>5.2323916998346952E-2</v>
      </c>
      <c r="D11" s="265">
        <f t="shared" si="0"/>
        <v>28</v>
      </c>
    </row>
    <row r="12" spans="1:9">
      <c r="A12" s="274" t="s">
        <v>705</v>
      </c>
      <c r="B12" s="256" t="s">
        <v>9</v>
      </c>
      <c r="C12" s="256">
        <v>5.269718421223981E-2</v>
      </c>
      <c r="D12" s="265">
        <f t="shared" si="0"/>
        <v>27</v>
      </c>
    </row>
    <row r="13" spans="1:9">
      <c r="A13" s="274" t="s">
        <v>621</v>
      </c>
      <c r="B13" s="256" t="s">
        <v>18</v>
      </c>
      <c r="C13" s="256">
        <v>5.2701056995974646E-2</v>
      </c>
      <c r="D13" s="265">
        <f t="shared" si="0"/>
        <v>26</v>
      </c>
    </row>
    <row r="14" spans="1:9">
      <c r="A14" s="274" t="s">
        <v>704</v>
      </c>
      <c r="B14" s="79" t="s">
        <v>14</v>
      </c>
      <c r="C14" s="256">
        <v>5.3391134631985866E-2</v>
      </c>
      <c r="D14" s="265">
        <f t="shared" si="0"/>
        <v>25</v>
      </c>
    </row>
    <row r="15" spans="1:9">
      <c r="A15" s="274" t="s">
        <v>635</v>
      </c>
      <c r="B15" s="79" t="s">
        <v>32</v>
      </c>
      <c r="C15" s="256">
        <v>5.4117321782406344E-2</v>
      </c>
      <c r="D15" s="265">
        <f t="shared" si="0"/>
        <v>24</v>
      </c>
    </row>
    <row r="16" spans="1:9">
      <c r="A16" s="274" t="s">
        <v>707</v>
      </c>
      <c r="B16" s="79" t="s">
        <v>3</v>
      </c>
      <c r="C16" s="256">
        <v>5.4118751898943961E-2</v>
      </c>
      <c r="D16" s="265">
        <f t="shared" si="0"/>
        <v>23</v>
      </c>
    </row>
    <row r="17" spans="1:4">
      <c r="A17" s="274" t="s">
        <v>622</v>
      </c>
      <c r="B17" s="256" t="s">
        <v>19</v>
      </c>
      <c r="C17" s="256">
        <v>5.4835830710695699E-2</v>
      </c>
      <c r="D17" s="265">
        <f t="shared" si="0"/>
        <v>22</v>
      </c>
    </row>
    <row r="18" spans="1:4">
      <c r="A18" s="274" t="s">
        <v>630</v>
      </c>
      <c r="B18" s="256" t="s">
        <v>27</v>
      </c>
      <c r="C18" s="256">
        <v>5.6292544227166161E-2</v>
      </c>
      <c r="D18" s="265">
        <f t="shared" si="0"/>
        <v>21</v>
      </c>
    </row>
    <row r="19" spans="1:4">
      <c r="A19" s="274" t="s">
        <v>717</v>
      </c>
      <c r="B19" s="256" t="s">
        <v>7</v>
      </c>
      <c r="C19" s="256">
        <v>5.7303081088049497E-2</v>
      </c>
      <c r="D19" s="265">
        <f t="shared" si="0"/>
        <v>20</v>
      </c>
    </row>
    <row r="20" spans="1:4">
      <c r="A20" s="274" t="s">
        <v>632</v>
      </c>
      <c r="B20" s="79" t="s">
        <v>29</v>
      </c>
      <c r="C20" s="256">
        <v>5.8064516129032191E-2</v>
      </c>
      <c r="D20" s="265">
        <f t="shared" si="0"/>
        <v>19</v>
      </c>
    </row>
    <row r="21" spans="1:4">
      <c r="A21" s="274" t="s">
        <v>620</v>
      </c>
      <c r="B21" s="256" t="s">
        <v>17</v>
      </c>
      <c r="C21" s="256">
        <v>5.8319310543588368E-2</v>
      </c>
      <c r="D21" s="265">
        <f t="shared" si="0"/>
        <v>18</v>
      </c>
    </row>
    <row r="22" spans="1:4">
      <c r="A22" s="274" t="s">
        <v>619</v>
      </c>
      <c r="B22" s="79" t="s">
        <v>13</v>
      </c>
      <c r="C22" s="256">
        <v>5.8590605283357994E-2</v>
      </c>
      <c r="D22" s="265">
        <f t="shared" si="0"/>
        <v>17</v>
      </c>
    </row>
    <row r="23" spans="1:4">
      <c r="A23" s="274" t="s">
        <v>634</v>
      </c>
      <c r="B23" s="256" t="s">
        <v>31</v>
      </c>
      <c r="C23" s="256">
        <v>5.9056685898445191E-2</v>
      </c>
      <c r="D23" s="265">
        <f t="shared" si="0"/>
        <v>16</v>
      </c>
    </row>
    <row r="24" spans="1:4">
      <c r="A24" s="79" t="s">
        <v>626</v>
      </c>
      <c r="B24" s="79" t="s">
        <v>23</v>
      </c>
      <c r="C24" s="256">
        <v>5.9401292413056715E-2</v>
      </c>
      <c r="D24" s="265">
        <f t="shared" si="0"/>
        <v>15</v>
      </c>
    </row>
    <row r="25" spans="1:4">
      <c r="A25" s="274" t="s">
        <v>624</v>
      </c>
      <c r="B25" s="79" t="s">
        <v>21</v>
      </c>
      <c r="C25" s="256">
        <v>6.0125709874841414E-2</v>
      </c>
      <c r="D25" s="265">
        <f t="shared" si="0"/>
        <v>14</v>
      </c>
    </row>
    <row r="26" spans="1:4">
      <c r="A26" s="274" t="s">
        <v>708</v>
      </c>
      <c r="B26" s="256" t="s">
        <v>16</v>
      </c>
      <c r="C26" s="256">
        <v>6.0432486892923055E-2</v>
      </c>
      <c r="D26" s="265">
        <f t="shared" si="0"/>
        <v>13</v>
      </c>
    </row>
    <row r="27" spans="1:4">
      <c r="A27" s="274" t="s">
        <v>628</v>
      </c>
      <c r="B27" s="79" t="s">
        <v>25</v>
      </c>
      <c r="C27" s="256">
        <v>6.1111624895958609E-2</v>
      </c>
      <c r="D27" s="265">
        <f t="shared" si="0"/>
        <v>12</v>
      </c>
    </row>
    <row r="28" spans="1:4">
      <c r="A28" s="274" t="s">
        <v>715</v>
      </c>
      <c r="B28" s="256" t="s">
        <v>8</v>
      </c>
      <c r="C28" s="256">
        <v>6.2395788448208041E-2</v>
      </c>
      <c r="D28" s="265">
        <f t="shared" si="0"/>
        <v>11</v>
      </c>
    </row>
    <row r="29" spans="1:4">
      <c r="A29" s="274" t="s">
        <v>716</v>
      </c>
      <c r="B29" s="256" t="s">
        <v>4</v>
      </c>
      <c r="C29" s="256">
        <v>6.3453732240847924E-2</v>
      </c>
      <c r="D29" s="265">
        <f t="shared" si="0"/>
        <v>10</v>
      </c>
    </row>
    <row r="30" spans="1:4">
      <c r="A30" s="274" t="s">
        <v>710</v>
      </c>
      <c r="B30" s="79" t="s">
        <v>12</v>
      </c>
      <c r="C30" s="256">
        <v>6.3687573178939222E-2</v>
      </c>
      <c r="D30" s="265">
        <f t="shared" si="0"/>
        <v>9</v>
      </c>
    </row>
    <row r="31" spans="1:4">
      <c r="A31" s="274" t="s">
        <v>714</v>
      </c>
      <c r="B31" s="79" t="s">
        <v>15</v>
      </c>
      <c r="C31" s="256">
        <v>6.5128200400136518E-2</v>
      </c>
      <c r="D31" s="265">
        <f t="shared" si="0"/>
        <v>8</v>
      </c>
    </row>
    <row r="32" spans="1:4">
      <c r="A32" s="274" t="s">
        <v>629</v>
      </c>
      <c r="B32" s="79" t="s">
        <v>26</v>
      </c>
      <c r="C32" s="256">
        <v>6.6434285287081424E-2</v>
      </c>
      <c r="D32" s="265">
        <f t="shared" si="0"/>
        <v>7</v>
      </c>
    </row>
    <row r="33" spans="1:5">
      <c r="A33" s="274" t="s">
        <v>711</v>
      </c>
      <c r="B33" s="79" t="s">
        <v>11</v>
      </c>
      <c r="C33" s="256">
        <v>6.6435434731661622E-2</v>
      </c>
      <c r="D33" s="265">
        <f t="shared" si="0"/>
        <v>6</v>
      </c>
    </row>
    <row r="34" spans="1:5">
      <c r="A34" s="274" t="s">
        <v>713</v>
      </c>
      <c r="B34" s="79" t="s">
        <v>0</v>
      </c>
      <c r="C34" s="256">
        <v>6.7294964297033702E-2</v>
      </c>
      <c r="D34" s="265">
        <f t="shared" si="0"/>
        <v>5</v>
      </c>
    </row>
    <row r="35" spans="1:5">
      <c r="A35" s="274" t="s">
        <v>633</v>
      </c>
      <c r="B35" s="256" t="s">
        <v>30</v>
      </c>
      <c r="C35" s="256">
        <v>6.8477661592516684E-2</v>
      </c>
      <c r="D35" s="265">
        <f t="shared" si="0"/>
        <v>4</v>
      </c>
    </row>
    <row r="36" spans="1:5">
      <c r="A36" s="274" t="s">
        <v>712</v>
      </c>
      <c r="B36" s="256" t="s">
        <v>10</v>
      </c>
      <c r="C36" s="256">
        <v>6.9730038058368568E-2</v>
      </c>
      <c r="D36" s="265">
        <f t="shared" si="0"/>
        <v>3</v>
      </c>
    </row>
    <row r="37" spans="1:5">
      <c r="A37" s="274" t="s">
        <v>625</v>
      </c>
      <c r="B37" s="256" t="s">
        <v>22</v>
      </c>
      <c r="C37" s="256">
        <v>7.0160194488865915E-2</v>
      </c>
      <c r="D37" s="265">
        <f t="shared" si="0"/>
        <v>2</v>
      </c>
    </row>
    <row r="38" spans="1:5">
      <c r="A38" s="274" t="s">
        <v>636</v>
      </c>
      <c r="B38" s="256" t="s">
        <v>33</v>
      </c>
      <c r="C38" s="256">
        <v>7.6043528299944749E-2</v>
      </c>
      <c r="D38" s="265">
        <f t="shared" si="0"/>
        <v>1</v>
      </c>
    </row>
    <row r="39" spans="1:5">
      <c r="A39" s="79"/>
      <c r="B39" s="79"/>
      <c r="C39" s="79"/>
      <c r="D39" s="79"/>
    </row>
    <row r="40" spans="1:5">
      <c r="A40" s="275"/>
      <c r="B40" s="79"/>
      <c r="C40" s="79"/>
      <c r="D40" s="79"/>
    </row>
    <row r="41" spans="1:5">
      <c r="A41" s="276"/>
      <c r="B41" s="79" t="s">
        <v>1</v>
      </c>
      <c r="C41" s="269">
        <v>1</v>
      </c>
      <c r="D41" s="256">
        <v>5.8099999999999999E-2</v>
      </c>
      <c r="E41" s="277"/>
    </row>
    <row r="42" spans="1:5">
      <c r="A42" s="275"/>
      <c r="B42" s="79"/>
      <c r="C42" s="269">
        <v>0</v>
      </c>
      <c r="D42" s="256">
        <f>D41</f>
        <v>5.8099999999999999E-2</v>
      </c>
    </row>
    <row r="43" spans="1:5">
      <c r="A43" s="278"/>
    </row>
    <row r="44" spans="1:5">
      <c r="A44" s="279"/>
    </row>
    <row r="45" spans="1:5">
      <c r="A45" s="278"/>
    </row>
    <row r="46" spans="1:5">
      <c r="A46" s="279"/>
    </row>
    <row r="47" spans="1:5">
      <c r="A47" s="278"/>
    </row>
    <row r="48" spans="1:5">
      <c r="A48" s="279"/>
    </row>
    <row r="49" spans="1:1">
      <c r="A49" s="278"/>
    </row>
    <row r="50" spans="1:1">
      <c r="A50" s="279"/>
    </row>
    <row r="51" spans="1:1">
      <c r="A51" s="278"/>
    </row>
    <row r="52" spans="1:1">
      <c r="A52" s="279"/>
    </row>
    <row r="53" spans="1:1">
      <c r="A53" s="278"/>
    </row>
    <row r="54" spans="1:1">
      <c r="A54" s="279"/>
    </row>
    <row r="55" spans="1:1">
      <c r="A55" s="278"/>
    </row>
    <row r="56" spans="1:1">
      <c r="A56" s="279"/>
    </row>
    <row r="57" spans="1:1">
      <c r="A57" s="278"/>
    </row>
    <row r="58" spans="1:1">
      <c r="A58" s="279"/>
    </row>
    <row r="59" spans="1:1">
      <c r="A59" s="278"/>
    </row>
    <row r="60" spans="1:1">
      <c r="A60" s="279"/>
    </row>
    <row r="61" spans="1:1">
      <c r="A61" s="278"/>
    </row>
    <row r="62" spans="1:1">
      <c r="A62" s="279"/>
    </row>
    <row r="63" spans="1:1">
      <c r="A63" s="278"/>
    </row>
    <row r="64" spans="1:1">
      <c r="A64" s="279"/>
    </row>
    <row r="65" spans="1:1">
      <c r="A65" s="278"/>
    </row>
    <row r="66" spans="1:1">
      <c r="A66" s="279"/>
    </row>
    <row r="67" spans="1:1">
      <c r="A67" s="278"/>
    </row>
    <row r="68" spans="1:1">
      <c r="A68" s="279"/>
    </row>
    <row r="69" spans="1:1">
      <c r="A69" s="278"/>
    </row>
    <row r="70" spans="1:1">
      <c r="A70" s="279"/>
    </row>
    <row r="71" spans="1:1">
      <c r="A71" s="278"/>
    </row>
    <row r="72" spans="1:1">
      <c r="A72" s="279"/>
    </row>
    <row r="73" spans="1:1">
      <c r="A73" s="278"/>
    </row>
    <row r="74" spans="1:1">
      <c r="A74" s="279"/>
    </row>
    <row r="75" spans="1:1">
      <c r="A75" s="278"/>
    </row>
    <row r="76" spans="1:1">
      <c r="A76" s="279"/>
    </row>
    <row r="77" spans="1:1">
      <c r="A77" s="278"/>
    </row>
    <row r="78" spans="1:1">
      <c r="A78" s="279"/>
    </row>
    <row r="79" spans="1:1">
      <c r="A79" s="278"/>
    </row>
    <row r="80" spans="1:1">
      <c r="A80" s="279"/>
    </row>
    <row r="81" spans="1:1">
      <c r="A81" s="278"/>
    </row>
    <row r="82" spans="1:1">
      <c r="A82" s="279"/>
    </row>
    <row r="83" spans="1:1">
      <c r="A83" s="278"/>
    </row>
    <row r="84" spans="1:1">
      <c r="A84" s="279"/>
    </row>
    <row r="85" spans="1:1">
      <c r="A85" s="278"/>
    </row>
    <row r="86" spans="1:1">
      <c r="A86" s="279"/>
    </row>
    <row r="87" spans="1:1">
      <c r="A87" s="278"/>
    </row>
    <row r="88" spans="1:1">
      <c r="A88" s="279"/>
    </row>
    <row r="89" spans="1:1">
      <c r="A89" s="278"/>
    </row>
    <row r="90" spans="1:1">
      <c r="A90" s="279"/>
    </row>
    <row r="91" spans="1:1">
      <c r="A91" s="278"/>
    </row>
    <row r="92" spans="1:1">
      <c r="A92" s="279"/>
    </row>
    <row r="93" spans="1:1">
      <c r="A93" s="278"/>
    </row>
    <row r="94" spans="1:1">
      <c r="A94" s="279"/>
    </row>
    <row r="95" spans="1:1">
      <c r="A95" s="278"/>
    </row>
    <row r="96" spans="1:1">
      <c r="A96" s="279"/>
    </row>
    <row r="97" spans="1:1">
      <c r="A97" s="278"/>
    </row>
    <row r="98" spans="1:1">
      <c r="A98" s="279"/>
    </row>
    <row r="99" spans="1:1">
      <c r="A99" s="278"/>
    </row>
    <row r="100" spans="1:1">
      <c r="A100" s="279"/>
    </row>
    <row r="101" spans="1:1">
      <c r="A101" s="278"/>
    </row>
    <row r="102" spans="1:1">
      <c r="A102" s="279"/>
    </row>
    <row r="103" spans="1:1">
      <c r="A103" s="278"/>
    </row>
  </sheetData>
  <autoFilter ref="A6:D38" xr:uid="{00000000-0009-0000-0000-000002000000}">
    <sortState ref="A7:D38">
      <sortCondition ref="C6:C38"/>
    </sortState>
  </autoFilter>
  <mergeCells count="1">
    <mergeCell ref="H1:I1"/>
  </mergeCells>
  <hyperlinks>
    <hyperlink ref="H1:I1" location="Index!A1" display="Regresar al Índice" xr:uid="{31EABA6F-5402-4A5E-A3B4-396C9EF9298D}"/>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198</vt:i4>
      </vt:variant>
      <vt:variant>
        <vt:lpstr>Rangos con nombre</vt:lpstr>
      </vt:variant>
      <vt:variant>
        <vt:i4>198</vt:i4>
      </vt:variant>
    </vt:vector>
  </HeadingPairs>
  <TitlesOfParts>
    <vt:vector size="396"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vt:lpstr>
      <vt:lpstr>F71</vt:lpstr>
      <vt:lpstr>F72</vt:lpstr>
      <vt:lpstr>F73</vt:lpstr>
      <vt:lpstr>F74-75</vt:lpstr>
      <vt:lpstr>F76-77</vt:lpstr>
      <vt:lpstr>F78-79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vt:lpstr>
      <vt:lpstr>F136</vt:lpstr>
      <vt:lpstr>F137</vt:lpstr>
      <vt:lpstr>F138</vt:lpstr>
      <vt:lpstr>F139</vt:lpstr>
      <vt:lpstr>F140</vt:lpstr>
      <vt:lpstr>F141</vt:lpstr>
      <vt:lpstr>F142</vt:lpstr>
      <vt:lpstr>F143</vt:lpstr>
      <vt:lpstr>F144</vt:lpstr>
      <vt:lpstr>F145</vt:lpstr>
      <vt:lpstr>F146</vt:lpstr>
      <vt:lpstr>F147</vt:lpstr>
      <vt:lpstr>F148</vt:lpstr>
      <vt:lpstr>F149</vt:lpstr>
      <vt:lpstr>F150</vt:lpstr>
      <vt:lpstr>F151</vt:lpstr>
      <vt:lpstr>F152</vt:lpstr>
      <vt:lpstr>F153</vt:lpstr>
      <vt:lpstr>F154</vt:lpstr>
      <vt:lpstr>F155</vt:lpstr>
      <vt:lpstr>F156</vt:lpstr>
      <vt:lpstr>F157</vt:lpstr>
      <vt:lpstr>F158</vt:lpstr>
      <vt:lpstr>F159</vt:lpstr>
      <vt:lpstr>F160</vt:lpstr>
      <vt:lpstr>F161</vt:lpstr>
      <vt:lpstr>F162</vt:lpstr>
      <vt:lpstr>F163</vt:lpstr>
      <vt:lpstr>F164 Bovino</vt:lpstr>
      <vt:lpstr>F164 Caprino</vt:lpstr>
      <vt:lpstr>F164 Ovino</vt:lpstr>
      <vt:lpstr>F164 Porcino</vt:lpstr>
      <vt:lpstr>F165-176 empleo</vt:lpstr>
      <vt:lpstr>'T1'!_Hlk81301666</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Start174</vt:lpstr>
      <vt:lpstr>Start175</vt:lpstr>
      <vt:lpstr>Start176</vt:lpstr>
      <vt:lpstr>Start177</vt:lpstr>
      <vt:lpstr>Start178</vt:lpstr>
      <vt:lpstr>Start179</vt:lpstr>
      <vt:lpstr>Start18</vt:lpstr>
      <vt:lpstr>Start180</vt:lpstr>
      <vt:lpstr>Start181</vt:lpstr>
      <vt:lpstr>Start182</vt:lpstr>
      <vt:lpstr>Start183</vt:lpstr>
      <vt:lpstr>Start184</vt:lpstr>
      <vt:lpstr>Start185</vt:lpstr>
      <vt:lpstr>Start186</vt:lpstr>
      <vt:lpstr>Start187</vt:lpstr>
      <vt:lpstr>Start188</vt:lpstr>
      <vt:lpstr>Start189</vt:lpstr>
      <vt:lpstr>Start19</vt:lpstr>
      <vt:lpstr>Start190</vt:lpstr>
      <vt:lpstr>Start191</vt:lpstr>
      <vt:lpstr>Start192</vt:lpstr>
      <vt:lpstr>Start193</vt:lpstr>
      <vt:lpstr>Start194</vt:lpstr>
      <vt:lpstr>Start195</vt:lpstr>
      <vt:lpstr>Start196</vt:lpstr>
      <vt:lpstr>Start197</vt:lpstr>
      <vt:lpstr>Start198</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2021-09-01T16:58:39Z</dcterms:modified>
</cp:coreProperties>
</file>